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katarina.mrazova\Desktop\VO - sukromne\TEPLICE - Regenerácia centrálnej zóny - Štvrť SNP\"/>
    </mc:Choice>
  </mc:AlternateContent>
  <xr:revisionPtr revIDLastSave="0" documentId="13_ncr:1_{B302C8B8-A23C-4480-A335-A24FDC22B537}" xr6:coauthVersionLast="46" xr6:coauthVersionMax="46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Rekapitulácia stavby" sheetId="1" r:id="rId1"/>
    <sheet name="0 - Všeobecné náklady stavby" sheetId="2" r:id="rId2"/>
    <sheet name="1 - SO 01 - Búracie práce" sheetId="3" r:id="rId3"/>
    <sheet name="2 - SO 02- Úprava verejný..." sheetId="4" r:id="rId4"/>
    <sheet name="3 - SO 03, SO 04 - Rekonš..." sheetId="5" r:id="rId5"/>
    <sheet name="4 - SO 05 - Rekonštrukcia..." sheetId="6" r:id="rId6"/>
    <sheet name="5 - SO 06 - Dažďová kanal..." sheetId="7" r:id="rId7"/>
    <sheet name="6 - SO 07 - Projekt dopra..." sheetId="8" r:id="rId8"/>
    <sheet name="7 - SO 08 - Mobiliár" sheetId="9" r:id="rId9"/>
    <sheet name="8 - SO 09 - Odpadové hosp..." sheetId="10" r:id="rId10"/>
  </sheets>
  <definedNames>
    <definedName name="_xlnm._FilterDatabase" localSheetId="1" hidden="1">'0 - Všeobecné náklady stavby'!$C$116:$K$130</definedName>
    <definedName name="_xlnm._FilterDatabase" localSheetId="2" hidden="1">'1 - SO 01 - Búracie práce'!$C$120:$K$144</definedName>
    <definedName name="_xlnm._FilterDatabase" localSheetId="3" hidden="1">'2 - SO 02- Úprava verejný...'!$C$124:$K$195</definedName>
    <definedName name="_xlnm._FilterDatabase" localSheetId="4" hidden="1">'3 - SO 03, SO 04 - Rekonš...'!$C$125:$K$225</definedName>
    <definedName name="_xlnm._FilterDatabase" localSheetId="5" hidden="1">'4 - SO 05 - Rekonštrukcia...'!$C$117:$K$177</definedName>
    <definedName name="_xlnm._FilterDatabase" localSheetId="6" hidden="1">'5 - SO 06 - Dažďová kanal...'!$C$119:$K$156</definedName>
    <definedName name="_xlnm._FilterDatabase" localSheetId="7" hidden="1">'6 - SO 07 - Projekt dopra...'!$C$121:$K$161</definedName>
    <definedName name="_xlnm._FilterDatabase" localSheetId="8" hidden="1">'7 - SO 08 - Mobiliár'!$C$122:$K$171</definedName>
    <definedName name="_xlnm._FilterDatabase" localSheetId="9" hidden="1">'8 - SO 09 - Odpadové hosp...'!$C$122:$K$182</definedName>
    <definedName name="_xlnm.Print_Titles" localSheetId="1">'0 - Všeobecné náklady stavby'!$116:$116</definedName>
    <definedName name="_xlnm.Print_Titles" localSheetId="2">'1 - SO 01 - Búracie práce'!$120:$120</definedName>
    <definedName name="_xlnm.Print_Titles" localSheetId="3">'2 - SO 02- Úprava verejný...'!$124:$124</definedName>
    <definedName name="_xlnm.Print_Titles" localSheetId="4">'3 - SO 03, SO 04 - Rekonš...'!$125:$125</definedName>
    <definedName name="_xlnm.Print_Titles" localSheetId="5">'4 - SO 05 - Rekonštrukcia...'!$117:$117</definedName>
    <definedName name="_xlnm.Print_Titles" localSheetId="6">'5 - SO 06 - Dažďová kanal...'!$119:$119</definedName>
    <definedName name="_xlnm.Print_Titles" localSheetId="7">'6 - SO 07 - Projekt dopra...'!$121:$121</definedName>
    <definedName name="_xlnm.Print_Titles" localSheetId="8">'7 - SO 08 - Mobiliár'!$122:$122</definedName>
    <definedName name="_xlnm.Print_Titles" localSheetId="9">'8 - SO 09 - Odpadové hosp...'!$122:$122</definedName>
    <definedName name="_xlnm.Print_Titles" localSheetId="0">'Rekapitulácia stavby'!$92:$92</definedName>
    <definedName name="_xlnm.Print_Area" localSheetId="1">'0 - Všeobecné náklady stavby'!$C$4:$J$76,'0 - Všeobecné náklady stavby'!$C$82:$J$98,'0 - Všeobecné náklady stavby'!$C$104:$K$130</definedName>
    <definedName name="_xlnm.Print_Area" localSheetId="2">'1 - SO 01 - Búracie práce'!$C$4:$J$76,'1 - SO 01 - Búracie práce'!$C$82:$J$102,'1 - SO 01 - Búracie práce'!$C$108:$K$144</definedName>
    <definedName name="_xlnm.Print_Area" localSheetId="3">'2 - SO 02- Úprava verejný...'!$C$4:$J$76,'2 - SO 02- Úprava verejný...'!$C$82:$J$106,'2 - SO 02- Úprava verejný...'!$C$112:$K$195</definedName>
    <definedName name="_xlnm.Print_Area" localSheetId="4">'3 - SO 03, SO 04 - Rekonš...'!$C$4:$J$76,'3 - SO 03, SO 04 - Rekonš...'!$C$82:$J$107,'3 - SO 03, SO 04 - Rekonš...'!$C$113:$K$225</definedName>
    <definedName name="_xlnm.Print_Area" localSheetId="5">'4 - SO 05 - Rekonštrukcia...'!$C$4:$J$76,'4 - SO 05 - Rekonštrukcia...'!$C$82:$J$99,'4 - SO 05 - Rekonštrukcia...'!$C$105:$K$177</definedName>
    <definedName name="_xlnm.Print_Area" localSheetId="6">'5 - SO 06 - Dažďová kanal...'!$C$4:$J$76,'5 - SO 06 - Dažďová kanal...'!$C$82:$J$101,'5 - SO 06 - Dažďová kanal...'!$C$107:$K$156</definedName>
    <definedName name="_xlnm.Print_Area" localSheetId="7">'6 - SO 07 - Projekt dopra...'!$C$4:$J$76,'6 - SO 07 - Projekt dopra...'!$C$82:$J$103,'6 - SO 07 - Projekt dopra...'!$C$109:$K$161</definedName>
    <definedName name="_xlnm.Print_Area" localSheetId="8">'7 - SO 08 - Mobiliár'!$C$4:$J$76,'7 - SO 08 - Mobiliár'!$C$82:$J$104,'7 - SO 08 - Mobiliár'!$C$110:$K$171</definedName>
    <definedName name="_xlnm.Print_Area" localSheetId="9">'8 - SO 09 - Odpadové hosp...'!$C$4:$J$76,'8 - SO 09 - Odpadové hosp...'!$C$82:$J$104,'8 - SO 09 - Odpadové hosp...'!$C$110:$K$182</definedName>
    <definedName name="_xlnm.Print_Area" localSheetId="0">'Rekapitulácia stavby'!$D$4:$AO$76,'Rekapitulácia stavby'!$C$82:$AQ$104</definedName>
  </definedNames>
  <calcPr calcId="191029"/>
</workbook>
</file>

<file path=xl/calcChain.xml><?xml version="1.0" encoding="utf-8"?>
<calcChain xmlns="http://schemas.openxmlformats.org/spreadsheetml/2006/main">
  <c r="J37" i="10" l="1"/>
  <c r="J36" i="10"/>
  <c r="AY103" i="1" s="1"/>
  <c r="J35" i="10"/>
  <c r="AX103" i="1" s="1"/>
  <c r="BI182" i="10"/>
  <c r="BH182" i="10"/>
  <c r="BG182" i="10"/>
  <c r="BE182" i="10"/>
  <c r="T182" i="10"/>
  <c r="T181" i="10" s="1"/>
  <c r="T180" i="10" s="1"/>
  <c r="R182" i="10"/>
  <c r="R181" i="10"/>
  <c r="R180" i="10"/>
  <c r="P182" i="10"/>
  <c r="P181" i="10" s="1"/>
  <c r="P180" i="10" s="1"/>
  <c r="BI179" i="10"/>
  <c r="BH179" i="10"/>
  <c r="BG179" i="10"/>
  <c r="BE179" i="10"/>
  <c r="T179" i="10"/>
  <c r="T178" i="10"/>
  <c r="R179" i="10"/>
  <c r="R178" i="10"/>
  <c r="P179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3" i="10"/>
  <c r="BH173" i="10"/>
  <c r="BG173" i="10"/>
  <c r="BE173" i="10"/>
  <c r="T173" i="10"/>
  <c r="R173" i="10"/>
  <c r="P173" i="10"/>
  <c r="BI162" i="10"/>
  <c r="BH162" i="10"/>
  <c r="BG162" i="10"/>
  <c r="BE162" i="10"/>
  <c r="T162" i="10"/>
  <c r="R162" i="10"/>
  <c r="P162" i="10"/>
  <c r="BI153" i="10"/>
  <c r="BH153" i="10"/>
  <c r="BG153" i="10"/>
  <c r="BE153" i="10"/>
  <c r="T153" i="10"/>
  <c r="R153" i="10"/>
  <c r="P153" i="10"/>
  <c r="BI150" i="10"/>
  <c r="BH150" i="10"/>
  <c r="BG150" i="10"/>
  <c r="BE150" i="10"/>
  <c r="T150" i="10"/>
  <c r="R150" i="10"/>
  <c r="P150" i="10"/>
  <c r="BI144" i="10"/>
  <c r="BH144" i="10"/>
  <c r="BG144" i="10"/>
  <c r="BE144" i="10"/>
  <c r="T144" i="10"/>
  <c r="R144" i="10"/>
  <c r="P144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5" i="10"/>
  <c r="BH135" i="10"/>
  <c r="BG135" i="10"/>
  <c r="BE135" i="10"/>
  <c r="T135" i="10"/>
  <c r="R135" i="10"/>
  <c r="P135" i="10"/>
  <c r="BI126" i="10"/>
  <c r="BH126" i="10"/>
  <c r="BG126" i="10"/>
  <c r="BE126" i="10"/>
  <c r="T126" i="10"/>
  <c r="R126" i="10"/>
  <c r="P126" i="10"/>
  <c r="F117" i="10"/>
  <c r="E115" i="10"/>
  <c r="F89" i="10"/>
  <c r="E87" i="10"/>
  <c r="J24" i="10"/>
  <c r="E24" i="10"/>
  <c r="J120" i="10"/>
  <c r="J23" i="10"/>
  <c r="J21" i="10"/>
  <c r="E21" i="10"/>
  <c r="J119" i="10"/>
  <c r="J20" i="10"/>
  <c r="J18" i="10"/>
  <c r="E18" i="10"/>
  <c r="F120" i="10"/>
  <c r="J17" i="10"/>
  <c r="J15" i="10"/>
  <c r="E15" i="10"/>
  <c r="F119" i="10"/>
  <c r="J14" i="10"/>
  <c r="J12" i="10"/>
  <c r="J89" i="10" s="1"/>
  <c r="E7" i="10"/>
  <c r="E113" i="10" s="1"/>
  <c r="J37" i="9"/>
  <c r="J36" i="9"/>
  <c r="AY102" i="1"/>
  <c r="J35" i="9"/>
  <c r="AX102" i="1"/>
  <c r="BI171" i="9"/>
  <c r="BH171" i="9"/>
  <c r="BG171" i="9"/>
  <c r="BE171" i="9"/>
  <c r="T171" i="9"/>
  <c r="T170" i="9"/>
  <c r="T169" i="9" s="1"/>
  <c r="R171" i="9"/>
  <c r="R170" i="9" s="1"/>
  <c r="R169" i="9" s="1"/>
  <c r="P171" i="9"/>
  <c r="P170" i="9"/>
  <c r="P169" i="9"/>
  <c r="BI168" i="9"/>
  <c r="BH168" i="9"/>
  <c r="BG168" i="9"/>
  <c r="BE168" i="9"/>
  <c r="T168" i="9"/>
  <c r="T167" i="9" s="1"/>
  <c r="R168" i="9"/>
  <c r="R167" i="9"/>
  <c r="P168" i="9"/>
  <c r="P167" i="9" s="1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4" i="9"/>
  <c r="BH154" i="9"/>
  <c r="BG154" i="9"/>
  <c r="BE154" i="9"/>
  <c r="T154" i="9"/>
  <c r="R154" i="9"/>
  <c r="P154" i="9"/>
  <c r="BI145" i="9"/>
  <c r="BH145" i="9"/>
  <c r="BG145" i="9"/>
  <c r="BE145" i="9"/>
  <c r="T145" i="9"/>
  <c r="R145" i="9"/>
  <c r="P145" i="9"/>
  <c r="BI143" i="9"/>
  <c r="BH143" i="9"/>
  <c r="BG143" i="9"/>
  <c r="BE143" i="9"/>
  <c r="T143" i="9"/>
  <c r="R143" i="9"/>
  <c r="P143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3" i="9"/>
  <c r="BH133" i="9"/>
  <c r="BG133" i="9"/>
  <c r="BE133" i="9"/>
  <c r="T133" i="9"/>
  <c r="R133" i="9"/>
  <c r="P133" i="9"/>
  <c r="BI126" i="9"/>
  <c r="BH126" i="9"/>
  <c r="BG126" i="9"/>
  <c r="BE126" i="9"/>
  <c r="T126" i="9"/>
  <c r="R126" i="9"/>
  <c r="P126" i="9"/>
  <c r="F117" i="9"/>
  <c r="E115" i="9"/>
  <c r="F89" i="9"/>
  <c r="E87" i="9"/>
  <c r="J24" i="9"/>
  <c r="E24" i="9"/>
  <c r="J92" i="9"/>
  <c r="J23" i="9"/>
  <c r="J21" i="9"/>
  <c r="E21" i="9"/>
  <c r="J91" i="9"/>
  <c r="J20" i="9"/>
  <c r="J18" i="9"/>
  <c r="E18" i="9"/>
  <c r="F120" i="9"/>
  <c r="J17" i="9"/>
  <c r="J15" i="9"/>
  <c r="E15" i="9"/>
  <c r="F119" i="9"/>
  <c r="J14" i="9"/>
  <c r="J12" i="9"/>
  <c r="J117" i="9" s="1"/>
  <c r="E7" i="9"/>
  <c r="E113" i="9" s="1"/>
  <c r="J37" i="8"/>
  <c r="J36" i="8"/>
  <c r="AY101" i="1"/>
  <c r="J35" i="8"/>
  <c r="AX101" i="1"/>
  <c r="BI161" i="8"/>
  <c r="BH161" i="8"/>
  <c r="BG161" i="8"/>
  <c r="BE161" i="8"/>
  <c r="T161" i="8"/>
  <c r="T160" i="8"/>
  <c r="T159" i="8" s="1"/>
  <c r="R161" i="8"/>
  <c r="R160" i="8" s="1"/>
  <c r="R159" i="8" s="1"/>
  <c r="P161" i="8"/>
  <c r="P160" i="8" s="1"/>
  <c r="P159" i="8" s="1"/>
  <c r="BI158" i="8"/>
  <c r="BH158" i="8"/>
  <c r="BG158" i="8"/>
  <c r="BE158" i="8"/>
  <c r="T158" i="8"/>
  <c r="T157" i="8" s="1"/>
  <c r="R158" i="8"/>
  <c r="R157" i="8"/>
  <c r="P158" i="8"/>
  <c r="P157" i="8" s="1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F116" i="8"/>
  <c r="E114" i="8"/>
  <c r="F89" i="8"/>
  <c r="E87" i="8"/>
  <c r="J24" i="8"/>
  <c r="E24" i="8"/>
  <c r="J119" i="8"/>
  <c r="J23" i="8"/>
  <c r="J21" i="8"/>
  <c r="E21" i="8"/>
  <c r="J91" i="8" s="1"/>
  <c r="J20" i="8"/>
  <c r="J18" i="8"/>
  <c r="E18" i="8"/>
  <c r="F119" i="8"/>
  <c r="J17" i="8"/>
  <c r="J15" i="8"/>
  <c r="E15" i="8"/>
  <c r="F118" i="8" s="1"/>
  <c r="J14" i="8"/>
  <c r="J12" i="8"/>
  <c r="J89" i="8" s="1"/>
  <c r="E7" i="8"/>
  <c r="E112" i="8"/>
  <c r="J37" i="7"/>
  <c r="J36" i="7"/>
  <c r="AY100" i="1" s="1"/>
  <c r="J35" i="7"/>
  <c r="AX100" i="1" s="1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F114" i="7"/>
  <c r="E112" i="7"/>
  <c r="F89" i="7"/>
  <c r="E87" i="7"/>
  <c r="J24" i="7"/>
  <c r="E24" i="7"/>
  <c r="J92" i="7"/>
  <c r="J23" i="7"/>
  <c r="J21" i="7"/>
  <c r="E21" i="7"/>
  <c r="J91" i="7"/>
  <c r="J20" i="7"/>
  <c r="J18" i="7"/>
  <c r="E18" i="7"/>
  <c r="F117" i="7"/>
  <c r="J17" i="7"/>
  <c r="J15" i="7"/>
  <c r="E15" i="7"/>
  <c r="F116" i="7"/>
  <c r="J14" i="7"/>
  <c r="J12" i="7"/>
  <c r="J114" i="7" s="1"/>
  <c r="E7" i="7"/>
  <c r="E110" i="7" s="1"/>
  <c r="J37" i="6"/>
  <c r="J36" i="6"/>
  <c r="AY99" i="1"/>
  <c r="J35" i="6"/>
  <c r="AX99" i="1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F112" i="6"/>
  <c r="E110" i="6"/>
  <c r="F89" i="6"/>
  <c r="E87" i="6"/>
  <c r="J24" i="6"/>
  <c r="E24" i="6"/>
  <c r="J115" i="6"/>
  <c r="J23" i="6"/>
  <c r="J21" i="6"/>
  <c r="E21" i="6"/>
  <c r="J91" i="6"/>
  <c r="J20" i="6"/>
  <c r="J18" i="6"/>
  <c r="E18" i="6"/>
  <c r="F115" i="6"/>
  <c r="J17" i="6"/>
  <c r="J15" i="6"/>
  <c r="E15" i="6"/>
  <c r="F114" i="6"/>
  <c r="J14" i="6"/>
  <c r="J12" i="6"/>
  <c r="J89" i="6"/>
  <c r="E7" i="6"/>
  <c r="E108" i="6" s="1"/>
  <c r="J37" i="5"/>
  <c r="J36" i="5"/>
  <c r="AY98" i="1"/>
  <c r="J35" i="5"/>
  <c r="AX98" i="1" s="1"/>
  <c r="BI225" i="5"/>
  <c r="BH225" i="5"/>
  <c r="BG225" i="5"/>
  <c r="BE225" i="5"/>
  <c r="T225" i="5"/>
  <c r="T224" i="5"/>
  <c r="T223" i="5" s="1"/>
  <c r="R225" i="5"/>
  <c r="R224" i="5"/>
  <c r="R223" i="5"/>
  <c r="P225" i="5"/>
  <c r="P224" i="5"/>
  <c r="P223" i="5" s="1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2" i="5"/>
  <c r="BH212" i="5"/>
  <c r="BG212" i="5"/>
  <c r="BE212" i="5"/>
  <c r="T212" i="5"/>
  <c r="R212" i="5"/>
  <c r="P212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0" i="5"/>
  <c r="BH200" i="5"/>
  <c r="BG200" i="5"/>
  <c r="BE200" i="5"/>
  <c r="T200" i="5"/>
  <c r="R200" i="5"/>
  <c r="P200" i="5"/>
  <c r="BI197" i="5"/>
  <c r="BH197" i="5"/>
  <c r="BG197" i="5"/>
  <c r="BE197" i="5"/>
  <c r="T197" i="5"/>
  <c r="R197" i="5"/>
  <c r="P197" i="5"/>
  <c r="BI195" i="5"/>
  <c r="BH195" i="5"/>
  <c r="BG195" i="5"/>
  <c r="BE195" i="5"/>
  <c r="T195" i="5"/>
  <c r="R195" i="5"/>
  <c r="P195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1" i="5"/>
  <c r="BH161" i="5"/>
  <c r="BG161" i="5"/>
  <c r="BE161" i="5"/>
  <c r="T161" i="5"/>
  <c r="T160" i="5" s="1"/>
  <c r="R161" i="5"/>
  <c r="R160" i="5"/>
  <c r="P161" i="5"/>
  <c r="P160" i="5"/>
  <c r="BI158" i="5"/>
  <c r="BH158" i="5"/>
  <c r="BG158" i="5"/>
  <c r="BE158" i="5"/>
  <c r="T158" i="5"/>
  <c r="R158" i="5"/>
  <c r="P158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0" i="5"/>
  <c r="BH150" i="5"/>
  <c r="BG150" i="5"/>
  <c r="BE150" i="5"/>
  <c r="T150" i="5"/>
  <c r="R150" i="5"/>
  <c r="P150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29" i="5"/>
  <c r="BH129" i="5"/>
  <c r="BG129" i="5"/>
  <c r="BE129" i="5"/>
  <c r="T129" i="5"/>
  <c r="R129" i="5"/>
  <c r="P129" i="5"/>
  <c r="F120" i="5"/>
  <c r="E118" i="5"/>
  <c r="F89" i="5"/>
  <c r="E87" i="5"/>
  <c r="J24" i="5"/>
  <c r="E24" i="5"/>
  <c r="J123" i="5"/>
  <c r="J23" i="5"/>
  <c r="J21" i="5"/>
  <c r="E21" i="5"/>
  <c r="J122" i="5"/>
  <c r="J20" i="5"/>
  <c r="J18" i="5"/>
  <c r="E18" i="5"/>
  <c r="F123" i="5"/>
  <c r="J17" i="5"/>
  <c r="J15" i="5"/>
  <c r="E15" i="5"/>
  <c r="F122" i="5"/>
  <c r="J14" i="5"/>
  <c r="J12" i="5"/>
  <c r="J89" i="5"/>
  <c r="E7" i="5"/>
  <c r="E116" i="5" s="1"/>
  <c r="J37" i="4"/>
  <c r="J36" i="4"/>
  <c r="AY97" i="1"/>
  <c r="J35" i="4"/>
  <c r="AX97" i="1" s="1"/>
  <c r="BI195" i="4"/>
  <c r="BH195" i="4"/>
  <c r="BG195" i="4"/>
  <c r="BE195" i="4"/>
  <c r="T195" i="4"/>
  <c r="T194" i="4"/>
  <c r="T193" i="4" s="1"/>
  <c r="R195" i="4"/>
  <c r="R194" i="4"/>
  <c r="R193" i="4"/>
  <c r="P195" i="4"/>
  <c r="P194" i="4"/>
  <c r="P193" i="4" s="1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R190" i="4"/>
  <c r="P190" i="4"/>
  <c r="BI187" i="4"/>
  <c r="BH187" i="4"/>
  <c r="BG187" i="4"/>
  <c r="BE187" i="4"/>
  <c r="T187" i="4"/>
  <c r="R187" i="4"/>
  <c r="P187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79" i="4"/>
  <c r="BH179" i="4"/>
  <c r="BG179" i="4"/>
  <c r="BE179" i="4"/>
  <c r="T179" i="4"/>
  <c r="T178" i="4" s="1"/>
  <c r="R179" i="4"/>
  <c r="R178" i="4" s="1"/>
  <c r="P179" i="4"/>
  <c r="P178" i="4"/>
  <c r="BI177" i="4"/>
  <c r="BH177" i="4"/>
  <c r="BG177" i="4"/>
  <c r="BE177" i="4"/>
  <c r="T177" i="4"/>
  <c r="R177" i="4"/>
  <c r="P177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T163" i="4"/>
  <c r="R164" i="4"/>
  <c r="R163" i="4" s="1"/>
  <c r="P164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F119" i="4"/>
  <c r="E117" i="4"/>
  <c r="F89" i="4"/>
  <c r="E87" i="4"/>
  <c r="J24" i="4"/>
  <c r="E24" i="4"/>
  <c r="J122" i="4" s="1"/>
  <c r="J23" i="4"/>
  <c r="J21" i="4"/>
  <c r="E21" i="4"/>
  <c r="J91" i="4" s="1"/>
  <c r="J20" i="4"/>
  <c r="J18" i="4"/>
  <c r="E18" i="4"/>
  <c r="F122" i="4" s="1"/>
  <c r="J17" i="4"/>
  <c r="J15" i="4"/>
  <c r="E15" i="4"/>
  <c r="F121" i="4" s="1"/>
  <c r="J14" i="4"/>
  <c r="J12" i="4"/>
  <c r="J89" i="4"/>
  <c r="E7" i="4"/>
  <c r="E115" i="4" s="1"/>
  <c r="J37" i="3"/>
  <c r="J36" i="3"/>
  <c r="AY96" i="1" s="1"/>
  <c r="J35" i="3"/>
  <c r="AX96" i="1" s="1"/>
  <c r="BI144" i="3"/>
  <c r="BH144" i="3"/>
  <c r="BG144" i="3"/>
  <c r="BE144" i="3"/>
  <c r="T144" i="3"/>
  <c r="T143" i="3" s="1"/>
  <c r="T142" i="3" s="1"/>
  <c r="R144" i="3"/>
  <c r="R143" i="3"/>
  <c r="R142" i="3" s="1"/>
  <c r="P144" i="3"/>
  <c r="P143" i="3"/>
  <c r="P142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J117" i="3"/>
  <c r="F115" i="3"/>
  <c r="E113" i="3"/>
  <c r="J91" i="3"/>
  <c r="F89" i="3"/>
  <c r="E87" i="3"/>
  <c r="J24" i="3"/>
  <c r="E24" i="3"/>
  <c r="J92" i="3" s="1"/>
  <c r="J23" i="3"/>
  <c r="J18" i="3"/>
  <c r="E18" i="3"/>
  <c r="F118" i="3"/>
  <c r="J17" i="3"/>
  <c r="J15" i="3"/>
  <c r="E15" i="3"/>
  <c r="F117" i="3" s="1"/>
  <c r="J14" i="3"/>
  <c r="J12" i="3"/>
  <c r="J115" i="3" s="1"/>
  <c r="E7" i="3"/>
  <c r="E111" i="3"/>
  <c r="J37" i="2"/>
  <c r="J36" i="2"/>
  <c r="AY95" i="1" s="1"/>
  <c r="J35" i="2"/>
  <c r="AX95" i="1" s="1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BI119" i="2"/>
  <c r="BH119" i="2"/>
  <c r="BG119" i="2"/>
  <c r="BE119" i="2"/>
  <c r="T119" i="2"/>
  <c r="R119" i="2"/>
  <c r="P119" i="2"/>
  <c r="J113" i="2"/>
  <c r="F111" i="2"/>
  <c r="E109" i="2"/>
  <c r="J91" i="2"/>
  <c r="F89" i="2"/>
  <c r="E87" i="2"/>
  <c r="J24" i="2"/>
  <c r="E24" i="2"/>
  <c r="J114" i="2"/>
  <c r="J23" i="2"/>
  <c r="J18" i="2"/>
  <c r="E18" i="2"/>
  <c r="F92" i="2" s="1"/>
  <c r="J17" i="2"/>
  <c r="J15" i="2"/>
  <c r="E15" i="2"/>
  <c r="F91" i="2"/>
  <c r="J14" i="2"/>
  <c r="J12" i="2"/>
  <c r="J111" i="2" s="1"/>
  <c r="E7" i="2"/>
  <c r="E85" i="2"/>
  <c r="L90" i="1"/>
  <c r="AM90" i="1"/>
  <c r="AM89" i="1"/>
  <c r="L89" i="1"/>
  <c r="AM87" i="1"/>
  <c r="L87" i="1"/>
  <c r="L85" i="1"/>
  <c r="L84" i="1"/>
  <c r="BK182" i="10"/>
  <c r="J182" i="10"/>
  <c r="BK179" i="10"/>
  <c r="J179" i="10"/>
  <c r="BK177" i="10"/>
  <c r="BK176" i="10"/>
  <c r="J175" i="10"/>
  <c r="BK173" i="10"/>
  <c r="J162" i="10"/>
  <c r="J153" i="10"/>
  <c r="J150" i="10"/>
  <c r="J144" i="10"/>
  <c r="J142" i="10"/>
  <c r="BK141" i="10"/>
  <c r="BK140" i="10"/>
  <c r="BK138" i="10"/>
  <c r="BK137" i="10"/>
  <c r="J135" i="10"/>
  <c r="J126" i="10"/>
  <c r="BK171" i="9"/>
  <c r="BK168" i="9"/>
  <c r="BK166" i="9"/>
  <c r="J165" i="9"/>
  <c r="J164" i="9"/>
  <c r="BK163" i="9"/>
  <c r="J163" i="9"/>
  <c r="BK162" i="9"/>
  <c r="J161" i="9"/>
  <c r="BK160" i="9"/>
  <c r="BK159" i="9"/>
  <c r="J158" i="9"/>
  <c r="J157" i="9"/>
  <c r="J154" i="9"/>
  <c r="BK145" i="9"/>
  <c r="J140" i="9"/>
  <c r="BK139" i="9"/>
  <c r="BK138" i="9"/>
  <c r="BK136" i="9"/>
  <c r="BK135" i="9"/>
  <c r="BK133" i="9"/>
  <c r="BK126" i="9"/>
  <c r="BK161" i="8"/>
  <c r="BK158" i="8"/>
  <c r="J156" i="8"/>
  <c r="BK155" i="8"/>
  <c r="BK154" i="8"/>
  <c r="BK153" i="8"/>
  <c r="J152" i="8"/>
  <c r="BK151" i="8"/>
  <c r="J150" i="8"/>
  <c r="J148" i="8"/>
  <c r="BK147" i="8"/>
  <c r="BK146" i="8"/>
  <c r="BK145" i="8"/>
  <c r="BK144" i="8"/>
  <c r="BK142" i="8"/>
  <c r="J141" i="8"/>
  <c r="J134" i="8"/>
  <c r="J133" i="8"/>
  <c r="J132" i="8"/>
  <c r="J131" i="8"/>
  <c r="BK130" i="8"/>
  <c r="J129" i="8"/>
  <c r="J128" i="8"/>
  <c r="J127" i="8"/>
  <c r="J126" i="8"/>
  <c r="BK125" i="8"/>
  <c r="J125" i="8"/>
  <c r="BK156" i="7"/>
  <c r="J154" i="7"/>
  <c r="BK153" i="7"/>
  <c r="J152" i="7"/>
  <c r="J151" i="7"/>
  <c r="J150" i="7"/>
  <c r="BK149" i="7"/>
  <c r="BK148" i="7"/>
  <c r="J147" i="7"/>
  <c r="BK146" i="7"/>
  <c r="J146" i="7"/>
  <c r="BK145" i="7"/>
  <c r="J145" i="7"/>
  <c r="BK144" i="7"/>
  <c r="J141" i="7"/>
  <c r="BK140" i="7"/>
  <c r="BK138" i="7"/>
  <c r="BK137" i="7"/>
  <c r="BK136" i="7"/>
  <c r="BK135" i="7"/>
  <c r="BK133" i="7"/>
  <c r="BK132" i="7"/>
  <c r="J131" i="7"/>
  <c r="J130" i="7"/>
  <c r="BK129" i="7"/>
  <c r="J128" i="7"/>
  <c r="J127" i="7"/>
  <c r="J126" i="7"/>
  <c r="J125" i="7"/>
  <c r="BK124" i="7"/>
  <c r="J123" i="7"/>
  <c r="BK177" i="6"/>
  <c r="BK176" i="6"/>
  <c r="J176" i="6"/>
  <c r="J175" i="6"/>
  <c r="BK174" i="6"/>
  <c r="BK173" i="6"/>
  <c r="J171" i="6"/>
  <c r="BK170" i="6"/>
  <c r="J169" i="6"/>
  <c r="J168" i="6"/>
  <c r="BK167" i="6"/>
  <c r="J167" i="6"/>
  <c r="BK166" i="6"/>
  <c r="BK165" i="6"/>
  <c r="J164" i="6"/>
  <c r="J163" i="6"/>
  <c r="BK162" i="6"/>
  <c r="J161" i="6"/>
  <c r="J159" i="6"/>
  <c r="J158" i="6"/>
  <c r="J157" i="6"/>
  <c r="J156" i="6"/>
  <c r="BK155" i="6"/>
  <c r="BK154" i="6"/>
  <c r="J153" i="6"/>
  <c r="BK152" i="6"/>
  <c r="J151" i="6"/>
  <c r="BK150" i="6"/>
  <c r="BK149" i="6"/>
  <c r="J149" i="6"/>
  <c r="BK148" i="6"/>
  <c r="J147" i="6"/>
  <c r="J146" i="6"/>
  <c r="BK145" i="6"/>
  <c r="BK144" i="6"/>
  <c r="BK143" i="6"/>
  <c r="BK141" i="6"/>
  <c r="J140" i="6"/>
  <c r="J139" i="6"/>
  <c r="J138" i="6"/>
  <c r="BK137" i="6"/>
  <c r="J137" i="6"/>
  <c r="BK135" i="6"/>
  <c r="J134" i="6"/>
  <c r="J133" i="6"/>
  <c r="BK132" i="6"/>
  <c r="J131" i="6"/>
  <c r="J130" i="6"/>
  <c r="BK129" i="6"/>
  <c r="J129" i="6"/>
  <c r="J128" i="6"/>
  <c r="J127" i="6"/>
  <c r="J126" i="6"/>
  <c r="J125" i="6"/>
  <c r="J124" i="6"/>
  <c r="J225" i="5"/>
  <c r="J221" i="5"/>
  <c r="BK220" i="5"/>
  <c r="J217" i="5"/>
  <c r="J215" i="5"/>
  <c r="J214" i="5"/>
  <c r="J212" i="5"/>
  <c r="J210" i="5"/>
  <c r="BK209" i="5"/>
  <c r="BK207" i="5"/>
  <c r="BK206" i="5"/>
  <c r="J205" i="5"/>
  <c r="J204" i="5"/>
  <c r="BK200" i="5"/>
  <c r="J197" i="5"/>
  <c r="J195" i="5"/>
  <c r="BK192" i="5"/>
  <c r="BK191" i="5"/>
  <c r="BK190" i="5"/>
  <c r="J189" i="5"/>
  <c r="J188" i="5"/>
  <c r="J187" i="5"/>
  <c r="BK186" i="5"/>
  <c r="J185" i="5"/>
  <c r="BK184" i="5"/>
  <c r="J183" i="5"/>
  <c r="J182" i="5"/>
  <c r="J178" i="5"/>
  <c r="J177" i="5"/>
  <c r="J176" i="5"/>
  <c r="BK175" i="5"/>
  <c r="J174" i="5"/>
  <c r="BK173" i="5"/>
  <c r="BK172" i="5"/>
  <c r="BK171" i="5"/>
  <c r="BK170" i="5"/>
  <c r="J169" i="5"/>
  <c r="BK168" i="5"/>
  <c r="BK167" i="5"/>
  <c r="J166" i="5"/>
  <c r="J165" i="5"/>
  <c r="J164" i="5"/>
  <c r="BK163" i="5"/>
  <c r="J161" i="5"/>
  <c r="BK158" i="5"/>
  <c r="BK156" i="5"/>
  <c r="J156" i="5"/>
  <c r="J154" i="5"/>
  <c r="J153" i="5"/>
  <c r="BK152" i="5"/>
  <c r="J150" i="5"/>
  <c r="J146" i="5"/>
  <c r="BK145" i="5"/>
  <c r="BK144" i="5"/>
  <c r="J142" i="5"/>
  <c r="BK141" i="5"/>
  <c r="BK139" i="5"/>
  <c r="J139" i="5"/>
  <c r="BK137" i="5"/>
  <c r="BK135" i="5"/>
  <c r="J134" i="5"/>
  <c r="J129" i="5"/>
  <c r="BK192" i="4"/>
  <c r="J190" i="4"/>
  <c r="J187" i="4"/>
  <c r="BK184" i="4"/>
  <c r="BK183" i="4"/>
  <c r="J182" i="4"/>
  <c r="J179" i="4"/>
  <c r="J177" i="4"/>
  <c r="J175" i="4"/>
  <c r="BK172" i="4"/>
  <c r="J171" i="4"/>
  <c r="J169" i="4"/>
  <c r="J168" i="4"/>
  <c r="J167" i="4"/>
  <c r="J166" i="4"/>
  <c r="BK164" i="4"/>
  <c r="BK162" i="4"/>
  <c r="J162" i="4"/>
  <c r="BK161" i="4"/>
  <c r="J161" i="4"/>
  <c r="BK160" i="4"/>
  <c r="BK159" i="4"/>
  <c r="BK158" i="4"/>
  <c r="BK157" i="4"/>
  <c r="J156" i="4"/>
  <c r="J155" i="4"/>
  <c r="J154" i="4"/>
  <c r="J153" i="4"/>
  <c r="J152" i="4"/>
  <c r="BK151" i="4"/>
  <c r="BK150" i="4"/>
  <c r="J149" i="4"/>
  <c r="J148" i="4"/>
  <c r="J146" i="4"/>
  <c r="J144" i="4"/>
  <c r="J143" i="4"/>
  <c r="J142" i="4"/>
  <c r="BK141" i="4"/>
  <c r="BK140" i="4"/>
  <c r="J139" i="4"/>
  <c r="BK138" i="4"/>
  <c r="BK137" i="4"/>
  <c r="BK136" i="4"/>
  <c r="J136" i="4"/>
  <c r="BK135" i="4"/>
  <c r="J134" i="4"/>
  <c r="J132" i="4"/>
  <c r="J131" i="4"/>
  <c r="J130" i="4"/>
  <c r="J129" i="4"/>
  <c r="BK128" i="4"/>
  <c r="J144" i="3"/>
  <c r="J140" i="3"/>
  <c r="J138" i="3"/>
  <c r="BK136" i="3"/>
  <c r="J135" i="3"/>
  <c r="BK134" i="3"/>
  <c r="J133" i="3"/>
  <c r="BK132" i="3"/>
  <c r="BK130" i="3"/>
  <c r="BK129" i="3"/>
  <c r="J129" i="3"/>
  <c r="J128" i="3"/>
  <c r="BK127" i="3"/>
  <c r="J126" i="3"/>
  <c r="BK125" i="3"/>
  <c r="BK124" i="3"/>
  <c r="J129" i="2"/>
  <c r="BK128" i="2"/>
  <c r="BK127" i="2"/>
  <c r="J126" i="2"/>
  <c r="J121" i="2"/>
  <c r="BK120" i="2"/>
  <c r="J119" i="2"/>
  <c r="J177" i="10"/>
  <c r="J176" i="10"/>
  <c r="BK175" i="10"/>
  <c r="J173" i="10"/>
  <c r="BK162" i="10"/>
  <c r="BK153" i="10"/>
  <c r="BK150" i="10"/>
  <c r="BK144" i="10"/>
  <c r="BK142" i="10"/>
  <c r="J141" i="10"/>
  <c r="J140" i="10"/>
  <c r="J138" i="10"/>
  <c r="J137" i="10"/>
  <c r="BK135" i="10"/>
  <c r="BK126" i="10"/>
  <c r="J171" i="9"/>
  <c r="J168" i="9"/>
  <c r="J166" i="9"/>
  <c r="BK165" i="9"/>
  <c r="BK164" i="9"/>
  <c r="J162" i="9"/>
  <c r="BK161" i="9"/>
  <c r="J160" i="9"/>
  <c r="J159" i="9"/>
  <c r="BK158" i="9"/>
  <c r="BK157" i="9"/>
  <c r="BK154" i="9"/>
  <c r="J145" i="9"/>
  <c r="BK143" i="9"/>
  <c r="J143" i="9"/>
  <c r="BK140" i="9"/>
  <c r="J139" i="9"/>
  <c r="J138" i="9"/>
  <c r="J136" i="9"/>
  <c r="J135" i="9"/>
  <c r="J133" i="9"/>
  <c r="J126" i="9"/>
  <c r="J161" i="8"/>
  <c r="J158" i="8"/>
  <c r="BK156" i="8"/>
  <c r="J155" i="8"/>
  <c r="J154" i="8"/>
  <c r="J153" i="8"/>
  <c r="BK152" i="8"/>
  <c r="J151" i="8"/>
  <c r="BK150" i="8"/>
  <c r="BK149" i="8"/>
  <c r="J149" i="8"/>
  <c r="BK148" i="8"/>
  <c r="J147" i="8"/>
  <c r="J146" i="8"/>
  <c r="J145" i="8"/>
  <c r="J144" i="8"/>
  <c r="J142" i="8"/>
  <c r="BK141" i="8"/>
  <c r="BK134" i="8"/>
  <c r="BK133" i="8"/>
  <c r="BK132" i="8"/>
  <c r="BK131" i="8"/>
  <c r="J130" i="8"/>
  <c r="BK129" i="8"/>
  <c r="BK128" i="8"/>
  <c r="BK127" i="8"/>
  <c r="BK126" i="8"/>
  <c r="J156" i="7"/>
  <c r="BK155" i="7"/>
  <c r="J155" i="7"/>
  <c r="BK154" i="7"/>
  <c r="J153" i="7"/>
  <c r="BK152" i="7"/>
  <c r="BK151" i="7"/>
  <c r="BK150" i="7"/>
  <c r="J149" i="7"/>
  <c r="J148" i="7"/>
  <c r="BK147" i="7"/>
  <c r="J144" i="7"/>
  <c r="BK143" i="7"/>
  <c r="J143" i="7"/>
  <c r="BK141" i="7"/>
  <c r="J140" i="7"/>
  <c r="J138" i="7"/>
  <c r="J137" i="7"/>
  <c r="J136" i="7"/>
  <c r="J135" i="7"/>
  <c r="BK134" i="7"/>
  <c r="J134" i="7"/>
  <c r="J133" i="7"/>
  <c r="J132" i="7"/>
  <c r="BK131" i="7"/>
  <c r="BK130" i="7"/>
  <c r="J129" i="7"/>
  <c r="BK128" i="7"/>
  <c r="BK127" i="7"/>
  <c r="BK126" i="7"/>
  <c r="BK125" i="7"/>
  <c r="J124" i="7"/>
  <c r="BK123" i="7"/>
  <c r="J177" i="6"/>
  <c r="BK175" i="6"/>
  <c r="J174" i="6"/>
  <c r="J173" i="6"/>
  <c r="BK172" i="6"/>
  <c r="J172" i="6"/>
  <c r="BK171" i="6"/>
  <c r="J170" i="6"/>
  <c r="BK169" i="6"/>
  <c r="BK168" i="6"/>
  <c r="J166" i="6"/>
  <c r="J165" i="6"/>
  <c r="BK164" i="6"/>
  <c r="BK163" i="6"/>
  <c r="J162" i="6"/>
  <c r="BK161" i="6"/>
  <c r="BK160" i="6"/>
  <c r="J160" i="6"/>
  <c r="BK159" i="6"/>
  <c r="BK158" i="6"/>
  <c r="BK157" i="6"/>
  <c r="BK156" i="6"/>
  <c r="J155" i="6"/>
  <c r="J154" i="6"/>
  <c r="BK153" i="6"/>
  <c r="J152" i="6"/>
  <c r="BK151" i="6"/>
  <c r="J150" i="6"/>
  <c r="J148" i="6"/>
  <c r="BK147" i="6"/>
  <c r="BK146" i="6"/>
  <c r="J145" i="6"/>
  <c r="J144" i="6"/>
  <c r="J143" i="6"/>
  <c r="BK142" i="6"/>
  <c r="J142" i="6"/>
  <c r="J141" i="6"/>
  <c r="BK140" i="6"/>
  <c r="BK139" i="6"/>
  <c r="BK138" i="6"/>
  <c r="BK136" i="6"/>
  <c r="J136" i="6"/>
  <c r="J135" i="6"/>
  <c r="BK134" i="6"/>
  <c r="BK133" i="6"/>
  <c r="J132" i="6"/>
  <c r="BK131" i="6"/>
  <c r="BK130" i="6"/>
  <c r="BK128" i="6"/>
  <c r="BK127" i="6"/>
  <c r="BK126" i="6"/>
  <c r="BK125" i="6"/>
  <c r="BK124" i="6"/>
  <c r="BK123" i="6"/>
  <c r="J123" i="6"/>
  <c r="BK122" i="6"/>
  <c r="J122" i="6"/>
  <c r="BK121" i="6"/>
  <c r="J121" i="6"/>
  <c r="BK225" i="5"/>
  <c r="BK221" i="5"/>
  <c r="J220" i="5"/>
  <c r="BK218" i="5"/>
  <c r="J218" i="5"/>
  <c r="BK217" i="5"/>
  <c r="BK215" i="5"/>
  <c r="BK214" i="5"/>
  <c r="BK212" i="5"/>
  <c r="BK210" i="5"/>
  <c r="J209" i="5"/>
  <c r="J207" i="5"/>
  <c r="J206" i="5"/>
  <c r="BK205" i="5"/>
  <c r="BK204" i="5"/>
  <c r="J200" i="5"/>
  <c r="BK197" i="5"/>
  <c r="BK195" i="5"/>
  <c r="J192" i="5"/>
  <c r="J191" i="5"/>
  <c r="J190" i="5"/>
  <c r="BK189" i="5"/>
  <c r="BK188" i="5"/>
  <c r="BK187" i="5"/>
  <c r="J186" i="5"/>
  <c r="BK185" i="5"/>
  <c r="J184" i="5"/>
  <c r="BK183" i="5"/>
  <c r="BK182" i="5"/>
  <c r="BK178" i="5"/>
  <c r="BK177" i="5"/>
  <c r="BK176" i="5"/>
  <c r="J175" i="5"/>
  <c r="BK174" i="5"/>
  <c r="J173" i="5"/>
  <c r="J172" i="5"/>
  <c r="J171" i="5"/>
  <c r="J170" i="5"/>
  <c r="BK169" i="5"/>
  <c r="J168" i="5"/>
  <c r="J167" i="5"/>
  <c r="BK166" i="5"/>
  <c r="BK165" i="5"/>
  <c r="BK164" i="5"/>
  <c r="J163" i="5"/>
  <c r="BK161" i="5"/>
  <c r="J158" i="5"/>
  <c r="BK154" i="5"/>
  <c r="BK153" i="5"/>
  <c r="J152" i="5"/>
  <c r="BK150" i="5"/>
  <c r="BK146" i="5"/>
  <c r="J145" i="5"/>
  <c r="J144" i="5"/>
  <c r="BK142" i="5"/>
  <c r="J141" i="5"/>
  <c r="J137" i="5"/>
  <c r="J135" i="5"/>
  <c r="BK134" i="5"/>
  <c r="BK132" i="5"/>
  <c r="J132" i="5"/>
  <c r="BK129" i="5"/>
  <c r="BK195" i="4"/>
  <c r="J195" i="4"/>
  <c r="J192" i="4"/>
  <c r="BK190" i="4"/>
  <c r="BK187" i="4"/>
  <c r="J184" i="4"/>
  <c r="J183" i="4"/>
  <c r="BK182" i="4"/>
  <c r="BK179" i="4"/>
  <c r="BK177" i="4"/>
  <c r="BK175" i="4"/>
  <c r="BK174" i="4"/>
  <c r="J174" i="4"/>
  <c r="J172" i="4"/>
  <c r="BK171" i="4"/>
  <c r="BK169" i="4"/>
  <c r="BK168" i="4"/>
  <c r="BK167" i="4"/>
  <c r="BK166" i="4"/>
  <c r="J164" i="4"/>
  <c r="J160" i="4"/>
  <c r="J159" i="4"/>
  <c r="J158" i="4"/>
  <c r="J157" i="4"/>
  <c r="BK156" i="4"/>
  <c r="BK155" i="4"/>
  <c r="BK154" i="4"/>
  <c r="BK153" i="4"/>
  <c r="BK152" i="4"/>
  <c r="J151" i="4"/>
  <c r="J150" i="4"/>
  <c r="BK149" i="4"/>
  <c r="BK148" i="4"/>
  <c r="BK147" i="4"/>
  <c r="J147" i="4"/>
  <c r="BK146" i="4"/>
  <c r="BK145" i="4"/>
  <c r="J145" i="4"/>
  <c r="BK144" i="4"/>
  <c r="BK143" i="4"/>
  <c r="BK142" i="4"/>
  <c r="J141" i="4"/>
  <c r="J140" i="4"/>
  <c r="BK139" i="4"/>
  <c r="J138" i="4"/>
  <c r="J137" i="4"/>
  <c r="J135" i="4"/>
  <c r="BK134" i="4"/>
  <c r="BK132" i="4"/>
  <c r="BK131" i="4"/>
  <c r="BK130" i="4"/>
  <c r="BK129" i="4"/>
  <c r="J128" i="4"/>
  <c r="BK144" i="3"/>
  <c r="BK140" i="3"/>
  <c r="BK138" i="3"/>
  <c r="J136" i="3"/>
  <c r="BK135" i="3"/>
  <c r="J134" i="3"/>
  <c r="BK133" i="3"/>
  <c r="J132" i="3"/>
  <c r="J130" i="3"/>
  <c r="BK128" i="3"/>
  <c r="J127" i="3"/>
  <c r="BK126" i="3"/>
  <c r="J125" i="3"/>
  <c r="J124" i="3"/>
  <c r="BK130" i="2"/>
  <c r="J130" i="2"/>
  <c r="BK129" i="2"/>
  <c r="J128" i="2"/>
  <c r="J127" i="2"/>
  <c r="BK126" i="2"/>
  <c r="BK125" i="2"/>
  <c r="J125" i="2"/>
  <c r="BK124" i="2"/>
  <c r="J124" i="2"/>
  <c r="BK123" i="2"/>
  <c r="J123" i="2"/>
  <c r="BK122" i="2"/>
  <c r="J122" i="2"/>
  <c r="BK121" i="2"/>
  <c r="J120" i="2"/>
  <c r="BK119" i="2"/>
  <c r="AS94" i="1"/>
  <c r="P118" i="2" l="1"/>
  <c r="P117" i="2" s="1"/>
  <c r="AU95" i="1" s="1"/>
  <c r="T118" i="2"/>
  <c r="T117" i="2"/>
  <c r="BK123" i="3"/>
  <c r="J123" i="3"/>
  <c r="J98" i="3"/>
  <c r="R123" i="3"/>
  <c r="BK131" i="3"/>
  <c r="J131" i="3"/>
  <c r="J99" i="3" s="1"/>
  <c r="R131" i="3"/>
  <c r="BK127" i="4"/>
  <c r="R127" i="4"/>
  <c r="R126" i="4" s="1"/>
  <c r="BK165" i="4"/>
  <c r="J165" i="4" s="1"/>
  <c r="J100" i="4" s="1"/>
  <c r="R165" i="4"/>
  <c r="P181" i="4"/>
  <c r="P180" i="4" s="1"/>
  <c r="R181" i="4"/>
  <c r="R180" i="4"/>
  <c r="BK128" i="5"/>
  <c r="R128" i="5"/>
  <c r="BK149" i="5"/>
  <c r="J149" i="5" s="1"/>
  <c r="J99" i="5" s="1"/>
  <c r="R149" i="5"/>
  <c r="BK162" i="5"/>
  <c r="J162" i="5"/>
  <c r="J101" i="5" s="1"/>
  <c r="P162" i="5"/>
  <c r="T162" i="5"/>
  <c r="P181" i="5"/>
  <c r="T181" i="5"/>
  <c r="P203" i="5"/>
  <c r="T203" i="5"/>
  <c r="P219" i="5"/>
  <c r="T219" i="5"/>
  <c r="P120" i="6"/>
  <c r="P119" i="6"/>
  <c r="P118" i="6" s="1"/>
  <c r="AU99" i="1" s="1"/>
  <c r="R120" i="6"/>
  <c r="R119" i="6"/>
  <c r="R118" i="6"/>
  <c r="P122" i="7"/>
  <c r="T122" i="7"/>
  <c r="P139" i="7"/>
  <c r="T139" i="7"/>
  <c r="P142" i="7"/>
  <c r="R142" i="7"/>
  <c r="BK124" i="8"/>
  <c r="T124" i="8"/>
  <c r="BK143" i="8"/>
  <c r="J143" i="8"/>
  <c r="J99" i="8"/>
  <c r="R143" i="8"/>
  <c r="BK125" i="9"/>
  <c r="R125" i="9"/>
  <c r="BK142" i="9"/>
  <c r="J142" i="9"/>
  <c r="J99" i="9" s="1"/>
  <c r="R142" i="9"/>
  <c r="BK156" i="9"/>
  <c r="J156" i="9" s="1"/>
  <c r="J100" i="9" s="1"/>
  <c r="T156" i="9"/>
  <c r="BK118" i="2"/>
  <c r="J118" i="2"/>
  <c r="J97" i="2" s="1"/>
  <c r="R118" i="2"/>
  <c r="R117" i="2"/>
  <c r="P123" i="3"/>
  <c r="T123" i="3"/>
  <c r="P131" i="3"/>
  <c r="T131" i="3"/>
  <c r="P127" i="4"/>
  <c r="T127" i="4"/>
  <c r="P165" i="4"/>
  <c r="T165" i="4"/>
  <c r="BK181" i="4"/>
  <c r="J181" i="4"/>
  <c r="J103" i="4"/>
  <c r="T181" i="4"/>
  <c r="T180" i="4"/>
  <c r="P128" i="5"/>
  <c r="T128" i="5"/>
  <c r="P149" i="5"/>
  <c r="T149" i="5"/>
  <c r="R162" i="5"/>
  <c r="BK181" i="5"/>
  <c r="J181" i="5"/>
  <c r="J102" i="5"/>
  <c r="R181" i="5"/>
  <c r="BK203" i="5"/>
  <c r="J203" i="5"/>
  <c r="J103" i="5" s="1"/>
  <c r="R203" i="5"/>
  <c r="BK219" i="5"/>
  <c r="J219" i="5"/>
  <c r="J104" i="5"/>
  <c r="R219" i="5"/>
  <c r="BK120" i="6"/>
  <c r="J120" i="6"/>
  <c r="J98" i="6" s="1"/>
  <c r="T120" i="6"/>
  <c r="T119" i="6"/>
  <c r="T118" i="6"/>
  <c r="BK122" i="7"/>
  <c r="J122" i="7" s="1"/>
  <c r="J98" i="7" s="1"/>
  <c r="R122" i="7"/>
  <c r="BK139" i="7"/>
  <c r="J139" i="7"/>
  <c r="J99" i="7"/>
  <c r="R139" i="7"/>
  <c r="BK142" i="7"/>
  <c r="J142" i="7" s="1"/>
  <c r="J100" i="7" s="1"/>
  <c r="T142" i="7"/>
  <c r="P124" i="8"/>
  <c r="R124" i="8"/>
  <c r="R123" i="8"/>
  <c r="R122" i="8"/>
  <c r="P143" i="8"/>
  <c r="T143" i="8"/>
  <c r="P125" i="9"/>
  <c r="T125" i="9"/>
  <c r="P142" i="9"/>
  <c r="T142" i="9"/>
  <c r="P156" i="9"/>
  <c r="R156" i="9"/>
  <c r="BK125" i="10"/>
  <c r="J125" i="10" s="1"/>
  <c r="J98" i="10" s="1"/>
  <c r="P125" i="10"/>
  <c r="R125" i="10"/>
  <c r="T125" i="10"/>
  <c r="BK152" i="10"/>
  <c r="J152" i="10"/>
  <c r="J99" i="10"/>
  <c r="P152" i="10"/>
  <c r="R152" i="10"/>
  <c r="T152" i="10"/>
  <c r="BK174" i="10"/>
  <c r="J174" i="10"/>
  <c r="J100" i="10"/>
  <c r="P174" i="10"/>
  <c r="R174" i="10"/>
  <c r="T174" i="10"/>
  <c r="J92" i="2"/>
  <c r="E107" i="2"/>
  <c r="F113" i="2"/>
  <c r="F114" i="2"/>
  <c r="BF119" i="2"/>
  <c r="BF120" i="2"/>
  <c r="BF121" i="2"/>
  <c r="BF122" i="2"/>
  <c r="BF123" i="2"/>
  <c r="BF124" i="2"/>
  <c r="BF125" i="2"/>
  <c r="BF126" i="2"/>
  <c r="BF127" i="2"/>
  <c r="BF128" i="2"/>
  <c r="J89" i="3"/>
  <c r="F91" i="3"/>
  <c r="F92" i="3"/>
  <c r="J118" i="3"/>
  <c r="BF125" i="3"/>
  <c r="BF133" i="3"/>
  <c r="BF136" i="3"/>
  <c r="BF140" i="3"/>
  <c r="BF144" i="3"/>
  <c r="BK143" i="3"/>
  <c r="BK142" i="3" s="1"/>
  <c r="J142" i="3" s="1"/>
  <c r="J100" i="3" s="1"/>
  <c r="E85" i="4"/>
  <c r="F91" i="4"/>
  <c r="J92" i="4"/>
  <c r="J119" i="4"/>
  <c r="J121" i="4"/>
  <c r="BF136" i="4"/>
  <c r="BF138" i="4"/>
  <c r="BF139" i="4"/>
  <c r="BF141" i="4"/>
  <c r="BF146" i="4"/>
  <c r="BF148" i="4"/>
  <c r="BF152" i="4"/>
  <c r="BF153" i="4"/>
  <c r="BF154" i="4"/>
  <c r="BF157" i="4"/>
  <c r="BF158" i="4"/>
  <c r="BF164" i="4"/>
  <c r="BF166" i="4"/>
  <c r="BF167" i="4"/>
  <c r="BF171" i="4"/>
  <c r="BF172" i="4"/>
  <c r="BF174" i="4"/>
  <c r="BF179" i="4"/>
  <c r="BF182" i="4"/>
  <c r="BF187" i="4"/>
  <c r="BF190" i="4"/>
  <c r="BF195" i="4"/>
  <c r="BK178" i="4"/>
  <c r="J178" i="4" s="1"/>
  <c r="J101" i="4" s="1"/>
  <c r="J91" i="5"/>
  <c r="J92" i="5"/>
  <c r="J120" i="5"/>
  <c r="BF132" i="5"/>
  <c r="BF134" i="5"/>
  <c r="BF135" i="5"/>
  <c r="BF139" i="5"/>
  <c r="BF144" i="5"/>
  <c r="BF150" i="5"/>
  <c r="BF152" i="5"/>
  <c r="BF166" i="5"/>
  <c r="BF169" i="5"/>
  <c r="BF170" i="5"/>
  <c r="BF171" i="5"/>
  <c r="BF174" i="5"/>
  <c r="BF176" i="5"/>
  <c r="BF178" i="5"/>
  <c r="BF182" i="5"/>
  <c r="BF186" i="5"/>
  <c r="BF188" i="5"/>
  <c r="BF189" i="5"/>
  <c r="BF190" i="5"/>
  <c r="BF191" i="5"/>
  <c r="BF204" i="5"/>
  <c r="BF205" i="5"/>
  <c r="BF207" i="5"/>
  <c r="BF212" i="5"/>
  <c r="BF218" i="5"/>
  <c r="BF221" i="5"/>
  <c r="BF225" i="5"/>
  <c r="BK224" i="5"/>
  <c r="J224" i="5" s="1"/>
  <c r="J106" i="5" s="1"/>
  <c r="E85" i="6"/>
  <c r="F91" i="6"/>
  <c r="F92" i="6"/>
  <c r="J92" i="6"/>
  <c r="J112" i="6"/>
  <c r="J114" i="6"/>
  <c r="BF121" i="6"/>
  <c r="BF122" i="6"/>
  <c r="BF124" i="6"/>
  <c r="BF125" i="6"/>
  <c r="BF128" i="6"/>
  <c r="BF130" i="6"/>
  <c r="BF132" i="6"/>
  <c r="BF140" i="6"/>
  <c r="BF141" i="6"/>
  <c r="BF143" i="6"/>
  <c r="BF146" i="6"/>
  <c r="BF147" i="6"/>
  <c r="BF149" i="6"/>
  <c r="BF153" i="6"/>
  <c r="BF154" i="6"/>
  <c r="BF155" i="6"/>
  <c r="BF159" i="6"/>
  <c r="BF161" i="6"/>
  <c r="BF165" i="6"/>
  <c r="BF167" i="6"/>
  <c r="BF169" i="6"/>
  <c r="BF172" i="6"/>
  <c r="BF173" i="6"/>
  <c r="BF176" i="6"/>
  <c r="E85" i="7"/>
  <c r="F91" i="7"/>
  <c r="J116" i="7"/>
  <c r="J117" i="7"/>
  <c r="BF123" i="7"/>
  <c r="BF126" i="7"/>
  <c r="BF127" i="7"/>
  <c r="BF129" i="7"/>
  <c r="BF131" i="7"/>
  <c r="BF132" i="7"/>
  <c r="BF133" i="7"/>
  <c r="BF134" i="7"/>
  <c r="BF135" i="7"/>
  <c r="BF137" i="7"/>
  <c r="BF140" i="7"/>
  <c r="BF144" i="7"/>
  <c r="BF146" i="7"/>
  <c r="BF147" i="7"/>
  <c r="BF149" i="7"/>
  <c r="BF151" i="7"/>
  <c r="BF153" i="7"/>
  <c r="BF154" i="7"/>
  <c r="BF155" i="7"/>
  <c r="BF156" i="7"/>
  <c r="F91" i="8"/>
  <c r="F92" i="8"/>
  <c r="J92" i="8"/>
  <c r="J116" i="8"/>
  <c r="J118" i="8"/>
  <c r="BF127" i="8"/>
  <c r="BF129" i="8"/>
  <c r="BF131" i="8"/>
  <c r="BF141" i="8"/>
  <c r="BF142" i="8"/>
  <c r="BF145" i="8"/>
  <c r="BF148" i="8"/>
  <c r="BF149" i="8"/>
  <c r="BF150" i="8"/>
  <c r="BF152" i="8"/>
  <c r="BF153" i="8"/>
  <c r="BF154" i="8"/>
  <c r="BF156" i="8"/>
  <c r="BF158" i="8"/>
  <c r="BF161" i="8"/>
  <c r="BK157" i="8"/>
  <c r="J157" i="8"/>
  <c r="J100" i="8"/>
  <c r="BK160" i="8"/>
  <c r="J160" i="8" s="1"/>
  <c r="J102" i="8" s="1"/>
  <c r="E85" i="9"/>
  <c r="J89" i="9"/>
  <c r="F91" i="9"/>
  <c r="F92" i="9"/>
  <c r="J119" i="9"/>
  <c r="J120" i="9"/>
  <c r="BF126" i="9"/>
  <c r="BF133" i="9"/>
  <c r="BF135" i="9"/>
  <c r="BF136" i="9"/>
  <c r="BF138" i="9"/>
  <c r="BF140" i="9"/>
  <c r="BF154" i="9"/>
  <c r="BF158" i="9"/>
  <c r="BF159" i="9"/>
  <c r="BF161" i="9"/>
  <c r="BF162" i="9"/>
  <c r="BF165" i="9"/>
  <c r="BF166" i="9"/>
  <c r="BF168" i="9"/>
  <c r="BK170" i="9"/>
  <c r="J170" i="9" s="1"/>
  <c r="J103" i="9" s="1"/>
  <c r="E85" i="10"/>
  <c r="J91" i="10"/>
  <c r="J92" i="10"/>
  <c r="J117" i="10"/>
  <c r="BF135" i="10"/>
  <c r="BF137" i="10"/>
  <c r="BF138" i="10"/>
  <c r="BF140" i="10"/>
  <c r="BF142" i="10"/>
  <c r="BF150" i="10"/>
  <c r="BF173" i="10"/>
  <c r="BF175" i="10"/>
  <c r="J89" i="2"/>
  <c r="BF129" i="2"/>
  <c r="BF130" i="2"/>
  <c r="E85" i="3"/>
  <c r="BF124" i="3"/>
  <c r="BF126" i="3"/>
  <c r="BF127" i="3"/>
  <c r="BF128" i="3"/>
  <c r="BF129" i="3"/>
  <c r="BF130" i="3"/>
  <c r="BF132" i="3"/>
  <c r="BF134" i="3"/>
  <c r="BF135" i="3"/>
  <c r="BF138" i="3"/>
  <c r="F92" i="4"/>
  <c r="BF128" i="4"/>
  <c r="BF129" i="4"/>
  <c r="BF130" i="4"/>
  <c r="BF131" i="4"/>
  <c r="BF132" i="4"/>
  <c r="BF134" i="4"/>
  <c r="BF135" i="4"/>
  <c r="BF137" i="4"/>
  <c r="BF140" i="4"/>
  <c r="BF142" i="4"/>
  <c r="BF143" i="4"/>
  <c r="BF144" i="4"/>
  <c r="BF145" i="4"/>
  <c r="BF147" i="4"/>
  <c r="BF149" i="4"/>
  <c r="BF150" i="4"/>
  <c r="BF151" i="4"/>
  <c r="BF155" i="4"/>
  <c r="BF156" i="4"/>
  <c r="BF159" i="4"/>
  <c r="BF160" i="4"/>
  <c r="BF161" i="4"/>
  <c r="BF162" i="4"/>
  <c r="BF168" i="4"/>
  <c r="BF169" i="4"/>
  <c r="BF175" i="4"/>
  <c r="BF177" i="4"/>
  <c r="BF183" i="4"/>
  <c r="BF184" i="4"/>
  <c r="BF192" i="4"/>
  <c r="BK163" i="4"/>
  <c r="J163" i="4" s="1"/>
  <c r="J99" i="4" s="1"/>
  <c r="BK194" i="4"/>
  <c r="J194" i="4"/>
  <c r="J105" i="4" s="1"/>
  <c r="E85" i="5"/>
  <c r="F91" i="5"/>
  <c r="F92" i="5"/>
  <c r="BF129" i="5"/>
  <c r="BF137" i="5"/>
  <c r="BF141" i="5"/>
  <c r="BF142" i="5"/>
  <c r="BF145" i="5"/>
  <c r="BF146" i="5"/>
  <c r="BF153" i="5"/>
  <c r="BF154" i="5"/>
  <c r="BF156" i="5"/>
  <c r="BF158" i="5"/>
  <c r="BF161" i="5"/>
  <c r="BF163" i="5"/>
  <c r="BF164" i="5"/>
  <c r="BF165" i="5"/>
  <c r="BF167" i="5"/>
  <c r="BF168" i="5"/>
  <c r="BF172" i="5"/>
  <c r="BF173" i="5"/>
  <c r="BF175" i="5"/>
  <c r="BF177" i="5"/>
  <c r="BF183" i="5"/>
  <c r="BF184" i="5"/>
  <c r="BF185" i="5"/>
  <c r="BF187" i="5"/>
  <c r="BF192" i="5"/>
  <c r="BF195" i="5"/>
  <c r="BF197" i="5"/>
  <c r="BF200" i="5"/>
  <c r="BF206" i="5"/>
  <c r="BF209" i="5"/>
  <c r="BF210" i="5"/>
  <c r="BF214" i="5"/>
  <c r="BF215" i="5"/>
  <c r="BF217" i="5"/>
  <c r="BF220" i="5"/>
  <c r="BK160" i="5"/>
  <c r="J160" i="5" s="1"/>
  <c r="J100" i="5" s="1"/>
  <c r="BF123" i="6"/>
  <c r="BF126" i="6"/>
  <c r="BF127" i="6"/>
  <c r="BF129" i="6"/>
  <c r="BF131" i="6"/>
  <c r="BF133" i="6"/>
  <c r="BF134" i="6"/>
  <c r="BF135" i="6"/>
  <c r="BF136" i="6"/>
  <c r="BF137" i="6"/>
  <c r="BF138" i="6"/>
  <c r="BF139" i="6"/>
  <c r="BF142" i="6"/>
  <c r="BF144" i="6"/>
  <c r="BF145" i="6"/>
  <c r="BF148" i="6"/>
  <c r="BF150" i="6"/>
  <c r="BF151" i="6"/>
  <c r="BF152" i="6"/>
  <c r="BF156" i="6"/>
  <c r="BF157" i="6"/>
  <c r="BF158" i="6"/>
  <c r="BF160" i="6"/>
  <c r="BF162" i="6"/>
  <c r="BF163" i="6"/>
  <c r="BF164" i="6"/>
  <c r="BF166" i="6"/>
  <c r="BF168" i="6"/>
  <c r="BF170" i="6"/>
  <c r="BF171" i="6"/>
  <c r="BF174" i="6"/>
  <c r="BF175" i="6"/>
  <c r="BF177" i="6"/>
  <c r="J89" i="7"/>
  <c r="F92" i="7"/>
  <c r="BF124" i="7"/>
  <c r="BF125" i="7"/>
  <c r="BF128" i="7"/>
  <c r="BF130" i="7"/>
  <c r="BF136" i="7"/>
  <c r="BF138" i="7"/>
  <c r="BF141" i="7"/>
  <c r="BF143" i="7"/>
  <c r="BF145" i="7"/>
  <c r="BF148" i="7"/>
  <c r="BF150" i="7"/>
  <c r="BF152" i="7"/>
  <c r="E85" i="8"/>
  <c r="BF125" i="8"/>
  <c r="BF126" i="8"/>
  <c r="BF128" i="8"/>
  <c r="BF130" i="8"/>
  <c r="BF132" i="8"/>
  <c r="BF133" i="8"/>
  <c r="BF134" i="8"/>
  <c r="BF144" i="8"/>
  <c r="BF146" i="8"/>
  <c r="BF147" i="8"/>
  <c r="BF151" i="8"/>
  <c r="BF155" i="8"/>
  <c r="BF139" i="9"/>
  <c r="BF143" i="9"/>
  <c r="BF145" i="9"/>
  <c r="BF157" i="9"/>
  <c r="BF160" i="9"/>
  <c r="BF163" i="9"/>
  <c r="BF164" i="9"/>
  <c r="BF171" i="9"/>
  <c r="BK167" i="9"/>
  <c r="J167" i="9"/>
  <c r="J101" i="9" s="1"/>
  <c r="F91" i="10"/>
  <c r="F92" i="10"/>
  <c r="BF126" i="10"/>
  <c r="BF141" i="10"/>
  <c r="BF144" i="10"/>
  <c r="BF153" i="10"/>
  <c r="BF162" i="10"/>
  <c r="BF176" i="10"/>
  <c r="BF177" i="10"/>
  <c r="BF179" i="10"/>
  <c r="BF182" i="10"/>
  <c r="BK178" i="10"/>
  <c r="J178" i="10"/>
  <c r="J101" i="10"/>
  <c r="BK181" i="10"/>
  <c r="J181" i="10" s="1"/>
  <c r="J103" i="10" s="1"/>
  <c r="F33" i="2"/>
  <c r="AZ95" i="1" s="1"/>
  <c r="F37" i="2"/>
  <c r="BD95" i="1" s="1"/>
  <c r="F35" i="3"/>
  <c r="BB96" i="1"/>
  <c r="F35" i="5"/>
  <c r="BB98" i="1" s="1"/>
  <c r="F37" i="5"/>
  <c r="BD98" i="1" s="1"/>
  <c r="F35" i="6"/>
  <c r="BB99" i="1" s="1"/>
  <c r="J33" i="7"/>
  <c r="AV100" i="1"/>
  <c r="F35" i="8"/>
  <c r="BB101" i="1" s="1"/>
  <c r="F37" i="8"/>
  <c r="BD101" i="1" s="1"/>
  <c r="F33" i="9"/>
  <c r="AZ102" i="1" s="1"/>
  <c r="J33" i="2"/>
  <c r="AV95" i="1"/>
  <c r="F36" i="2"/>
  <c r="BC95" i="1" s="1"/>
  <c r="F36" i="3"/>
  <c r="BC96" i="1" s="1"/>
  <c r="F33" i="4"/>
  <c r="AZ97" i="1" s="1"/>
  <c r="F37" i="4"/>
  <c r="BD97" i="1"/>
  <c r="F36" i="5"/>
  <c r="BC98" i="1" s="1"/>
  <c r="J33" i="6"/>
  <c r="AV99" i="1" s="1"/>
  <c r="F33" i="7"/>
  <c r="AZ100" i="1" s="1"/>
  <c r="F35" i="7"/>
  <c r="BB100" i="1"/>
  <c r="F36" i="8"/>
  <c r="BC101" i="1" s="1"/>
  <c r="J33" i="9"/>
  <c r="AV102" i="1" s="1"/>
  <c r="J33" i="10"/>
  <c r="AV103" i="1" s="1"/>
  <c r="F36" i="10"/>
  <c r="BC103" i="1"/>
  <c r="F35" i="2"/>
  <c r="BB95" i="1" s="1"/>
  <c r="F33" i="3"/>
  <c r="AZ96" i="1" s="1"/>
  <c r="F37" i="3"/>
  <c r="BD96" i="1" s="1"/>
  <c r="J33" i="4"/>
  <c r="AV97" i="1" s="1"/>
  <c r="F36" i="4"/>
  <c r="BC97" i="1" s="1"/>
  <c r="F33" i="5"/>
  <c r="AZ98" i="1" s="1"/>
  <c r="F33" i="6"/>
  <c r="AZ99" i="1" s="1"/>
  <c r="F37" i="6"/>
  <c r="BD99" i="1"/>
  <c r="F37" i="7"/>
  <c r="BD100" i="1" s="1"/>
  <c r="F33" i="8"/>
  <c r="AZ101" i="1" s="1"/>
  <c r="F35" i="9"/>
  <c r="BB102" i="1" s="1"/>
  <c r="F37" i="9"/>
  <c r="BD102" i="1"/>
  <c r="F37" i="10"/>
  <c r="BD103" i="1" s="1"/>
  <c r="J33" i="3"/>
  <c r="AV96" i="1" s="1"/>
  <c r="F35" i="4"/>
  <c r="BB97" i="1" s="1"/>
  <c r="J33" i="5"/>
  <c r="AV98" i="1"/>
  <c r="F36" i="6"/>
  <c r="BC99" i="1" s="1"/>
  <c r="F36" i="7"/>
  <c r="BC100" i="1" s="1"/>
  <c r="J33" i="8"/>
  <c r="AV101" i="1" s="1"/>
  <c r="F36" i="9"/>
  <c r="BC102" i="1"/>
  <c r="F33" i="10"/>
  <c r="AZ103" i="1" s="1"/>
  <c r="F35" i="10"/>
  <c r="BB103" i="1" s="1"/>
  <c r="R124" i="10" l="1"/>
  <c r="R123" i="10"/>
  <c r="P123" i="8"/>
  <c r="P122" i="8"/>
  <c r="AU101" i="1" s="1"/>
  <c r="R121" i="7"/>
  <c r="R120" i="7"/>
  <c r="T127" i="5"/>
  <c r="T126" i="5" s="1"/>
  <c r="P127" i="5"/>
  <c r="P126" i="5" s="1"/>
  <c r="AU98" i="1" s="1"/>
  <c r="T126" i="4"/>
  <c r="T125" i="4" s="1"/>
  <c r="P122" i="3"/>
  <c r="P121" i="3"/>
  <c r="AU96" i="1" s="1"/>
  <c r="T123" i="8"/>
  <c r="T122" i="8" s="1"/>
  <c r="BK123" i="8"/>
  <c r="J123" i="8"/>
  <c r="J97" i="8" s="1"/>
  <c r="T121" i="7"/>
  <c r="T120" i="7"/>
  <c r="R127" i="5"/>
  <c r="R126" i="5"/>
  <c r="BK127" i="5"/>
  <c r="J127" i="5"/>
  <c r="J97" i="5"/>
  <c r="BK126" i="4"/>
  <c r="J126" i="4" s="1"/>
  <c r="J97" i="4" s="1"/>
  <c r="R122" i="3"/>
  <c r="R121" i="3"/>
  <c r="T124" i="10"/>
  <c r="T123" i="10"/>
  <c r="P124" i="10"/>
  <c r="P123" i="10" s="1"/>
  <c r="AU103" i="1" s="1"/>
  <c r="T124" i="9"/>
  <c r="T123" i="9" s="1"/>
  <c r="P124" i="9"/>
  <c r="P123" i="9" s="1"/>
  <c r="AU102" i="1" s="1"/>
  <c r="P126" i="4"/>
  <c r="P125" i="4" s="1"/>
  <c r="AU97" i="1" s="1"/>
  <c r="T122" i="3"/>
  <c r="T121" i="3" s="1"/>
  <c r="R124" i="9"/>
  <c r="R123" i="9" s="1"/>
  <c r="BK124" i="9"/>
  <c r="J124" i="9"/>
  <c r="J97" i="9" s="1"/>
  <c r="P121" i="7"/>
  <c r="P120" i="7"/>
  <c r="AU100" i="1" s="1"/>
  <c r="R125" i="4"/>
  <c r="BK122" i="3"/>
  <c r="J122" i="3"/>
  <c r="J97" i="3"/>
  <c r="J143" i="3"/>
  <c r="J101" i="3"/>
  <c r="J127" i="4"/>
  <c r="J98" i="4" s="1"/>
  <c r="BK180" i="4"/>
  <c r="J180" i="4" s="1"/>
  <c r="J102" i="4" s="1"/>
  <c r="BK193" i="4"/>
  <c r="J193" i="4" s="1"/>
  <c r="J104" i="4" s="1"/>
  <c r="J128" i="5"/>
  <c r="J98" i="5" s="1"/>
  <c r="BK119" i="6"/>
  <c r="BK118" i="6" s="1"/>
  <c r="J118" i="6" s="1"/>
  <c r="J96" i="6" s="1"/>
  <c r="BK121" i="7"/>
  <c r="BK120" i="7"/>
  <c r="J120" i="7"/>
  <c r="J96" i="7" s="1"/>
  <c r="J124" i="8"/>
  <c r="J98" i="8" s="1"/>
  <c r="J125" i="9"/>
  <c r="J98" i="9"/>
  <c r="BK117" i="2"/>
  <c r="J117" i="2"/>
  <c r="J96" i="2"/>
  <c r="BK223" i="5"/>
  <c r="J223" i="5"/>
  <c r="J105" i="5" s="1"/>
  <c r="BK159" i="8"/>
  <c r="J159" i="8"/>
  <c r="J101" i="8" s="1"/>
  <c r="BK169" i="9"/>
  <c r="J169" i="9"/>
  <c r="J102" i="9" s="1"/>
  <c r="BK124" i="10"/>
  <c r="J124" i="10" s="1"/>
  <c r="J97" i="10" s="1"/>
  <c r="BK180" i="10"/>
  <c r="J180" i="10" s="1"/>
  <c r="J102" i="10" s="1"/>
  <c r="AZ94" i="1"/>
  <c r="W29" i="1" s="1"/>
  <c r="BC94" i="1"/>
  <c r="W32" i="1" s="1"/>
  <c r="F34" i="3"/>
  <c r="BA96" i="1" s="1"/>
  <c r="F34" i="5"/>
  <c r="BA98" i="1"/>
  <c r="J34" i="7"/>
  <c r="AW100" i="1" s="1"/>
  <c r="AT100" i="1" s="1"/>
  <c r="F34" i="9"/>
  <c r="BA102" i="1"/>
  <c r="J34" i="3"/>
  <c r="AW96" i="1" s="1"/>
  <c r="AT96" i="1" s="1"/>
  <c r="F34" i="4"/>
  <c r="BA97" i="1" s="1"/>
  <c r="J34" i="6"/>
  <c r="AW99" i="1" s="1"/>
  <c r="AT99" i="1" s="1"/>
  <c r="J34" i="8"/>
  <c r="AW101" i="1" s="1"/>
  <c r="AT101" i="1" s="1"/>
  <c r="F34" i="10"/>
  <c r="BA103" i="1" s="1"/>
  <c r="BB94" i="1"/>
  <c r="AX94" i="1" s="1"/>
  <c r="F34" i="2"/>
  <c r="BA95" i="1"/>
  <c r="J34" i="4"/>
  <c r="AW97" i="1" s="1"/>
  <c r="AT97" i="1" s="1"/>
  <c r="F34" i="6"/>
  <c r="BA99" i="1"/>
  <c r="F34" i="8"/>
  <c r="BA101" i="1"/>
  <c r="BD94" i="1"/>
  <c r="W33" i="1" s="1"/>
  <c r="J34" i="2"/>
  <c r="AW95" i="1"/>
  <c r="AT95" i="1" s="1"/>
  <c r="J34" i="5"/>
  <c r="AW98" i="1" s="1"/>
  <c r="AT98" i="1" s="1"/>
  <c r="F34" i="7"/>
  <c r="BA100" i="1" s="1"/>
  <c r="J34" i="9"/>
  <c r="AW102" i="1"/>
  <c r="AT102" i="1" s="1"/>
  <c r="J34" i="10"/>
  <c r="AW103" i="1" s="1"/>
  <c r="AT103" i="1" s="1"/>
  <c r="J119" i="6" l="1"/>
  <c r="J97" i="6"/>
  <c r="J121" i="7"/>
  <c r="J97" i="7" s="1"/>
  <c r="BK122" i="8"/>
  <c r="J122" i="8" s="1"/>
  <c r="J96" i="8" s="1"/>
  <c r="BK121" i="3"/>
  <c r="J121" i="3" s="1"/>
  <c r="J96" i="3" s="1"/>
  <c r="BK125" i="4"/>
  <c r="J125" i="4" s="1"/>
  <c r="J30" i="4" s="1"/>
  <c r="AG97" i="1" s="1"/>
  <c r="AN97" i="1" s="1"/>
  <c r="BK126" i="5"/>
  <c r="J126" i="5"/>
  <c r="BK123" i="9"/>
  <c r="J123" i="9"/>
  <c r="J96" i="9" s="1"/>
  <c r="BK123" i="10"/>
  <c r="J123" i="10"/>
  <c r="J30" i="10" s="1"/>
  <c r="AG103" i="1" s="1"/>
  <c r="AN103" i="1" s="1"/>
  <c r="AU94" i="1"/>
  <c r="BA94" i="1"/>
  <c r="W30" i="1" s="1"/>
  <c r="W31" i="1"/>
  <c r="J30" i="2"/>
  <c r="AG95" i="1" s="1"/>
  <c r="AN95" i="1" s="1"/>
  <c r="J30" i="7"/>
  <c r="AG100" i="1" s="1"/>
  <c r="AN100" i="1" s="1"/>
  <c r="AV94" i="1"/>
  <c r="AK29" i="1" s="1"/>
  <c r="J30" i="5"/>
  <c r="AG98" i="1" s="1"/>
  <c r="AN98" i="1" s="1"/>
  <c r="AY94" i="1"/>
  <c r="J30" i="6"/>
  <c r="AG99" i="1"/>
  <c r="AN99" i="1" s="1"/>
  <c r="J39" i="2" l="1"/>
  <c r="J39" i="4"/>
  <c r="J96" i="4"/>
  <c r="J39" i="5"/>
  <c r="J96" i="5"/>
  <c r="J39" i="6"/>
  <c r="J96" i="10"/>
  <c r="J39" i="7"/>
  <c r="J39" i="10"/>
  <c r="J30" i="3"/>
  <c r="AG96" i="1"/>
  <c r="AN96" i="1"/>
  <c r="J30" i="8"/>
  <c r="AG101" i="1"/>
  <c r="AN101" i="1"/>
  <c r="J30" i="9"/>
  <c r="AG102" i="1" s="1"/>
  <c r="AN102" i="1" s="1"/>
  <c r="AW94" i="1"/>
  <c r="AK30" i="1"/>
  <c r="J39" i="3" l="1"/>
  <c r="J39" i="8"/>
  <c r="J39" i="9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<sst xmlns="http://schemas.openxmlformats.org/spreadsheetml/2006/main" count="6550" uniqueCount="1194">
  <si>
    <t>Export Komplet</t>
  </si>
  <si>
    <t/>
  </si>
  <si>
    <t>2.0</t>
  </si>
  <si>
    <t>False</t>
  </si>
  <si>
    <t>{331764d7-dd36-40b9-b1fc-7573d8037474}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</si>
  <si>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</si>
  <si>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</si>
  <si>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</si>
  <si>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</si>
  <si>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</si>
  <si>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</si>
  <si>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</si>
  <si>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090-11-20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</si>
  <si>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</si>
  <si>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</si>
  <si>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Regenerácia centrálnej zóny - Štvrť SNP Trenčianske Teplice</t>
  </si>
  <si>
    <t>JKSO:</t>
  </si>
  <si>
    <t>KS:</t>
  </si>
  <si>
    <t>Miesto:</t>
  </si>
  <si>
    <t>Trenčianske Teplice</t>
  </si>
  <si>
    <t>Dátum:</t>
  </si>
  <si>
    <t>6. 11. 2020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</si>
  <si>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</si>
  <si>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</si>
  <si>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</si>
  <si>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</si>
  <si>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</si>
  <si>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</si>
  <si>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</si>
  <si>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Ing. Juraj Čaňo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</si>
  <si>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</si>
  <si>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</si>
  <si>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</si>
  <si>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</si>
  <si>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</si>
  <si>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</si>
  <si>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</si>
  <si>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</si>
  <si>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</si>
  <si>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</si>
  <si>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</si>
  <si>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</si>
  <si>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</si>
  <si>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</si>
  <si>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</si>
  <si>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</si>
  <si>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</si>
  <si>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</si>
  <si>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</si>
  <si>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</si>
  <si>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</si>
  <si>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</si>
  <si>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</si>
  <si>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</si>
  <si>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</si>
  <si>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</si>
  <si>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</si>
  <si>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</si>
  <si>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</si>
  <si>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</si>
  <si>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</si>
  <si>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</si>
  <si>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</si>
  <si>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</si>
  <si>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</si>
  <si>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</si>
  <si>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</si>
  <si>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</si>
  <si>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</si>
  <si>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</si>
  <si>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</si>
  <si>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</si>
  <si>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</si>
  <si>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</si>
  <si>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</si>
  <si>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</si>
  <si>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</si>
  <si>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</si>
  <si>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</si>
  <si>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Všeobecné náklady stavby</t>
  </si>
  <si>
    <t>STA</t>
  </si>
  <si>
    <t>1</t>
  </si>
  <si>
    <t>{3c5beba1-ee15-4364-9256-ec24512bd64d}</t>
  </si>
  <si>
    <t>SO 01 - Búracie práce</t>
  </si>
  <si>
    <t>{21853e5b-2523-4029-b7de-202deeb61e22}</t>
  </si>
  <si>
    <t>2</t>
  </si>
  <si>
    <t>SO 02- Úprava verejných priestranstiev a prvkov verejnej zelene</t>
  </si>
  <si>
    <t>{ff274608-3545-4b15-8d88-13da87f3ed49}</t>
  </si>
  <si>
    <t>3</t>
  </si>
  <si>
    <t>SO 03, SO 04 - Rekonštrukcia MK,parkoviska a spevnených plôch, Rekonštrukcia chodníkov</t>
  </si>
  <si>
    <t>{fdd08494-5206-493c-88ad-b67048f5191b}</t>
  </si>
  <si>
    <t>4</t>
  </si>
  <si>
    <t>SO 05 - Rekonštrukcia verejného osvetlenia</t>
  </si>
  <si>
    <t>{2241a698-3345-45a1-b954-e628b828e828}</t>
  </si>
  <si>
    <t>5</t>
  </si>
  <si>
    <t>SO 06 - Dažďová kanalizácia</t>
  </si>
  <si>
    <t>{aeaa384b-a6b0-481f-ab96-dc0277f81f9a}</t>
  </si>
  <si>
    <t>6</t>
  </si>
  <si>
    <t>SO 07 - Projekt dopravného značenia</t>
  </si>
  <si>
    <t>{e5fafbc5-b9dd-47f1-9e49-17935cc70882}</t>
  </si>
  <si>
    <t>7</t>
  </si>
  <si>
    <t>SO 08 - Mobiliár</t>
  </si>
  <si>
    <t>{4b1cf937-d85f-4e2d-958f-1646ac1f4861}</t>
  </si>
  <si>
    <t>8</t>
  </si>
  <si>
    <t>SO 09 - Odpadové hospodárstvo</t>
  </si>
  <si>
    <t>{85fbd6ae-de1a-4b7b-8bfd-031451109d57}</t>
  </si>
  <si>
    <t>KRYCÍ LIST ROZPOČTU</t>
  </si>
  <si>
    <t>Objekt:</t>
  </si>
  <si>
    <t>0 - Všeobecné náklady stavby</t>
  </si>
  <si>
    <t>REKAPITULÁCIA ROZPOČTU</t>
  </si>
  <si>
    <t>Kód dielu - Popis</t>
  </si>
  <si>
    <t>Cena celkom [EUR]</t>
  </si>
  <si>
    <t>Náklady z rozpočtu</t>
  </si>
  <si>
    <t>-1</t>
  </si>
  <si>
    <t>OST - Všeobecné náklady stavby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</si>
  <si>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</si>
  <si>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</si>
  <si>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</si>
  <si>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</si>
  <si>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</si>
  <si>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</si>
  <si>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</si>
  <si>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</si>
  <si>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</si>
  <si>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</si>
  <si>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</si>
  <si>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</si>
  <si>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OST</t>
  </si>
  <si>
    <t>ROZPOCET</t>
  </si>
  <si>
    <t>K</t>
  </si>
  <si>
    <t>01</t>
  </si>
  <si>
    <t xml:space="preserve">Geodetické zabezpečenie stavby (vytyčovanie konštrukčných častí stavby, zameranie skutočne zhotovených konštrukcii, spracovanie geodetickej časti DSRS, podklad k fakturácii skutočne vykonaných prác...) </t>
  </si>
  <si>
    <t>kpl</t>
  </si>
  <si>
    <t>512</t>
  </si>
  <si>
    <t>-1003447141</t>
  </si>
  <si>
    <t>02</t>
  </si>
  <si>
    <t xml:space="preserve">Vytýčenie a ochrana inžinierskych sieti (oslovenie správcov IS, vyznačenie IS na povrchu, zameranie vedení IS, ochrana IS počas výstavby a pod.) </t>
  </si>
  <si>
    <t>1317302045</t>
  </si>
  <si>
    <t>03</t>
  </si>
  <si>
    <t xml:space="preserve">Havarijný plán (vypracovanie havarijného plánu stavby) </t>
  </si>
  <si>
    <t>-920228403</t>
  </si>
  <si>
    <t>04</t>
  </si>
  <si>
    <t>Plán BOZP (vypracovanie plánu BOZP stavby)</t>
  </si>
  <si>
    <t>-1926042178</t>
  </si>
  <si>
    <t>05</t>
  </si>
  <si>
    <t>Zhotovenie geometrického plánu stavby (geometrický plán pre vklad do katastra nehnuteľnosti)</t>
  </si>
  <si>
    <t>-803356138</t>
  </si>
  <si>
    <t>06</t>
  </si>
  <si>
    <t>Výrobno-technická dokumentácia stavby</t>
  </si>
  <si>
    <t>-671816754</t>
  </si>
  <si>
    <t>07</t>
  </si>
  <si>
    <t xml:space="preserve">Dokumentácia skutočného vyhotovenia stavby </t>
  </si>
  <si>
    <t>-1465117949</t>
  </si>
  <si>
    <t>08</t>
  </si>
  <si>
    <t xml:space="preserve">Kontrolno-preberacia skúšky a elaborát kvality (statické zaťažovacie skúšky podložia, návrh receptúry zlepšovania podložia, zhutňovací pokus, skúšky betónov a pod.) </t>
  </si>
  <si>
    <t>2084060066</t>
  </si>
  <si>
    <t>9</t>
  </si>
  <si>
    <t>09</t>
  </si>
  <si>
    <t xml:space="preserve">Zriadenie zariadenia staveniska zhotoviteľa (projekt ZS vrátane povolení, prenájom plôch pre ZS, dovoz a osadenie bunkoviska a mobilných WC,napojenie bunkoviska na EE, úprava plôch pre bunkovisko a medziskládky, oplotenie staveniska a zhotovenie zábran </t>
  </si>
  <si>
    <t>-880878915</t>
  </si>
  <si>
    <t>10</t>
  </si>
  <si>
    <t>010</t>
  </si>
  <si>
    <t>Prevádzka zariadenia staveniska zhotoviteľa (stráženie ZS, prevádzkové náklady ZS, čistenie cestných komunikácii počas výstavby, prenájmy, poplatky a pod.)</t>
  </si>
  <si>
    <t>1216415843</t>
  </si>
  <si>
    <t>11</t>
  </si>
  <si>
    <t>011</t>
  </si>
  <si>
    <t>Odstránenie zariadenia staveniska zhotoviteľa (odpojenie EE, demontáž ZS, odvoz ZS, rekultivácia dočasne zabraných plôch, vypratanie staveniska a odpadu vyhnutého počas výstavby a pod.)</t>
  </si>
  <si>
    <t>-1992160699</t>
  </si>
  <si>
    <t>12</t>
  </si>
  <si>
    <t>012</t>
  </si>
  <si>
    <t>Informačné tabule (2 ks informačných tabúľ informácii o stavbe a stavenisku a o zodpovedných osobách, tabule BOZP a pod.)</t>
  </si>
  <si>
    <t>1840161853</t>
  </si>
  <si>
    <t>1 - SO 01 - Búracie práce</t>
  </si>
  <si>
    <t>HSV - Práce a dodávky HSV</t>
  </si>
  <si>
    <t xml:space="preserve">    1 - Zemné práce</t>
  </si>
  <si>
    <t xml:space="preserve">    9 - Ostatné konštrukcie a práce-búranie</t>
  </si>
  <si>
    <t>VRN - Vedľajšie rozpočtové náklady</t>
  </si>
  <si>
    <t xml:space="preserve">    VRN15 - Rezerva</t>
  </si>
  <si>
    <t>HSV</t>
  </si>
  <si>
    <t>Práce a dodávky HSV</t>
  </si>
  <si>
    <t>Zemné práce</t>
  </si>
  <si>
    <t>113106612.S</t>
  </si>
  <si>
    <t>Rozoberanie betonovej dlažby všetkých druhov v ploche nad 20 m2,  -0,26000t</t>
  </si>
  <si>
    <t>m2</t>
  </si>
  <si>
    <t>-431056211</t>
  </si>
  <si>
    <t>113107241</t>
  </si>
  <si>
    <t>Odstránenie krytu v ploche nad 200 m2 asfaltového, hr. vrstvy do 50 mm,  -0,09800t s naložením na dopravný prostriedok</t>
  </si>
  <si>
    <t>-1998105575</t>
  </si>
  <si>
    <t>113107243.S</t>
  </si>
  <si>
    <t>Odstránenie krytu asfaltového v ploche nad 200 m2, hr. nad 100 do 150 mm,  -0,31600t</t>
  </si>
  <si>
    <t>-1912025216</t>
  </si>
  <si>
    <t>113153310.S</t>
  </si>
  <si>
    <t>Frézovanie asf. podkladu alebo krytu s prek., plochy cez 1000 do 10000 m2,  hr. 50 mm  0,127 t</t>
  </si>
  <si>
    <t>351538321</t>
  </si>
  <si>
    <t>113206111.S</t>
  </si>
  <si>
    <t>Vytrhanie obrúb betónových, s vybúraním lôžka, z krajníkov alebo obrubníkov stojatých,  -0,14500t s naložením na dopravný prostriedok</t>
  </si>
  <si>
    <t>m</t>
  </si>
  <si>
    <t>121539086</t>
  </si>
  <si>
    <t>113208111</t>
  </si>
  <si>
    <t>Vytrhanie obrúb betonových, s vybúraním lôžka, záhonových,  -0,04000t</t>
  </si>
  <si>
    <t>35837212</t>
  </si>
  <si>
    <t>113307231.S</t>
  </si>
  <si>
    <t>Odstránenie podkladu v ploche nad 200 m2 z betónu prostého, hr. vrstvy do 150 mm,  -0,22500t</t>
  </si>
  <si>
    <t>-1570368926</t>
  </si>
  <si>
    <t>Ostatné konštrukcie a práce-búranie</t>
  </si>
  <si>
    <t>919735112.S</t>
  </si>
  <si>
    <t>Rezanie existujúceho asfaltového krytu alebo podkladu hĺbky nad 50 do 100 mm - zarezanie asf. krytu v mieste pripojenia</t>
  </si>
  <si>
    <t>1376908100</t>
  </si>
  <si>
    <t>919735122.S</t>
  </si>
  <si>
    <t>Rezanie existujúceho betónového krytu alebo podkladu hĺbky nad 50 do 100 mm</t>
  </si>
  <si>
    <t>1720930367</t>
  </si>
  <si>
    <t>931994171</t>
  </si>
  <si>
    <t>Vloženie trvalo pružnej zálievky v mieste pripojení, resp. asfaltová páska</t>
  </si>
  <si>
    <t>-1638998989</t>
  </si>
  <si>
    <t>979084216</t>
  </si>
  <si>
    <t>Vodorovná doprava vybúraných hmôt po suchu bez naloženia, ale so zložením na vzdialenosť do 5 km</t>
  </si>
  <si>
    <t>t</t>
  </si>
  <si>
    <t>379452214</t>
  </si>
  <si>
    <t>979084219</t>
  </si>
  <si>
    <t>Príplatok k cene za každých ďalších aj začatých 5 km nad 5 km -  20km, odvoznú vzdialenosť určí dodavateľ vo svojej ponuke</t>
  </si>
  <si>
    <t>1389005168</t>
  </si>
  <si>
    <t>VV</t>
  </si>
  <si>
    <t>1357,251*3 'Přepočítané koeficientom množstva</t>
  </si>
  <si>
    <t>13</t>
  </si>
  <si>
    <t>979089012</t>
  </si>
  <si>
    <t>Poplatok za skladovanie - betón, tehly, dlaždice (17 01 ), ostatné</t>
  </si>
  <si>
    <t>1146520940</t>
  </si>
  <si>
    <t>1357,251-618,177</t>
  </si>
  <si>
    <t>14</t>
  </si>
  <si>
    <t>979089212</t>
  </si>
  <si>
    <t>Poplatok za skladovanie - bitúmenové zmesi, uholný decht, dechtové výrobky (17 03 ), ostatné</t>
  </si>
  <si>
    <t>-1708787825</t>
  </si>
  <si>
    <t>284,04+160,528+173,609</t>
  </si>
  <si>
    <t>VRN</t>
  </si>
  <si>
    <t>Vedľajšie rozpočtové náklady</t>
  </si>
  <si>
    <t>VRN15</t>
  </si>
  <si>
    <t>Rezerva</t>
  </si>
  <si>
    <t>15</t>
  </si>
  <si>
    <t>001500001</t>
  </si>
  <si>
    <t>Rezerva pre práce nepredvídateľné 2,0% - Práce ktoré neobsahuje výkaz výmer budú fakturované HZS alebo podľa cenníka Cenekon</t>
  </si>
  <si>
    <t>1024</t>
  </si>
  <si>
    <t>-331552615</t>
  </si>
  <si>
    <t>2 - SO 02- Úprava verejných priestranstiev a prvkov verejnej zelene</t>
  </si>
  <si>
    <t xml:space="preserve">    6 - Úpravy povrchov, podlahy, osadenie</t>
  </si>
  <si>
    <t xml:space="preserve">    99 - Presun hmôt HSV</t>
  </si>
  <si>
    <t>PSV - Práce a dodávky PSV</t>
  </si>
  <si>
    <t xml:space="preserve">    772 - Podlahy a obklady  z prírodného a konglomerovaného kameňa</t>
  </si>
  <si>
    <t>112103121.Sr</t>
  </si>
  <si>
    <t>Vyrúbanie stromov s odstránením pňov pod úroveň terénu - 6ks</t>
  </si>
  <si>
    <t>2022767222</t>
  </si>
  <si>
    <t>183403114.S</t>
  </si>
  <si>
    <t>Obrobenie pôdy kultivátorovaním v rovine alebo na svahu do 1:5</t>
  </si>
  <si>
    <t>75785974</t>
  </si>
  <si>
    <t>183403153.S</t>
  </si>
  <si>
    <t>Obrobenie pôdy hrabaním v rovine alebo na svahu do 1:5</t>
  </si>
  <si>
    <t>-664104940</t>
  </si>
  <si>
    <t>183403161.S</t>
  </si>
  <si>
    <t>Obrobenie pôdy valcovaním v rovine alebo na svahu do 1:5</t>
  </si>
  <si>
    <t>1964702856</t>
  </si>
  <si>
    <t>180401211.S</t>
  </si>
  <si>
    <t>Založenie trávnika lúčneho výsevom v rovine alebo na svahu do 1:5</t>
  </si>
  <si>
    <t>-1575926020</t>
  </si>
  <si>
    <t>126,16+729,11+145,82</t>
  </si>
  <si>
    <t>M</t>
  </si>
  <si>
    <t>005720001400.S</t>
  </si>
  <si>
    <t>Osivá tráv - semená rekreačná zmes</t>
  </si>
  <si>
    <t>kg</t>
  </si>
  <si>
    <t>98640222</t>
  </si>
  <si>
    <t>005720001400.Sr</t>
  </si>
  <si>
    <t>Osivá tráv - semená lúčna zmes</t>
  </si>
  <si>
    <t>-237147902</t>
  </si>
  <si>
    <t>005720001400.S1r</t>
  </si>
  <si>
    <t>Osivá tráv - semená pre intenzívne zašliapavanie - ihrisko</t>
  </si>
  <si>
    <t>11308914</t>
  </si>
  <si>
    <t>183101211.S</t>
  </si>
  <si>
    <t>Hĺbenie jamiek pre výsadbu v horn. 1-4 s výmenou pôdy do 50% v rovine alebo na svahu do 1:5 objemu do 0, 01 m3</t>
  </si>
  <si>
    <t>ks</t>
  </si>
  <si>
    <t>-7696473</t>
  </si>
  <si>
    <t>183101221.S</t>
  </si>
  <si>
    <t>Hĺbenie jamiek pre výsadbu v horn. 1-4 s výmenou pôdy do 50% v rovine alebo na svahu do 1:5 objemu nad 0, 40 do 1,00 m3</t>
  </si>
  <si>
    <t>7441566</t>
  </si>
  <si>
    <t>103640000100.Sr</t>
  </si>
  <si>
    <t>Pestovateľská zemina /substrát/ 8+4,4</t>
  </si>
  <si>
    <t>1942519471</t>
  </si>
  <si>
    <t>185802114.S</t>
  </si>
  <si>
    <t>Hnojenie pôdy v rovine alebo na svahu do 1:5 umelým hnojivom</t>
  </si>
  <si>
    <t>-181195835</t>
  </si>
  <si>
    <t>103110000200.Sr</t>
  </si>
  <si>
    <t>hnojivo (hnojivové tabletky pre lesné výsadby, ovocné a okrasné stromy a kríky- tabletka 10g, Zmesné hnojivo NPK (MgO))</t>
  </si>
  <si>
    <t>65028152</t>
  </si>
  <si>
    <t>184102112.S</t>
  </si>
  <si>
    <t>Výsadba dreviny s balom v rovine alebo na svahu do 1:5, priemer balu nad 200 do 300 mm</t>
  </si>
  <si>
    <t>-73349072</t>
  </si>
  <si>
    <t>026530002000.S</t>
  </si>
  <si>
    <t>Kalina obyčajná - Viburnum sp. minimálna výška sadeníc 40-60cm</t>
  </si>
  <si>
    <t>-609554660</t>
  </si>
  <si>
    <t>16</t>
  </si>
  <si>
    <t>026510002200.S</t>
  </si>
  <si>
    <t>Krík listnatý Vtáčí zob oválnolistý - Ligustrum ovalifolium Aureum, dekoratívny listom minimálna výška sadeníc 40-60cm</t>
  </si>
  <si>
    <t>-1515586188</t>
  </si>
  <si>
    <t>17</t>
  </si>
  <si>
    <t>026550001000.S</t>
  </si>
  <si>
    <t>Rastlina popínavá Zemolez - Lonicera nitida minimálna výška sadeníc 40-60cm</t>
  </si>
  <si>
    <t>2024824600</t>
  </si>
  <si>
    <t>18</t>
  </si>
  <si>
    <t>184102116.S</t>
  </si>
  <si>
    <t>Výsadba dreviny s balom v rovine alebo na svahu do 1:5, priemer balu nad 600 do 800 mm</t>
  </si>
  <si>
    <t>-1890204897</t>
  </si>
  <si>
    <t>19</t>
  </si>
  <si>
    <t>026510003300</t>
  </si>
  <si>
    <t>Javor červený - Acer rubrum minimálna výška sadeníc 40-60cm</t>
  </si>
  <si>
    <t>1077499640</t>
  </si>
  <si>
    <t>0265100033001</t>
  </si>
  <si>
    <t>Dub plstnatý - Quercus pubescens minimálna výška sadeníc 40-60cm</t>
  </si>
  <si>
    <t>-858853638</t>
  </si>
  <si>
    <t>21</t>
  </si>
  <si>
    <t>0265100033002</t>
  </si>
  <si>
    <t>Jarabina vtáčia - Sorbus aucuparia minimálna výška sadeníc 40-60cm</t>
  </si>
  <si>
    <t>-1465265063</t>
  </si>
  <si>
    <t>22</t>
  </si>
  <si>
    <t>0265100033003</t>
  </si>
  <si>
    <t>Jaseň mannový - Fraxinus ornus minimálna výška sadeníc 40-60cm</t>
  </si>
  <si>
    <t>1283718720</t>
  </si>
  <si>
    <t>23</t>
  </si>
  <si>
    <t>184202112.S</t>
  </si>
  <si>
    <t>Zakotvenie dreviny troma a viac kolmi pri priemere kolov do 100 mm pri dĺžke kolov do 2 m do 3 m</t>
  </si>
  <si>
    <t>-1899748698</t>
  </si>
  <si>
    <t>24</t>
  </si>
  <si>
    <t>052170000500.S</t>
  </si>
  <si>
    <t>Drevené koly k drevinám ( dĺžka 2.5 m, Ø 6cm, špic )</t>
  </si>
  <si>
    <t>1965400938</t>
  </si>
  <si>
    <t>25</t>
  </si>
  <si>
    <t>052170000500.Sr</t>
  </si>
  <si>
    <t>Viazací materiál potrebný na ukotvenie drevín</t>
  </si>
  <si>
    <t>súb.</t>
  </si>
  <si>
    <t>155205326</t>
  </si>
  <si>
    <t>26</t>
  </si>
  <si>
    <t>184501114.S</t>
  </si>
  <si>
    <t>Zhotovenie obalu kmeňa stromu z juty v dvoch vrstvách v rovine alebo na svahu do 1:5</t>
  </si>
  <si>
    <t>-824583053</t>
  </si>
  <si>
    <t>27</t>
  </si>
  <si>
    <t>052170000501.Sr</t>
  </si>
  <si>
    <t>jutovina na zhotovenie ochrany kmeňa a spodných konárov stromu</t>
  </si>
  <si>
    <t>40427541</t>
  </si>
  <si>
    <t>28</t>
  </si>
  <si>
    <t>184801121.S</t>
  </si>
  <si>
    <t>Ošetrenie vysadených drevín solitérnych, v rovine alebo na svahu do 1:5</t>
  </si>
  <si>
    <t>554651768</t>
  </si>
  <si>
    <t>29</t>
  </si>
  <si>
    <t>184801121.Sr</t>
  </si>
  <si>
    <t>-1921570615</t>
  </si>
  <si>
    <t>30</t>
  </si>
  <si>
    <t>184921093.S</t>
  </si>
  <si>
    <t>Mulčovanie rastlín pri hrúbke mulča nad 50 do 100 mm v rovine alebo na svahu do 1:5</t>
  </si>
  <si>
    <t>-229257943</t>
  </si>
  <si>
    <t>31</t>
  </si>
  <si>
    <t>055410000100.S</t>
  </si>
  <si>
    <t>Mulčovacia kôra</t>
  </si>
  <si>
    <t>-495378806</t>
  </si>
  <si>
    <t>32</t>
  </si>
  <si>
    <t>185804312.S</t>
  </si>
  <si>
    <t>Zaliatie rastlín vodou, plochy jednotlivo nad 20 m2</t>
  </si>
  <si>
    <t>m3</t>
  </si>
  <si>
    <t>730873723</t>
  </si>
  <si>
    <t>33</t>
  </si>
  <si>
    <t>082110000200.S</t>
  </si>
  <si>
    <t>Voda pitná pre priemysel a služby</t>
  </si>
  <si>
    <t>-726396921</t>
  </si>
  <si>
    <t>34</t>
  </si>
  <si>
    <t>185804312.Sr</t>
  </si>
  <si>
    <t>Dovoz vody pre zálievku rastlín na vzdialenosť do 2000 m</t>
  </si>
  <si>
    <t>-1785088077</t>
  </si>
  <si>
    <t>Úpravy povrchov, podlahy, osadenie</t>
  </si>
  <si>
    <t>35</t>
  </si>
  <si>
    <t>622460123.S</t>
  </si>
  <si>
    <t>Príprava vonkajšieho podkladu penetráciou hĺbkovou na staré podklady</t>
  </si>
  <si>
    <t>2109217594</t>
  </si>
  <si>
    <t>36</t>
  </si>
  <si>
    <t>9991101r</t>
  </si>
  <si>
    <t>Rekonštrukcia pamätníka SNP - Vyčistenie sochy a pamätnej tabule - práce realizované kvalifikovaným reštaurátorom</t>
  </si>
  <si>
    <t>696535063</t>
  </si>
  <si>
    <t>37</t>
  </si>
  <si>
    <t>938902071</t>
  </si>
  <si>
    <t xml:space="preserve">Očistenie povrchu konštrukcií </t>
  </si>
  <si>
    <t>364673830</t>
  </si>
  <si>
    <t>38</t>
  </si>
  <si>
    <t>965022121</t>
  </si>
  <si>
    <t xml:space="preserve">Búranie kamenných podláh alebo dlažieb </t>
  </si>
  <si>
    <t>-982350816</t>
  </si>
  <si>
    <t>39</t>
  </si>
  <si>
    <t>965042131</t>
  </si>
  <si>
    <t>Búranie podkladov pod dlažby, liatych dlažieb a mazanín,betón alebo liaty asfalt hr.do 100 mm, plochy do 4 m2 -2,20000t</t>
  </si>
  <si>
    <t>825343162</t>
  </si>
  <si>
    <t>4,0*0,05</t>
  </si>
  <si>
    <t>40</t>
  </si>
  <si>
    <t>978015291</t>
  </si>
  <si>
    <t>Odstránenie nesúdržných častí</t>
  </si>
  <si>
    <t>-798745825</t>
  </si>
  <si>
    <t>41</t>
  </si>
  <si>
    <t>978059631</t>
  </si>
  <si>
    <t>Odsekanie a odobratie obkladov stien z obkladov vonkajších vrátane podkladov nad 2 m2,  -0,08900t</t>
  </si>
  <si>
    <t>1355990766</t>
  </si>
  <si>
    <t>4,0+13,2*0,15</t>
  </si>
  <si>
    <t>42</t>
  </si>
  <si>
    <t>979081111</t>
  </si>
  <si>
    <t>Odvoz sutiny a vybúraných hmôt na skládku do 1 km</t>
  </si>
  <si>
    <t>689981680</t>
  </si>
  <si>
    <t>43</t>
  </si>
  <si>
    <t>979081121</t>
  </si>
  <si>
    <t>Odvoz sutiny a vybúraných hmôt na skládku za každý ďalší 1 km - 9km - odvoznú vzdialenosť si určí dodavateľ stavby</t>
  </si>
  <si>
    <t>921952036</t>
  </si>
  <si>
    <t>3,29*9 'Přepočítané koeficientom množstva</t>
  </si>
  <si>
    <t>44</t>
  </si>
  <si>
    <t>-1681037014</t>
  </si>
  <si>
    <t>99</t>
  </si>
  <si>
    <t>Presun hmôt HSV</t>
  </si>
  <si>
    <t>45</t>
  </si>
  <si>
    <t>998231311.S</t>
  </si>
  <si>
    <t>Presun hmôt pre sadovnícke a krajinárske úpravy do 5000 m vodorovne bez zvislého presunu</t>
  </si>
  <si>
    <t>1333221869</t>
  </si>
  <si>
    <t>PSV</t>
  </si>
  <si>
    <t>Práce a dodávky PSV</t>
  </si>
  <si>
    <t>772</t>
  </si>
  <si>
    <t>Podlahy a obklady  z prírodného a konglomerovaného kameňa</t>
  </si>
  <si>
    <t>46</t>
  </si>
  <si>
    <t>772401123</t>
  </si>
  <si>
    <t>Montáž obkladu soklov doskami z prírodného kameňa do lepidla mrazuvzdorného flexibilného</t>
  </si>
  <si>
    <t>-1488112798</t>
  </si>
  <si>
    <t>47</t>
  </si>
  <si>
    <t>583840013100</t>
  </si>
  <si>
    <t>-826872250</t>
  </si>
  <si>
    <t>48</t>
  </si>
  <si>
    <t>772501150</t>
  </si>
  <si>
    <t>Kladenie dlažby z prírodného kameňa z pravouhlých dosiek do lepidla mrazuvzdorného flexibilného - 50% z plochy</t>
  </si>
  <si>
    <t>-2011679551</t>
  </si>
  <si>
    <t>"6,75/2  cca 4,0m2)</t>
  </si>
  <si>
    <t>4,0</t>
  </si>
  <si>
    <t>49</t>
  </si>
  <si>
    <t>782331160</t>
  </si>
  <si>
    <t>Montáž obkladu podstavy pamätníka na zvislej ploche - 30% z celkovej plochy</t>
  </si>
  <si>
    <t>-467654373</t>
  </si>
  <si>
    <t>(1,521+0,862+0,815+1,4121+0,921+0,694)*2,0*0,3</t>
  </si>
  <si>
    <t>"cca"            4,0</t>
  </si>
  <si>
    <t>50</t>
  </si>
  <si>
    <t>583840011200</t>
  </si>
  <si>
    <t>874013844</t>
  </si>
  <si>
    <t>7,69230769230769*1,04 'Přepočítané koeficientom množstva</t>
  </si>
  <si>
    <t>51</t>
  </si>
  <si>
    <t>998772201</t>
  </si>
  <si>
    <t>Presun hmôt pre kamennú dlažbu v objektoch výšky do 6 m</t>
  </si>
  <si>
    <t>%</t>
  </si>
  <si>
    <t>-1546016462</t>
  </si>
  <si>
    <t>52</t>
  </si>
  <si>
    <t>Rezerva pre práce nepredvídateľné 1,5% - Práce ktoré neobsahuje výkaz výmer budú fakturované HZS alebo podľa cenníka Cenekon</t>
  </si>
  <si>
    <t>-1068927709</t>
  </si>
  <si>
    <t>3 - SO 03, SO 04 - Rekonštrukcia MK,parkoviska a spevnených plôch, Rekonštrukcia chodníkov</t>
  </si>
  <si>
    <t xml:space="preserve">    2 - Zakladanie</t>
  </si>
  <si>
    <t xml:space="preserve">    4 - Vodorovné konštrukcie</t>
  </si>
  <si>
    <t xml:space="preserve">    5 - Komunikácie</t>
  </si>
  <si>
    <t xml:space="preserve">    8 - Rúrové vedenie</t>
  </si>
  <si>
    <t>131201103.S</t>
  </si>
  <si>
    <t xml:space="preserve">Výkop nezapažených jám a zárezov v hornine 3, nad 1000 do 10000 m3 - po úroveň pláne vozovky (hr.350mm) </t>
  </si>
  <si>
    <t>647412020</t>
  </si>
  <si>
    <t>(865,0+2252,0)*0,35</t>
  </si>
  <si>
    <t>1091</t>
  </si>
  <si>
    <t>131201109.S</t>
  </si>
  <si>
    <t>Hĺbenie nezapažených jám a zárezov. Príplatok za lepivosť horniny 3</t>
  </si>
  <si>
    <t>-853617917</t>
  </si>
  <si>
    <t>1091,0*0,3</t>
  </si>
  <si>
    <t>132201101</t>
  </si>
  <si>
    <t>Výkop ryhy do šírky 600 mm v horn.3 do 100 m3 - pre drenáž a UV</t>
  </si>
  <si>
    <t>-1048538180</t>
  </si>
  <si>
    <t>132201109</t>
  </si>
  <si>
    <t>Príplatok k cene za lepivosť pri hĺbení rýh šírky do 600 mm zapažených i nezapažených s urovnaním dna v hornine 3</t>
  </si>
  <si>
    <t>1438350301</t>
  </si>
  <si>
    <t>"30% z celkov.množstva"         11,25*0,3</t>
  </si>
  <si>
    <t>162501142.S</t>
  </si>
  <si>
    <t>Vodorovné premiestnenie výkopku po spevnenej ceste z horniny tr.1-4, nad 1000 do 10000 m3 na vzdialenosť do 3000 m</t>
  </si>
  <si>
    <t>-1109236874</t>
  </si>
  <si>
    <t>1091,0+11,25</t>
  </si>
  <si>
    <t>162501143.S</t>
  </si>
  <si>
    <t>Vodorovné premiestnenie výkopku po spevnenej ceste z horniny tr.1-4, nad 1000 do 10000 m3, príplatok k cene za každých ďalšich a začatých 1000 m - 17km - odvoznú vzdialenosť určí dodavateľ stavby</t>
  </si>
  <si>
    <t>447344570</t>
  </si>
  <si>
    <t>1102,25*17 'Přepočítané koeficientom množstva</t>
  </si>
  <si>
    <t>171201203.S</t>
  </si>
  <si>
    <t>Uloženie sypaniny na skládky nad 1000 do 10000 m3</t>
  </si>
  <si>
    <t>-1493078405</t>
  </si>
  <si>
    <t>171209002</t>
  </si>
  <si>
    <t>Poplatok za skladovanie - zemina a kamenivo (17 05) ostatné</t>
  </si>
  <si>
    <t>-1236841972</t>
  </si>
  <si>
    <t>1102,25*1,7</t>
  </si>
  <si>
    <t>181101102</t>
  </si>
  <si>
    <t>Zhutnenie zemnej pláne po výkopových  prácach (1992+1596+84)</t>
  </si>
  <si>
    <t>M2</t>
  </si>
  <si>
    <t>1636059562</t>
  </si>
  <si>
    <t>181301113</t>
  </si>
  <si>
    <t>Rozprestretie ornice v rovine, plocha nad 500 m2, hr. do 200 mm</t>
  </si>
  <si>
    <t>-1568339003</t>
  </si>
  <si>
    <t>1810000r</t>
  </si>
  <si>
    <t>Ornica pre potreby zahumusovania s dovozom zo vzdialenosti 5km a s naložením na dopravný prostriedok</t>
  </si>
  <si>
    <t>707394500</t>
  </si>
  <si>
    <t>1472,0*0,2*1,01</t>
  </si>
  <si>
    <t>298,0</t>
  </si>
  <si>
    <t>Zakladanie</t>
  </si>
  <si>
    <t>211571111</t>
  </si>
  <si>
    <t xml:space="preserve">Výplň odvodňovacieho rebra a trativodu do rýh s úpravou povrchu výplne štrkopieskom + obsyp uličných vpustov </t>
  </si>
  <si>
    <t>51660651</t>
  </si>
  <si>
    <t>46,0+7,0+11,25</t>
  </si>
  <si>
    <t>211971110r</t>
  </si>
  <si>
    <t>Obalenie drenážnych rúrok fóliou GeoSac</t>
  </si>
  <si>
    <t>1737016726</t>
  </si>
  <si>
    <t>212752125</t>
  </si>
  <si>
    <t>Trativody z flexodrenážnych rúr DN 100</t>
  </si>
  <si>
    <t>1570095638</t>
  </si>
  <si>
    <t>289971211</t>
  </si>
  <si>
    <t>Zhotovenie vrstvy z geotextílie na upravenom povrchu v sklone do 1 : 5 , šírky od 0 do 3 m</t>
  </si>
  <si>
    <t>1935185855</t>
  </si>
  <si>
    <t>84,0+12,0+218,0</t>
  </si>
  <si>
    <t>2832990195</t>
  </si>
  <si>
    <t>Fólia proti prerastaniu</t>
  </si>
  <si>
    <t>-21867897</t>
  </si>
  <si>
    <t>12,0*1,15</t>
  </si>
  <si>
    <t>6936651400</t>
  </si>
  <si>
    <t>Geotextília netkaná polypropylénová  PP 300</t>
  </si>
  <si>
    <t>115060739</t>
  </si>
  <si>
    <t>(218,0+84,0)*1,15</t>
  </si>
  <si>
    <t>Vodorovné konštrukcie</t>
  </si>
  <si>
    <t>452311131</t>
  </si>
  <si>
    <t>Dosky, bloky, sedlá z betónu v otvorenom výkope tr. C 12/15 - Podkladný betón hr. 100mm pod  UV    (10x0,7x0,7)</t>
  </si>
  <si>
    <t>-1355444712</t>
  </si>
  <si>
    <t>Komunikácie</t>
  </si>
  <si>
    <t>561091121.S</t>
  </si>
  <si>
    <t>Zhotovenie podkladu zo zeminy stabilizovanej hydraulickými spojivami systémom (Road Mix) hr. do 300 mm plochy do 5000 m2</t>
  </si>
  <si>
    <t>201646966</t>
  </si>
  <si>
    <t>585210000100.S</t>
  </si>
  <si>
    <t>Cement portlandský CEM I 32,5 voľne ložený</t>
  </si>
  <si>
    <t>-1439040071</t>
  </si>
  <si>
    <t>564210111.Sr</t>
  </si>
  <si>
    <t>Kryt pre mlátový chodník z vápencovej drviny fr. 0-5 mm s rozprestretím, vlhčením a zhutnením do hr. 50 mm, plochy do 200 m2 - minerálny materiál systému Parkdecor</t>
  </si>
  <si>
    <t>34754068</t>
  </si>
  <si>
    <t>564210211.S</t>
  </si>
  <si>
    <t>Podklad pre mlátový chodník zo štrkopiesku fr. 0-16 mm s rozprestretím, vlhčením a zhutnením hr. 60 mm, plochy do 200 m2</t>
  </si>
  <si>
    <t>1148522577</t>
  </si>
  <si>
    <t>564750211.S</t>
  </si>
  <si>
    <t xml:space="preserve">Podklad zo štrkodrviny fr. 0/32mm  vrátane rozšírenia podkladu s rozprestrením a zhutnením, hr.po zhutnení 150 mm  </t>
  </si>
  <si>
    <t>796589040</t>
  </si>
  <si>
    <t>564772111.S</t>
  </si>
  <si>
    <t>Podklad zo štrkodrviny fr. 0/63mm  vrátane rozšírenia podkladu s rozprestrením a zhutnením, hr.po zhutnení 250 mm  (1555+728*0,6)</t>
  </si>
  <si>
    <t>878961177</t>
  </si>
  <si>
    <t>564871111</t>
  </si>
  <si>
    <t xml:space="preserve">Podklad zo štrkodrviny fr. 0/32mm  vrátane rozšírenia podkladu s rozprestrením a zhutnením, hr.po zhutnení 250 mm  </t>
  </si>
  <si>
    <t>54552503</t>
  </si>
  <si>
    <t>567132113.S</t>
  </si>
  <si>
    <t>Podklad z kameniva stmeleného cementom s rozprestretím a zhutnením, CBGM C 8/10 (C 6/8), po zhutnení hr. 180 mm</t>
  </si>
  <si>
    <t>-883195525</t>
  </si>
  <si>
    <t>567123114.S</t>
  </si>
  <si>
    <t>Podklad z kameniva stmeleného cementom, s rozprestrenm a zhutnením CBGM C 5/6, po zhutnení hr. 150 mm</t>
  </si>
  <si>
    <t>-34497930</t>
  </si>
  <si>
    <t>569851112</t>
  </si>
  <si>
    <t xml:space="preserve">Štrková plocha z valúnov  hr.150mm </t>
  </si>
  <si>
    <t>1166201124</t>
  </si>
  <si>
    <t>573211112</t>
  </si>
  <si>
    <t>Postrek asfaltový spojovací PS C50B4 v množstve  0,7kg/m2  STN 736129</t>
  </si>
  <si>
    <t>-87861380</t>
  </si>
  <si>
    <t>577144211.S</t>
  </si>
  <si>
    <t>Asfaltový betón ACo 11-I,PmB 45/80-75 STN EN 13108-1 po zhutnení hr. 50 mm  (1555+1897)</t>
  </si>
  <si>
    <t>-1506094674</t>
  </si>
  <si>
    <t>577144331.S</t>
  </si>
  <si>
    <t>Asfaltový betón ACI 16-II, CA 50/70 po zhutnení hr. 50 mm</t>
  </si>
  <si>
    <t>1087962892</t>
  </si>
  <si>
    <t>577164331.Sr</t>
  </si>
  <si>
    <t xml:space="preserve">Asfaltový betón ACI 16-II, CA 50/70 po zhutnení hr. 90 mm </t>
  </si>
  <si>
    <t>1205374668</t>
  </si>
  <si>
    <t>596911144.S</t>
  </si>
  <si>
    <t>Kladenie betónovej zámkovej dlažby komunikácií pre peších hr. 60 mm pre peších nad 300 m2 so zriadením lôžka z kameniva hr. 40 mm</t>
  </si>
  <si>
    <t>1909890361</t>
  </si>
  <si>
    <t>5922901940</t>
  </si>
  <si>
    <t>Zámková dlažba hr. 6 cm</t>
  </si>
  <si>
    <t>-612660844</t>
  </si>
  <si>
    <t>1367,0*1,03</t>
  </si>
  <si>
    <t>1409,0</t>
  </si>
  <si>
    <t>Rúrové vedenie</t>
  </si>
  <si>
    <t>895941111</t>
  </si>
  <si>
    <t>Zriadenie kanalizačného vpustu uličného z betónových dielcov typ UV-50, UVB-50</t>
  </si>
  <si>
    <t>-1754222253</t>
  </si>
  <si>
    <t>5922382500</t>
  </si>
  <si>
    <t>Prefabrikát betónový-uličná vpusť TBV 6-50, dno</t>
  </si>
  <si>
    <t>1542295549</t>
  </si>
  <si>
    <t>5922386500</t>
  </si>
  <si>
    <t>Prefabrikát betónový-uličná vpusť TBV 14-50 - driek</t>
  </si>
  <si>
    <t>-1495862629</t>
  </si>
  <si>
    <t>5922396000</t>
  </si>
  <si>
    <t>Prefabrikát betónový-uličná vpusť TBV 5-66 - prstenec</t>
  </si>
  <si>
    <t>1584883311</t>
  </si>
  <si>
    <t>5922384500</t>
  </si>
  <si>
    <t>Prefabrikát betónový-uličná vpusť TBV 10-50,nadstavec</t>
  </si>
  <si>
    <t>-337459052</t>
  </si>
  <si>
    <t>899204111</t>
  </si>
  <si>
    <t>Osadenie liatinovej mreže vrátane rámu a koša na bahno hmotnosti jednotlivo nad 150 kg</t>
  </si>
  <si>
    <t>1302408594</t>
  </si>
  <si>
    <t>5524215500</t>
  </si>
  <si>
    <t xml:space="preserve">Rám mreže kanálovej </t>
  </si>
  <si>
    <t>-1529346648</t>
  </si>
  <si>
    <t>5524214000</t>
  </si>
  <si>
    <t xml:space="preserve">Mreža kanálová </t>
  </si>
  <si>
    <t>2102151170</t>
  </si>
  <si>
    <t>5923002075</t>
  </si>
  <si>
    <t xml:space="preserve">Kalový kôš </t>
  </si>
  <si>
    <t>1550112037</t>
  </si>
  <si>
    <t>916561112</t>
  </si>
  <si>
    <t>Osadenie záhonového alebo parkového obrubníka betón., do lôžka z bet. pros. tr. C 16/20 s bočnou oporou</t>
  </si>
  <si>
    <t>-304909781</t>
  </si>
  <si>
    <t>5922902940</t>
  </si>
  <si>
    <t>Obrubník betónový parkový 100/20/5 cm, sivá, odolnosť proti zmrazovacím cyklom  XF4</t>
  </si>
  <si>
    <t>-851824016</t>
  </si>
  <si>
    <t>817,0*1,01</t>
  </si>
  <si>
    <t>826,0</t>
  </si>
  <si>
    <t>917862112</t>
  </si>
  <si>
    <t>Osadenie chodník. obrubníka betónového stojatého do lôžka z betónu prosteho tr. C 16/20 s bočnou oporou</t>
  </si>
  <si>
    <t>203486374</t>
  </si>
  <si>
    <t>728+64</t>
  </si>
  <si>
    <t>592170000900.S</t>
  </si>
  <si>
    <t>Obrubník cestný  1000x150x260 mm odolnosť proti zmrazovacím cyklom  XF4</t>
  </si>
  <si>
    <t>26161294</t>
  </si>
  <si>
    <t>728,0*1,01</t>
  </si>
  <si>
    <t>736,0</t>
  </si>
  <si>
    <t>592170003500.S</t>
  </si>
  <si>
    <t>Obrubník rovný, 1000x100x200 mm /krajný v úrovni vozovky/ odolnosť proti zmrazovacím cyklom  XF4</t>
  </si>
  <si>
    <t>-2088592939</t>
  </si>
  <si>
    <t>64,0*1,01</t>
  </si>
  <si>
    <t>65,0</t>
  </si>
  <si>
    <t>911131111.S</t>
  </si>
  <si>
    <t>Osadenie a montáž cestného zábradlia oceľového s oceľovými stĺpikmi</t>
  </si>
  <si>
    <t>-2120898861</t>
  </si>
  <si>
    <t>553550000500.Sr</t>
  </si>
  <si>
    <t>Zábradlie oceľové dvojmadlové v 1,1m uložené do betonových pätiek 0,4*0,4*0,6m z betónu tr. C 16/20-  komplet vrátane náterov</t>
  </si>
  <si>
    <t>-1401629931</t>
  </si>
  <si>
    <t>917831511.S</t>
  </si>
  <si>
    <t>Osadenie palisád hranatých betónových do betónu dĺžky 30 cm - do radu</t>
  </si>
  <si>
    <t>1829374251</t>
  </si>
  <si>
    <t>592170006700.S</t>
  </si>
  <si>
    <t>Palisáda mini, rozmer 115x115x300 mm odolnosť proti zmrazovacím cyklom  XF4</t>
  </si>
  <si>
    <t>379797314</t>
  </si>
  <si>
    <t>6,000600060006*6,666 'Přepočítané koeficientom množstva</t>
  </si>
  <si>
    <t>53</t>
  </si>
  <si>
    <t>917831514.S</t>
  </si>
  <si>
    <t>Osadenie palisád hranatých betónových do betónu dĺžky 90 cm - do radu</t>
  </si>
  <si>
    <t>264856371</t>
  </si>
  <si>
    <t>54</t>
  </si>
  <si>
    <t>592170006000.S</t>
  </si>
  <si>
    <t>Palisáda betónová, rozmer 165x165x900 mm odolnosť proti zmrazovacím cyklom  XF4</t>
  </si>
  <si>
    <t>1520393087</t>
  </si>
  <si>
    <t>9,000900090009*6,666 'Přepočítané koeficientom množstva</t>
  </si>
  <si>
    <t>55</t>
  </si>
  <si>
    <t>918101113.S</t>
  </si>
  <si>
    <t>Lôžko pod obrubníky, krajníky alebo obruby z dlažobných kociek z betónu prostého tr. C 20/25</t>
  </si>
  <si>
    <t>871927811</t>
  </si>
  <si>
    <t>0,2*0,25*(817,0+792,0+6,0+9,0)</t>
  </si>
  <si>
    <t>56</t>
  </si>
  <si>
    <t>919720122.S</t>
  </si>
  <si>
    <t>Geomreža pre vystuženie asfaltových vrstiev komunikácií zo sklenných vlákien - vystuženie v mieste preplátovania  130,0*1,5</t>
  </si>
  <si>
    <t>1811149478</t>
  </si>
  <si>
    <t>57</t>
  </si>
  <si>
    <t>693210003400.S</t>
  </si>
  <si>
    <t>Geomreža sklovláknitá, výstužná do asfaltových vrstiev vozoviek</t>
  </si>
  <si>
    <t>18175346</t>
  </si>
  <si>
    <t>195*1,15 'Přepočítané koeficientom množstva</t>
  </si>
  <si>
    <t>58</t>
  </si>
  <si>
    <t>936104101.Sr</t>
  </si>
  <si>
    <t>Osadenie blokových schodov do lôžka z betónu C 16/20</t>
  </si>
  <si>
    <t>-1556667615</t>
  </si>
  <si>
    <t>59</t>
  </si>
  <si>
    <t>592170006000.Sr</t>
  </si>
  <si>
    <t>Blokové schody, rozmer 1000x150x300 mm</t>
  </si>
  <si>
    <t>1776149401</t>
  </si>
  <si>
    <t>60</t>
  </si>
  <si>
    <t>998223011.S</t>
  </si>
  <si>
    <t>Presun hmôt pre pozemné komunikácie s krytom dláždeným (822 2.3, 822 5.3) akejkoľvek dĺžky objektu</t>
  </si>
  <si>
    <t>1569456954</t>
  </si>
  <si>
    <t>61</t>
  </si>
  <si>
    <t>998225111.S</t>
  </si>
  <si>
    <t>Presun hmôt pre pozemnú komunikáciu a letisko s krytom asfaltovým akejkoľvek dĺžky objektu</t>
  </si>
  <si>
    <t>-1295773654</t>
  </si>
  <si>
    <t>4879,123-799,733</t>
  </si>
  <si>
    <t>62</t>
  </si>
  <si>
    <t>-21376391</t>
  </si>
  <si>
    <t>4 - SO 05 - Rekonštrukcia verejného osvetlenia</t>
  </si>
  <si>
    <t xml:space="preserve">M - Práce a dodávky M   </t>
  </si>
  <si>
    <t xml:space="preserve">    21-M - Elektromontáže   </t>
  </si>
  <si>
    <t xml:space="preserve">Práce a dodávky M   </t>
  </si>
  <si>
    <t>21-M</t>
  </si>
  <si>
    <t xml:space="preserve">Elektromontáže   </t>
  </si>
  <si>
    <t>210201963.S</t>
  </si>
  <si>
    <t>Montáž svietidla na stožiar  do 5 kg</t>
  </si>
  <si>
    <t>64</t>
  </si>
  <si>
    <t>-1446714637</t>
  </si>
  <si>
    <t>348370001400.E1</t>
  </si>
  <si>
    <t>E1- Svietidlo MEGIN M 97W/M04 alebo ekvivalent</t>
  </si>
  <si>
    <t>256</t>
  </si>
  <si>
    <t>-85092170</t>
  </si>
  <si>
    <t>348370001400.E2</t>
  </si>
  <si>
    <t>E2- Svietidlo MEGIN M 115W/M04 alebo ekvivalent</t>
  </si>
  <si>
    <t>-1718439171</t>
  </si>
  <si>
    <t>220010101</t>
  </si>
  <si>
    <t>Stožiar jednoduchý osadenie</t>
  </si>
  <si>
    <t>-156590484</t>
  </si>
  <si>
    <t>348370002400</t>
  </si>
  <si>
    <t>S1- Stožiar ST 280/76, v=8m + GURO EKM 2035 1xE27 alebo ekvivalent</t>
  </si>
  <si>
    <t>-672531062</t>
  </si>
  <si>
    <t>348370002401</t>
  </si>
  <si>
    <t>S2- Stožiar osvetlovací OSUD-OP-06 + GURO EKM 2035 1xE27 alebo ekvivalent</t>
  </si>
  <si>
    <t>-701913718</t>
  </si>
  <si>
    <t>220010101-D.1</t>
  </si>
  <si>
    <t>Demontáž - Stožiar J jednoduchý dĺžky 6.5-8 m, pätka EZP 11-290</t>
  </si>
  <si>
    <t>-590317952</t>
  </si>
  <si>
    <t>220010101.1</t>
  </si>
  <si>
    <t>Opätovná montáž stožiara VO</t>
  </si>
  <si>
    <t>274445614</t>
  </si>
  <si>
    <t>210204103</t>
  </si>
  <si>
    <t>Výložník oceľový jednoramenný - do hmotn. 35 kg</t>
  </si>
  <si>
    <t>-1260894016</t>
  </si>
  <si>
    <t>316770000900</t>
  </si>
  <si>
    <t>V1 - Výložník V1T-10/76-D zinkový jednoramenný, vyloženie 1 m, d 76 mm</t>
  </si>
  <si>
    <t>1080912992</t>
  </si>
  <si>
    <t>316770001800</t>
  </si>
  <si>
    <t>V2 - Výložník V2T-10/76-D zinkový dvojramenný, vyloženie 1 m, d 76 mm</t>
  </si>
  <si>
    <t>1903566498</t>
  </si>
  <si>
    <t>210204104</t>
  </si>
  <si>
    <t>Výložník oceľový jednoramenný - nad hmotn. 35 kg</t>
  </si>
  <si>
    <t>-577166256</t>
  </si>
  <si>
    <t>316770002500</t>
  </si>
  <si>
    <t>V3 - Výložník V3T-10/76 trojramenný, vyloženie 1 m, d 76 mm</t>
  </si>
  <si>
    <t>275472443</t>
  </si>
  <si>
    <t>EXX000008749.4</t>
  </si>
  <si>
    <t>V4- Výložník rovný VUD 30-1-OP, v=3m, ELV Produkt a.s. alebo ekvivalent</t>
  </si>
  <si>
    <t>2117327968</t>
  </si>
  <si>
    <t>EXX000008749.5</t>
  </si>
  <si>
    <t>V5 - Výložník rovný VUD 40-1-OP, v=4m, ELV Produkt a.s. alebo ekvivalent</t>
  </si>
  <si>
    <t>558059939</t>
  </si>
  <si>
    <t>210120007.S</t>
  </si>
  <si>
    <t>Odpínače valcových poistkových vložiek 14 x 51 jednopólové do 63 A</t>
  </si>
  <si>
    <t>448055714</t>
  </si>
  <si>
    <t>345290013600.S</t>
  </si>
  <si>
    <t>Odpínač valcových poistiek OPVP 14-1, 63A, veľkosť 14x51</t>
  </si>
  <si>
    <t>-1245642752</t>
  </si>
  <si>
    <t>345290015000.S</t>
  </si>
  <si>
    <t>Poistková vložka valcová PV14 16A gG, veľkosť 14x51</t>
  </si>
  <si>
    <t>521575096</t>
  </si>
  <si>
    <t>210800147</t>
  </si>
  <si>
    <t>Kábel medený uložený pevne CYKY 450/750 V 3x2,5</t>
  </si>
  <si>
    <t>-1974701749</t>
  </si>
  <si>
    <t>341110000800</t>
  </si>
  <si>
    <t>Kábel medený CYKY-J 3x2,5 mm2</t>
  </si>
  <si>
    <t>514514024</t>
  </si>
  <si>
    <t>210800197.S</t>
  </si>
  <si>
    <t>Kábel medený uložený v rúrke CYKY 450/750 V 4x16</t>
  </si>
  <si>
    <t>855460304</t>
  </si>
  <si>
    <t>341110001800.S</t>
  </si>
  <si>
    <t>Kábel medený CYKY 4x16 mm2</t>
  </si>
  <si>
    <t>1928429255</t>
  </si>
  <si>
    <t>210010090.S</t>
  </si>
  <si>
    <t>Rúrka ohybná elektroinštalačná z HDPE, D 50 uložená voľne</t>
  </si>
  <si>
    <t>-1504547278</t>
  </si>
  <si>
    <t>345710006220.S</t>
  </si>
  <si>
    <t>Rúrka ohybná FXKVR40</t>
  </si>
  <si>
    <t>511821053</t>
  </si>
  <si>
    <t>210010091</t>
  </si>
  <si>
    <t>Rúrka ohybná elektroinštalačná z HDPE, D 63 uložená voľne</t>
  </si>
  <si>
    <t>313690386</t>
  </si>
  <si>
    <t>345710006400</t>
  </si>
  <si>
    <t>Rúrka ohybná HD-PR FXKVR DN 63</t>
  </si>
  <si>
    <t>958841184</t>
  </si>
  <si>
    <t>210101601.S</t>
  </si>
  <si>
    <t>NN spojky pre káble s plastovou izoláciou do 1kV  10-16 mm2</t>
  </si>
  <si>
    <t>-1505753205</t>
  </si>
  <si>
    <t>345820040662.S</t>
  </si>
  <si>
    <t>Káblová spojka - SVCZ 5x16 S-Cu - lisovacie spojovače</t>
  </si>
  <si>
    <t>bal</t>
  </si>
  <si>
    <t>-829591828</t>
  </si>
  <si>
    <t>210222020</t>
  </si>
  <si>
    <t>Uzemňovacie vedenie v zemi FeZn vrátane izolácie spojov, pre vonkajšie práce</t>
  </si>
  <si>
    <t>-198791867</t>
  </si>
  <si>
    <t>354410058800.S</t>
  </si>
  <si>
    <t>Pásovina uzemňovacia FeZn 30 x 4 mm</t>
  </si>
  <si>
    <t>-372341698</t>
  </si>
  <si>
    <t>210222010</t>
  </si>
  <si>
    <t>Náter zemniaceho pásku do 120 mm2 (1x náter vrátane svoriek a vyznač. žlt. pruhov), pre vonkajšie práce</t>
  </si>
  <si>
    <t>-551813071</t>
  </si>
  <si>
    <t>246220004700</t>
  </si>
  <si>
    <t>Email syntetický vonkajší Industrol zelený S 2013</t>
  </si>
  <si>
    <t>861616430</t>
  </si>
  <si>
    <t>246220005000</t>
  </si>
  <si>
    <t>Email syntetický vonkajší Industrol žltý S 2013</t>
  </si>
  <si>
    <t>-301562215</t>
  </si>
  <si>
    <t>246420001500</t>
  </si>
  <si>
    <t>Riedidlo S-6006 SYNRED do syntetických a olejových látok, 0,8 l, CHEMOLAK</t>
  </si>
  <si>
    <t>-262508942</t>
  </si>
  <si>
    <t>210222021</t>
  </si>
  <si>
    <t>Uzemňovacie vedenie v zemi FeZn vrátane izolácie spojov O 10 mm, pre vonkajšie práce</t>
  </si>
  <si>
    <t>1117760638</t>
  </si>
  <si>
    <t>354410054800.S</t>
  </si>
  <si>
    <t>Drôt  FeZn, d 10 mm</t>
  </si>
  <si>
    <t>958018952</t>
  </si>
  <si>
    <t>210220253.S</t>
  </si>
  <si>
    <t>Svorka FeZn uzemňovacia SR03</t>
  </si>
  <si>
    <t>1161484592</t>
  </si>
  <si>
    <t>354410000900.S</t>
  </si>
  <si>
    <t>Svorka FeZn uzemňovacia označenie SR 03 A</t>
  </si>
  <si>
    <t>1151901672</t>
  </si>
  <si>
    <t>210222252</t>
  </si>
  <si>
    <t>Svorka FeZn odbočovacia spojovacia SR002, pre vonkajšie práce</t>
  </si>
  <si>
    <t>-780737533</t>
  </si>
  <si>
    <t>354410000600.S</t>
  </si>
  <si>
    <t>Svorka FeZn odbočovacia spojovacia označenie SR 02 (M8)</t>
  </si>
  <si>
    <t>991259963</t>
  </si>
  <si>
    <t>210201963.S1</t>
  </si>
  <si>
    <t>Pripojenie kábla na jestvujúce osvetlenie</t>
  </si>
  <si>
    <t>2140806705</t>
  </si>
  <si>
    <t>919735124.S</t>
  </si>
  <si>
    <t>Rezanie existujúceho betónového krytu alebo podkladu hĺbky nad 150 do 200 mm</t>
  </si>
  <si>
    <t>924681118</t>
  </si>
  <si>
    <t>460050003.S</t>
  </si>
  <si>
    <t>Jama pre jednoduchý stožiar nepätkovaný dĺžky 6-8 m, v rovine,zásyp a zhutnenie,zemina tr.3</t>
  </si>
  <si>
    <t>-443756915</t>
  </si>
  <si>
    <t>460200283.S</t>
  </si>
  <si>
    <t>Hĺbenie káblovej ryhy ručne 50 cm širokej a 100 cm hlbokej, v zemine triedy 3</t>
  </si>
  <si>
    <t>1931008171</t>
  </si>
  <si>
    <t>460420022</t>
  </si>
  <si>
    <t>Zriadenie, rekonšt. káblového lôžka z piesku bez zakrytia, v ryhe šír. do 65 cm, hrúbky vrstvy 10 cm</t>
  </si>
  <si>
    <t>576104871</t>
  </si>
  <si>
    <t>583110000300</t>
  </si>
  <si>
    <t>Drvina vápencová frakcia 0-4 mm</t>
  </si>
  <si>
    <t>1311043585</t>
  </si>
  <si>
    <t>460490012</t>
  </si>
  <si>
    <t>Rozvinutie a uloženie výstražnej fólie z PVC do ryhy, šírka do 33 cm</t>
  </si>
  <si>
    <t>695385919</t>
  </si>
  <si>
    <t>283230008000</t>
  </si>
  <si>
    <t>Výstražná fóla PE, šxhr 300x0,1 mm, dĺ. 250 m, farba červená, HAGARD</t>
  </si>
  <si>
    <t>-1991308508</t>
  </si>
  <si>
    <t>460560283.S</t>
  </si>
  <si>
    <t>Ručný zásyp nezap. káblovej ryhy bez zhutn. zeminy, 50 cm širokej, 100 cm hlbokej v zemine tr. 3</t>
  </si>
  <si>
    <t>-1119282922</t>
  </si>
  <si>
    <t>460620013</t>
  </si>
  <si>
    <t>Proviz. úprava terénu v zemine tr. 3, aby nerovnosti terénu neboli väčšie ako 2 cm od vodor.hladiny</t>
  </si>
  <si>
    <t>1779878589</t>
  </si>
  <si>
    <t>979081111.S1</t>
  </si>
  <si>
    <t>Odvoz sutiny a vybúraných hmôt na skládku do 40 km (vrátane cesty tam a späť)</t>
  </si>
  <si>
    <t>1800979806</t>
  </si>
  <si>
    <t>979089011.S</t>
  </si>
  <si>
    <t>Poplatok za skladovanie - betón, tehly, dlaždice, (17 01) nebezpečné</t>
  </si>
  <si>
    <t>1288822805</t>
  </si>
  <si>
    <t>HZS-001</t>
  </si>
  <si>
    <t>Revízie</t>
  </si>
  <si>
    <t>hod</t>
  </si>
  <si>
    <t>-1518840863</t>
  </si>
  <si>
    <t>000300016</t>
  </si>
  <si>
    <t>Geodetické práce - vytýčenie inžinierskych sieti</t>
  </si>
  <si>
    <t>2070205785</t>
  </si>
  <si>
    <t>MD</t>
  </si>
  <si>
    <t>Mimostavenisková doprava</t>
  </si>
  <si>
    <t>-1396224331</t>
  </si>
  <si>
    <t>PM</t>
  </si>
  <si>
    <t>Podružný materiál</t>
  </si>
  <si>
    <t>-1115634141</t>
  </si>
  <si>
    <t>PPV</t>
  </si>
  <si>
    <t>Podiel pridružených výkonov</t>
  </si>
  <si>
    <t>-635498190</t>
  </si>
  <si>
    <t>5 - SO 06 - Dažďová kanalizácia</t>
  </si>
  <si>
    <t>110011010</t>
  </si>
  <si>
    <t>Vytýčenie trasy vodovodu, kanalizácie v rovine</t>
  </si>
  <si>
    <t>km</t>
  </si>
  <si>
    <t>-1702863274</t>
  </si>
  <si>
    <t>130001101</t>
  </si>
  <si>
    <t>Príplatok za sťažené vykopávky v blízkosti podzem. vedenia</t>
  </si>
  <si>
    <t>1627508983</t>
  </si>
  <si>
    <t>132301201</t>
  </si>
  <si>
    <t>Hĺbenie rýh šírka do 2 m v horn. tr. 4 do 100 m3</t>
  </si>
  <si>
    <t>2091087654</t>
  </si>
  <si>
    <t>132301209</t>
  </si>
  <si>
    <t>Príplatok za lepivosť horniny tr.4 v rýhach š. do 200 cm</t>
  </si>
  <si>
    <t>47641492</t>
  </si>
  <si>
    <t>151101102</t>
  </si>
  <si>
    <t>Zhotovenie paženia rýh pre podz. vedenie príložné hl. do 2 m</t>
  </si>
  <si>
    <t>-598114824</t>
  </si>
  <si>
    <t>151101111</t>
  </si>
  <si>
    <t>Odstránenie paženia rýh pre podz. vedenie príložné hl. do 2 m</t>
  </si>
  <si>
    <t>-381642449</t>
  </si>
  <si>
    <t>161101101</t>
  </si>
  <si>
    <t>Zvislé premiestnenie výkopu horn. tr. 1-4 nad 1 m do 2,5 m</t>
  </si>
  <si>
    <t>-1814132379</t>
  </si>
  <si>
    <t>162601102</t>
  </si>
  <si>
    <t>Vodorovné premiestnenie výkopu do 5000 m horn. tr. 1-4</t>
  </si>
  <si>
    <t>214173957</t>
  </si>
  <si>
    <t>167101101</t>
  </si>
  <si>
    <t>Nakladanie výkopku do 100 m3 v horn. tr. 1-4</t>
  </si>
  <si>
    <t>-1261166863</t>
  </si>
  <si>
    <t>171201201</t>
  </si>
  <si>
    <t>Uloženie sypaniny na skládku</t>
  </si>
  <si>
    <t>256307625</t>
  </si>
  <si>
    <t>171201202</t>
  </si>
  <si>
    <t>Poplatok za skládku</t>
  </si>
  <si>
    <t>-1549576842</t>
  </si>
  <si>
    <t>174101101</t>
  </si>
  <si>
    <t>Zásyp zhutnený jám, rýh, šachiet alebo okolo objektu</t>
  </si>
  <si>
    <t>559283508</t>
  </si>
  <si>
    <t>175101101</t>
  </si>
  <si>
    <t>Obsyp potrubia bez prehodenia sypaniny</t>
  </si>
  <si>
    <t>-1998989023</t>
  </si>
  <si>
    <t>583371010</t>
  </si>
  <si>
    <t>Štrkopiesok 0-8 B1</t>
  </si>
  <si>
    <t>-649989763</t>
  </si>
  <si>
    <t>583371970</t>
  </si>
  <si>
    <t>Štrkopiesok 8-32 N1</t>
  </si>
  <si>
    <t>-1289070894</t>
  </si>
  <si>
    <t>175101109</t>
  </si>
  <si>
    <t>Obsyp potrubia príplatok za prehodenie sypaniny</t>
  </si>
  <si>
    <t>1705723030</t>
  </si>
  <si>
    <t>451315126</t>
  </si>
  <si>
    <t>Podkladná vrstva z betónu hr. do 150 mm</t>
  </si>
  <si>
    <t>1316975545</t>
  </si>
  <si>
    <t>451573111</t>
  </si>
  <si>
    <t>Lôžko pod potrubie, stoky v otvorenom výkope z piesku a štrkopiesku</t>
  </si>
  <si>
    <t>981290203</t>
  </si>
  <si>
    <t>871313121</t>
  </si>
  <si>
    <t>Montáž potrubia z kanalizačných rúr z PP v otvorenom výkope do 20%  DN 150, tesnenie gum. krúžkami</t>
  </si>
  <si>
    <t>-41186661</t>
  </si>
  <si>
    <t>286111200</t>
  </si>
  <si>
    <t>Rúrka PP kanalizačná hrdlová 160x4,0x5000</t>
  </si>
  <si>
    <t>1160788997</t>
  </si>
  <si>
    <t>286506610</t>
  </si>
  <si>
    <t>Koleno kanalizačné PP d160/45°</t>
  </si>
  <si>
    <t>259931082</t>
  </si>
  <si>
    <t>286507810</t>
  </si>
  <si>
    <t>Odbočka kanalizačná In Situ d160 mm Forsheda</t>
  </si>
  <si>
    <t>-1534327348</t>
  </si>
  <si>
    <t>877313123</t>
  </si>
  <si>
    <t>Montáž tvaroviek jednoosových na potrubie z kanalizačných rúr z PP v otvorenom výkope DN 150</t>
  </si>
  <si>
    <t>-679398615</t>
  </si>
  <si>
    <t>892101111</t>
  </si>
  <si>
    <t>Skúška tesnosti kanalizačného potrubia DN do 200 vodou</t>
  </si>
  <si>
    <t>-2113980173</t>
  </si>
  <si>
    <t>894121121</t>
  </si>
  <si>
    <t>Úprava prstenca pod poklopom, poklopu jestv. prefabrikovanej šachty</t>
  </si>
  <si>
    <t>1010112421</t>
  </si>
  <si>
    <t>894121123</t>
  </si>
  <si>
    <t>Zaústenie do jestv. potrubia, vyfrézovanie otvoru DN 150</t>
  </si>
  <si>
    <t>-491771732</t>
  </si>
  <si>
    <t>Zhotovenie vpusti uličnej z betónových dielcov</t>
  </si>
  <si>
    <t>-413677023</t>
  </si>
  <si>
    <t>592238020</t>
  </si>
  <si>
    <t>Vpusť uličná betónová</t>
  </si>
  <si>
    <t>-325887143</t>
  </si>
  <si>
    <t>592238700</t>
  </si>
  <si>
    <t>Kôš kalový</t>
  </si>
  <si>
    <t>-672786426</t>
  </si>
  <si>
    <t>59223B182</t>
  </si>
  <si>
    <t>Rám s mrežou zaťaženie 40 ton</t>
  </si>
  <si>
    <t>777835873</t>
  </si>
  <si>
    <t>895941211</t>
  </si>
  <si>
    <t>Demontáž vpusti uličnej z betónových dielcov</t>
  </si>
  <si>
    <t>-726169012</t>
  </si>
  <si>
    <t>899211112</t>
  </si>
  <si>
    <t>Osadenie liatinových mreží s rámom, hmotnosť jednotlivo nad 50 do 100 kg</t>
  </si>
  <si>
    <t>909817693</t>
  </si>
  <si>
    <t>6 - SO 07 - Projekt dopravného značenia</t>
  </si>
  <si>
    <t xml:space="preserve">    9-1 - Dočasné dopravné značenie</t>
  </si>
  <si>
    <t>914001111</t>
  </si>
  <si>
    <t>Osadenie a montáž cestnej zvislej dopravnej značky na stľpik, stľp,konzolu alebo objekt</t>
  </si>
  <si>
    <t>-1234860605</t>
  </si>
  <si>
    <t>4044564101</t>
  </si>
  <si>
    <t>Zn stĺpik priemer 60 -3,5m</t>
  </si>
  <si>
    <t>-869931029</t>
  </si>
  <si>
    <t>4044564102</t>
  </si>
  <si>
    <t>Zn objímka priem. 60</t>
  </si>
  <si>
    <t>-152634357</t>
  </si>
  <si>
    <t>4044715060</t>
  </si>
  <si>
    <t>TDZ - Dopravná značka zvislá, /200/ základný rozmer, tr. reflexnosti 2</t>
  </si>
  <si>
    <t>358249894</t>
  </si>
  <si>
    <t>4044715061</t>
  </si>
  <si>
    <t>TDZ - Dopravná značka zvislá, /300/ základný rozmer, tr. reflexnosti 2</t>
  </si>
  <si>
    <t>350507898</t>
  </si>
  <si>
    <t>4044715062</t>
  </si>
  <si>
    <t>TDZ - Dopravná značka zvislá, /500/ základný rozmer, tr. reflexnosti 2</t>
  </si>
  <si>
    <t>-2100035051</t>
  </si>
  <si>
    <t>914501121</t>
  </si>
  <si>
    <t>Osadenie a montáž stĺpika zvislej dopravnej značky dĺžky do 3,5 m do betónového základu</t>
  </si>
  <si>
    <t>976047028</t>
  </si>
  <si>
    <t>915711212.S</t>
  </si>
  <si>
    <t>Vodorovné dopravné značenie striekané farbou deliacich čiar  šírky 125 mm biela retroreflexná</t>
  </si>
  <si>
    <t>-2053116720</t>
  </si>
  <si>
    <t>915711412.S</t>
  </si>
  <si>
    <t>Vodorovné dopravné značenie striekané farbou vodiacich čiar súvislých šírky 250 mm biela retroreflexná</t>
  </si>
  <si>
    <t>2076278360</t>
  </si>
  <si>
    <t>915721212.S</t>
  </si>
  <si>
    <t>Vodorovné dopravné značenie striekané farbou prechodov pre chodcov, šípky, čiary hr.500mm symboly a pod., biela retroreflexná</t>
  </si>
  <si>
    <t>355733207</t>
  </si>
  <si>
    <t>0,5*8,0  "čiary š.=500mm"</t>
  </si>
  <si>
    <t>58            "plochy"</t>
  </si>
  <si>
    <t xml:space="preserve">5              "piktogramy ZŤP" </t>
  </si>
  <si>
    <t>15           "prechody pre chodcov"</t>
  </si>
  <si>
    <t>14           "šípky"</t>
  </si>
  <si>
    <t>Súčet</t>
  </si>
  <si>
    <t>915791111.S</t>
  </si>
  <si>
    <t>Predznačenie pre značenie striekané farbou z náterových hmôt deliace čiary, vodiace prúžky</t>
  </si>
  <si>
    <t>-1375045510</t>
  </si>
  <si>
    <t>915791112.S</t>
  </si>
  <si>
    <t>Predznačenie pre vodorovné značenie striekané farbou alebo vykonávané z náterových hmôt</t>
  </si>
  <si>
    <t>-505505373</t>
  </si>
  <si>
    <t>9-1</t>
  </si>
  <si>
    <t>Dočasné dopravné značenie</t>
  </si>
  <si>
    <t>9- DZ</t>
  </si>
  <si>
    <t xml:space="preserve">Prenájom dočasného dopravného značenia - doba výstavby 4 mesiace - prípadne DDZ riešiť nákupom </t>
  </si>
  <si>
    <t>-1654957892</t>
  </si>
  <si>
    <t>914811111</t>
  </si>
  <si>
    <t>Montáž  podstavca dočasnej dopravnej značky so stĺpikmi</t>
  </si>
  <si>
    <t>-1913492715</t>
  </si>
  <si>
    <t>4045795415</t>
  </si>
  <si>
    <t>Podstavec so stĺpikmi</t>
  </si>
  <si>
    <t>97597313</t>
  </si>
  <si>
    <t>914812211</t>
  </si>
  <si>
    <t>Montáž dočasnej dopravnej značky kompletnej</t>
  </si>
  <si>
    <t>-176002265</t>
  </si>
  <si>
    <t>4044791663r</t>
  </si>
  <si>
    <t>DDZ /100/</t>
  </si>
  <si>
    <t>-2027293364</t>
  </si>
  <si>
    <t>4044715060,0</t>
  </si>
  <si>
    <t>DDZ /200/</t>
  </si>
  <si>
    <t>-759756019</t>
  </si>
  <si>
    <t>4044715060,1</t>
  </si>
  <si>
    <t>DDZ /500/</t>
  </si>
  <si>
    <t>-2135674884</t>
  </si>
  <si>
    <t>4044715060,2</t>
  </si>
  <si>
    <t>DDZ /700/</t>
  </si>
  <si>
    <t>-2120867155</t>
  </si>
  <si>
    <t>915912211.S</t>
  </si>
  <si>
    <t xml:space="preserve">Montáž dočasnej dopravnej smerovej dosky </t>
  </si>
  <si>
    <t>-936157560</t>
  </si>
  <si>
    <t>404450006000.S</t>
  </si>
  <si>
    <t>Zariadenie dopravné - Smerová alebo vodiaca doska /701/, obojstranná, plastová</t>
  </si>
  <si>
    <t>-1586245339</t>
  </si>
  <si>
    <t>966006211r</t>
  </si>
  <si>
    <t xml:space="preserve">Odstránenie (demontáž) zvislej dopravnej značky zo stľpov, stľpikov alebo konzol,  </t>
  </si>
  <si>
    <t>1880739849</t>
  </si>
  <si>
    <t>966811112</t>
  </si>
  <si>
    <t>Demontáž  podstavca so stĺpikmi</t>
  </si>
  <si>
    <t>1010997140</t>
  </si>
  <si>
    <t>966822211.S</t>
  </si>
  <si>
    <t xml:space="preserve">Demontáž dočasnej dopravnej smerovej dosky </t>
  </si>
  <si>
    <t>-620130462</t>
  </si>
  <si>
    <t>-609175617</t>
  </si>
  <si>
    <t>-1319699840</t>
  </si>
  <si>
    <t>7 - SO 08 - Mobiliár</t>
  </si>
  <si>
    <t>133211101.S</t>
  </si>
  <si>
    <t>Hĺbenie šachiet v  hornine tr. 3 súdržných - ručným náradím plocha výkopu do 4 m2</t>
  </si>
  <si>
    <t>-2053526199</t>
  </si>
  <si>
    <t>základové pätky</t>
  </si>
  <si>
    <t>"lavičky"              0,3*0,5*0,5*2*14</t>
  </si>
  <si>
    <t>"koše"                   0,3*0,3*0,5*7</t>
  </si>
  <si>
    <t>"workout"           0,5*0,5*0,9*11</t>
  </si>
  <si>
    <t>"parkovacie automaty"             1,0*1,0*0,25*2</t>
  </si>
  <si>
    <t>133211109.S</t>
  </si>
  <si>
    <t>Príplatok za lepivosť pri hĺbení šachiet ručným alebo pneumatickým náradím v horninách tr. 3</t>
  </si>
  <si>
    <t>-1384574138</t>
  </si>
  <si>
    <t>5,39*0,3</t>
  </si>
  <si>
    <t>162501102</t>
  </si>
  <si>
    <t>Vodorovné premiestnenie výkopku po spevnenej ceste z horniny tr.1-4, do 100 m3 na vzdialenosť do 3000 m</t>
  </si>
  <si>
    <t>42705342</t>
  </si>
  <si>
    <t>162501105</t>
  </si>
  <si>
    <t>Vodorovné premiestnenie výkopku po spevnenej ceste z horniny tr.1-4, do 100 m3, príplatok k cene za každých ďalšich a začatých 1000 m - 17km , dopravnú vzdialenosť určí dodavateľ stavby</t>
  </si>
  <si>
    <t>-1817088046</t>
  </si>
  <si>
    <t>5,39*7 'Přepočítané koeficientom množstva</t>
  </si>
  <si>
    <t>167101101.S</t>
  </si>
  <si>
    <t>Nakladanie neuľahnutého výkopku z hornín tr.1-4 do 100 m3</t>
  </si>
  <si>
    <t>-757045534</t>
  </si>
  <si>
    <t>Uloženie sypaniny na skládky do 100 m3</t>
  </si>
  <si>
    <t>208151073</t>
  </si>
  <si>
    <t>171209002.S</t>
  </si>
  <si>
    <t>990396730</t>
  </si>
  <si>
    <t>5,39*1,7</t>
  </si>
  <si>
    <t>271573001.S</t>
  </si>
  <si>
    <t>Násyp pod základové konštrukcie so zhutnením zo štrkopiesku fr.0-32 mm</t>
  </si>
  <si>
    <t>1720899851</t>
  </si>
  <si>
    <t>"parkovacie automaty"             1,0*1,0*0,10*2</t>
  </si>
  <si>
    <t>275321311.S</t>
  </si>
  <si>
    <t>Betón základových pätiek, železový (bez výstuže), tr. C 16/20</t>
  </si>
  <si>
    <t>2142715339</t>
  </si>
  <si>
    <t>"parkovacie automaty"             1,0*1,0*0,15*2</t>
  </si>
  <si>
    <t>Medzisúčet</t>
  </si>
  <si>
    <t>5% stratné do výkopu</t>
  </si>
  <si>
    <t>5,19*1,05</t>
  </si>
  <si>
    <t>275362021.S</t>
  </si>
  <si>
    <t>Výstuž základových pätiek zo zvár. sietí KARI</t>
  </si>
  <si>
    <t>939010896</t>
  </si>
  <si>
    <t>"parkovacie automaty"             1,0*1,0*5,27*2*0,001</t>
  </si>
  <si>
    <t>936104212.S</t>
  </si>
  <si>
    <t>Osadenie odpadkového koša kotevnými skrutkami na pevný podklad</t>
  </si>
  <si>
    <t>-670159140</t>
  </si>
  <si>
    <t>553560004600.S</t>
  </si>
  <si>
    <t xml:space="preserve">Kôš odpadkový </t>
  </si>
  <si>
    <t>1859696282</t>
  </si>
  <si>
    <t>553560004700</t>
  </si>
  <si>
    <t>Kôš odpadkový pre psíčkarov</t>
  </si>
  <si>
    <t>1943500650</t>
  </si>
  <si>
    <t>936106312.S</t>
  </si>
  <si>
    <t>Montáž vonkajších fitness prvkov z prvkov zložených z výroby, drevené alebo kovové, kotvené skrutkami na pevný podklad</t>
  </si>
  <si>
    <t>-186869519</t>
  </si>
  <si>
    <t>553570027500.S</t>
  </si>
  <si>
    <t>Workout ihrisko - Zostava WS015BD</t>
  </si>
  <si>
    <t>-833456105</t>
  </si>
  <si>
    <t>936124122.S</t>
  </si>
  <si>
    <t>Osadenie parkovej lavičky kotevnými skrutkami bez zabetónovania nôh na pevný podklad</t>
  </si>
  <si>
    <t>868899558</t>
  </si>
  <si>
    <t>553560000800.S</t>
  </si>
  <si>
    <t>Lavička parková bez operadla "A"</t>
  </si>
  <si>
    <t>1526252071</t>
  </si>
  <si>
    <t>553560001700.S</t>
  </si>
  <si>
    <t>Lavička parková s operadlom "B"</t>
  </si>
  <si>
    <t>1299799946</t>
  </si>
  <si>
    <t>936174312.S</t>
  </si>
  <si>
    <t xml:space="preserve">Osadenie stojana na bicykle </t>
  </si>
  <si>
    <t>-1880794730</t>
  </si>
  <si>
    <t>553560009300.S</t>
  </si>
  <si>
    <t>Stojan na bicykel</t>
  </si>
  <si>
    <t>457212603</t>
  </si>
  <si>
    <t>998151111</t>
  </si>
  <si>
    <t>Presun hmôt pre obj.8152, 8153,8159,zvislá nosná konštr.z tehál,tvárnic,blokov výšky do 10 m</t>
  </si>
  <si>
    <t>-5534966</t>
  </si>
  <si>
    <t>-2057415458</t>
  </si>
  <si>
    <t>8 - SO 09 - Odpadové hospodárstvo</t>
  </si>
  <si>
    <t>131201102.S</t>
  </si>
  <si>
    <t>Výkop nezapaženej jamy v hornine 3, nad 100 do 1000 m3</t>
  </si>
  <si>
    <t>-1270430688</t>
  </si>
  <si>
    <t>výkop v= 1,67-0,35=1,32m</t>
  </si>
  <si>
    <t>kontajnerisko 1</t>
  </si>
  <si>
    <t>5,5*7,7*1,32</t>
  </si>
  <si>
    <t>kontajnerisko 2</t>
  </si>
  <si>
    <t>14,0*2,7*1,32</t>
  </si>
  <si>
    <t>2,3*2,3*1,32</t>
  </si>
  <si>
    <t>9,0*2,3*1,32</t>
  </si>
  <si>
    <t>-2067188873</t>
  </si>
  <si>
    <t>140,105*0,3</t>
  </si>
  <si>
    <t>162501122.S</t>
  </si>
  <si>
    <t>Vodorovné premiestnenie výkopku po spevnenej ceste z horniny tr.1-4, nad 100 do 1000 m3 na vzdialenosť do 3000 m</t>
  </si>
  <si>
    <t>1567827359</t>
  </si>
  <si>
    <t>162501123.S</t>
  </si>
  <si>
    <t>Vodorovné premiestnenie výkopku po spevnenej ceste z horniny tr.1-4, nad 100 do 1000 m3, príplatok k cene za každých ďalšich a začatých 1000 m - 17km , dopravnú vzdialenosť určí dodavateľ stavby</t>
  </si>
  <si>
    <t>1671869595</t>
  </si>
  <si>
    <t>140,105*17 'Přepočítané koeficientom množstva</t>
  </si>
  <si>
    <t>167101102.S</t>
  </si>
  <si>
    <t>Nakladanie neuľahnutého výkopku z hornín tr.1-4 nad 100 do 1000 m3</t>
  </si>
  <si>
    <t>-337509431</t>
  </si>
  <si>
    <t>171201202.S</t>
  </si>
  <si>
    <t>Uloženie sypaniny na skládky nad 100 do 1000 m3</t>
  </si>
  <si>
    <t>-1413956795</t>
  </si>
  <si>
    <t>131446145</t>
  </si>
  <si>
    <t>140,105*1,7</t>
  </si>
  <si>
    <t>175101201.S</t>
  </si>
  <si>
    <t xml:space="preserve">Obsyp objektov sypaninou z vhodných hornín 1 až 4 bez prehodenia sypaniny so zhutnením po vrstvách a=250mm </t>
  </si>
  <si>
    <t>-148628575</t>
  </si>
  <si>
    <t>zásyp podzemnej časti kontajnerov</t>
  </si>
  <si>
    <t>140,105-(10,614+22,289)</t>
  </si>
  <si>
    <t>-3,14*0,75*0,75*1,02*8</t>
  </si>
  <si>
    <t>-3,14*0,95*0,95*1,02*8</t>
  </si>
  <si>
    <t>583310000900.S</t>
  </si>
  <si>
    <t>Kamenivo ťažené hrubé frakcia 4-8 mm</t>
  </si>
  <si>
    <t>643970051</t>
  </si>
  <si>
    <t>69,665*1,8</t>
  </si>
  <si>
    <t>354548698</t>
  </si>
  <si>
    <t>výkop v= 100mm</t>
  </si>
  <si>
    <t>5,5*7,7*0,1</t>
  </si>
  <si>
    <t>14,0*2,7*0,1</t>
  </si>
  <si>
    <t>2,3*2,3*0,1</t>
  </si>
  <si>
    <t>9,0*2,3*0,1</t>
  </si>
  <si>
    <t>273313611.S</t>
  </si>
  <si>
    <t>Betón základových dosiek, prostý tr. C 16/20</t>
  </si>
  <si>
    <t>270719695</t>
  </si>
  <si>
    <t>v dvoch vrstvách hr. 2x100mm</t>
  </si>
  <si>
    <t>10,614*2*1,05</t>
  </si>
  <si>
    <t>273362510.Sr</t>
  </si>
  <si>
    <t>Kotvenie do betónu - prevlečenie - Roxor s pr.10 alebo 12mm dĺ. 1,0m- 4ks pre každý kontajner</t>
  </si>
  <si>
    <t>-624636684</t>
  </si>
  <si>
    <t>936104200</t>
  </si>
  <si>
    <t>Osadenie podzemných kontajnerov na komunálny a triedený odpad pomocou žeriavu</t>
  </si>
  <si>
    <t>1742754782</t>
  </si>
  <si>
    <t>Kont.1</t>
  </si>
  <si>
    <t>Polopodzemný kontajner kruhového typu užitočného objemu 5 m3 vrátane dopravy</t>
  </si>
  <si>
    <t>2297149</t>
  </si>
  <si>
    <t>Kont.2</t>
  </si>
  <si>
    <t>Polopodzemný kontajner kruhového typu užitočného objemu 3 m3 vrátane dopravy</t>
  </si>
  <si>
    <t>-82757555</t>
  </si>
  <si>
    <t>-1659050082</t>
  </si>
  <si>
    <t>-342498142</t>
  </si>
  <si>
    <t>Doska soklová kamenná  - materiál hradčiansky mramor, adekvátny k jestvujúcemu obkladu</t>
  </si>
  <si>
    <t>Doska obkladová kamenná - materiál hradčiansky mramor, adekvátny k jestvujúcemu obkladu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</si>
</sst>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 applyProtection="1">
      <alignment vertical="center"/>
      <protection locked="0"/>
    </xf>
    <xf numFmtId="4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67" fontId="8" fillId="0" borderId="0" xfId="0" applyNumberFormat="1" applyFont="1" applyAlignment="1"/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167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opLeftCell="A109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777343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7" customHeight="1">
      <c r="AR2" s="224" t="s">
        <v>5</v>
      </c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18" t="s">
        <v>6</v>
      </c>
      <c r="BT2" s="18" t="s">
        <v>7</v>
      </c>
    </row>
    <row r="3" spans="1:74" s="1" customFormat="1" ht="7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spans="1:74" s="1" customFormat="1" ht="12" customHeight="1">
      <c r="B5" s="21"/>
      <c r="D5" s="25" t="s">
        <v>11</v>
      </c>
      <c r="K5" s="236" t="s">
        <v>12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R5" s="21"/>
      <c r="BE5" s="233" t="s">
        <v>13</v>
      </c>
      <c r="BS5" s="18" t="s">
        <v>6</v>
      </c>
    </row>
    <row r="6" spans="1:74" s="1" customFormat="1" ht="37" customHeight="1">
      <c r="B6" s="21"/>
      <c r="D6" s="27" t="s">
        <v>14</v>
      </c>
      <c r="K6" s="237" t="s">
        <v>15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R6" s="21"/>
      <c r="BE6" s="234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34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9" t="s">
        <v>21</v>
      </c>
      <c r="AR8" s="21"/>
      <c r="BE8" s="234"/>
      <c r="BS8" s="18" t="s">
        <v>6</v>
      </c>
    </row>
    <row r="9" spans="1:74" s="1" customFormat="1" ht="14.4" customHeight="1">
      <c r="B9" s="21"/>
      <c r="AR9" s="21"/>
      <c r="BE9" s="234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234"/>
      <c r="BS10" s="18" t="s">
        <v>6</v>
      </c>
    </row>
    <row r="11" spans="1:74" s="1" customFormat="1" ht="18.5" customHeight="1">
      <c r="B11" s="21"/>
      <c r="E11" s="26" t="s">
        <v>24</v>
      </c>
      <c r="AK11" s="28" t="s">
        <v>25</v>
      </c>
      <c r="AN11" s="26" t="s">
        <v>1</v>
      </c>
      <c r="AR11" s="21"/>
      <c r="BE11" s="234"/>
      <c r="BS11" s="18" t="s">
        <v>6</v>
      </c>
    </row>
    <row r="12" spans="1:74" s="1" customFormat="1" ht="7" customHeight="1">
      <c r="B12" s="21"/>
      <c r="AR12" s="21"/>
      <c r="BE12" s="234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234"/>
      <c r="BS13" s="18" t="s">
        <v>6</v>
      </c>
    </row>
    <row r="14" spans="1:74" ht="12.5">
      <c r="B14" s="21"/>
      <c r="E14" s="238" t="s">
        <v>27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8" t="s">
        <v>25</v>
      </c>
      <c r="AN14" s="30" t="s">
        <v>27</v>
      </c>
      <c r="AR14" s="21"/>
      <c r="BE14" s="234"/>
      <c r="BS14" s="18" t="s">
        <v>6</v>
      </c>
    </row>
    <row r="15" spans="1:74" s="1" customFormat="1" ht="7" customHeight="1">
      <c r="B15" s="21"/>
      <c r="AR15" s="21"/>
      <c r="BE15" s="234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234"/>
      <c r="BS16" s="18" t="s">
        <v>3</v>
      </c>
    </row>
    <row r="17" spans="1:71" s="1" customFormat="1" ht="18.5" customHeight="1">
      <c r="B17" s="21"/>
      <c r="E17" s="26" t="s">
        <v>29</v>
      </c>
      <c r="AK17" s="28" t="s">
        <v>25</v>
      </c>
      <c r="AN17" s="26" t="s">
        <v>1</v>
      </c>
      <c r="AR17" s="21"/>
      <c r="BE17" s="234"/>
      <c r="BS17" s="18" t="s">
        <v>30</v>
      </c>
    </row>
    <row r="18" spans="1:71" s="1" customFormat="1" ht="7" customHeight="1">
      <c r="B18" s="21"/>
      <c r="AR18" s="21"/>
      <c r="BE18" s="234"/>
      <c r="BS18" s="18" t="s">
        <v>31</v>
      </c>
    </row>
    <row r="19" spans="1:71" s="1" customFormat="1" ht="12" customHeight="1">
      <c r="B19" s="21"/>
      <c r="D19" s="28" t="s">
        <v>32</v>
      </c>
      <c r="AK19" s="28" t="s">
        <v>23</v>
      </c>
      <c r="AN19" s="26" t="s">
        <v>1</v>
      </c>
      <c r="AR19" s="21"/>
      <c r="BE19" s="234"/>
      <c r="BS19" s="18" t="s">
        <v>31</v>
      </c>
    </row>
    <row r="20" spans="1:71" s="1" customFormat="1" ht="18.5" customHeight="1">
      <c r="B20" s="21"/>
      <c r="E20" s="26" t="s">
        <v>24</v>
      </c>
      <c r="AK20" s="28" t="s">
        <v>25</v>
      </c>
      <c r="AN20" s="26" t="s">
        <v>1</v>
      </c>
      <c r="AR20" s="21"/>
      <c r="BE20" s="234"/>
      <c r="BS20" s="18" t="s">
        <v>30</v>
      </c>
    </row>
    <row r="21" spans="1:71" s="1" customFormat="1" ht="7" customHeight="1">
      <c r="B21" s="21"/>
      <c r="AR21" s="21"/>
      <c r="BE21" s="234"/>
    </row>
    <row r="22" spans="1:71" s="1" customFormat="1" ht="12" customHeight="1">
      <c r="B22" s="21"/>
      <c r="D22" s="28" t="s">
        <v>33</v>
      </c>
      <c r="AR22" s="21"/>
      <c r="BE22" s="234"/>
    </row>
    <row r="23" spans="1:71" s="1" customFormat="1" ht="16.5" customHeight="1">
      <c r="B23" s="21"/>
      <c r="E23" s="240" t="s">
        <v>1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R23" s="21"/>
      <c r="BE23" s="234"/>
    </row>
    <row r="24" spans="1:71" s="1" customFormat="1" ht="7" customHeight="1">
      <c r="B24" s="21"/>
      <c r="AR24" s="21"/>
      <c r="BE24" s="234"/>
    </row>
    <row r="25" spans="1:71" s="1" customFormat="1" ht="7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34"/>
    </row>
    <row r="26" spans="1:71" s="2" customFormat="1" ht="25.9" customHeight="1">
      <c r="A26" s="33"/>
      <c r="B26" s="34"/>
      <c r="C26" s="33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1">
        <f>ROUND(AG94,2)</f>
        <v>0</v>
      </c>
      <c r="AL26" s="242"/>
      <c r="AM26" s="242"/>
      <c r="AN26" s="242"/>
      <c r="AO26" s="242"/>
      <c r="AP26" s="33"/>
      <c r="AQ26" s="33"/>
      <c r="AR26" s="34"/>
      <c r="BE26" s="234"/>
    </row>
    <row r="27" spans="1:71" s="2" customFormat="1" ht="7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34"/>
    </row>
    <row r="28" spans="1:71" s="2" customFormat="1" ht="12.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43" t="s">
        <v>35</v>
      </c>
      <c r="M28" s="243"/>
      <c r="N28" s="243"/>
      <c r="O28" s="243"/>
      <c r="P28" s="243"/>
      <c r="Q28" s="33"/>
      <c r="R28" s="33"/>
      <c r="S28" s="33"/>
      <c r="T28" s="33"/>
      <c r="U28" s="33"/>
      <c r="V28" s="33"/>
      <c r="W28" s="243" t="s">
        <v>36</v>
      </c>
      <c r="X28" s="243"/>
      <c r="Y28" s="243"/>
      <c r="Z28" s="243"/>
      <c r="AA28" s="243"/>
      <c r="AB28" s="243"/>
      <c r="AC28" s="243"/>
      <c r="AD28" s="243"/>
      <c r="AE28" s="243"/>
      <c r="AF28" s="33"/>
      <c r="AG28" s="33"/>
      <c r="AH28" s="33"/>
      <c r="AI28" s="33"/>
      <c r="AJ28" s="33"/>
      <c r="AK28" s="243" t="s">
        <v>37</v>
      </c>
      <c r="AL28" s="243"/>
      <c r="AM28" s="243"/>
      <c r="AN28" s="243"/>
      <c r="AO28" s="243"/>
      <c r="AP28" s="33"/>
      <c r="AQ28" s="33"/>
      <c r="AR28" s="34"/>
      <c r="BE28" s="234"/>
    </row>
    <row r="29" spans="1:71" s="3" customFormat="1" ht="14.4" customHeight="1">
      <c r="B29" s="38"/>
      <c r="D29" s="28" t="s">
        <v>38</v>
      </c>
      <c r="F29" s="28" t="s">
        <v>39</v>
      </c>
      <c r="L29" s="228">
        <v>0.2</v>
      </c>
      <c r="M29" s="227"/>
      <c r="N29" s="227"/>
      <c r="O29" s="227"/>
      <c r="P29" s="227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K29" s="226">
        <f>ROUND(AV94, 2)</f>
        <v>0</v>
      </c>
      <c r="AL29" s="227"/>
      <c r="AM29" s="227"/>
      <c r="AN29" s="227"/>
      <c r="AO29" s="227"/>
      <c r="AR29" s="38"/>
      <c r="BE29" s="235"/>
    </row>
    <row r="30" spans="1:71" s="3" customFormat="1" ht="14.4" customHeight="1">
      <c r="B30" s="38"/>
      <c r="F30" s="28" t="s">
        <v>40</v>
      </c>
      <c r="L30" s="228">
        <v>0.2</v>
      </c>
      <c r="M30" s="227"/>
      <c r="N30" s="227"/>
      <c r="O30" s="227"/>
      <c r="P30" s="227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K30" s="226">
        <f>ROUND(AW94, 2)</f>
        <v>0</v>
      </c>
      <c r="AL30" s="227"/>
      <c r="AM30" s="227"/>
      <c r="AN30" s="227"/>
      <c r="AO30" s="227"/>
      <c r="AR30" s="38"/>
      <c r="BE30" s="235"/>
    </row>
    <row r="31" spans="1:71" s="3" customFormat="1" ht="14.4" hidden="1" customHeight="1">
      <c r="B31" s="38"/>
      <c r="F31" s="28" t="s">
        <v>41</v>
      </c>
      <c r="L31" s="228">
        <v>0.2</v>
      </c>
      <c r="M31" s="227"/>
      <c r="N31" s="227"/>
      <c r="O31" s="227"/>
      <c r="P31" s="227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K31" s="226">
        <v>0</v>
      </c>
      <c r="AL31" s="227"/>
      <c r="AM31" s="227"/>
      <c r="AN31" s="227"/>
      <c r="AO31" s="227"/>
      <c r="AR31" s="38"/>
      <c r="BE31" s="235"/>
    </row>
    <row r="32" spans="1:71" s="3" customFormat="1" ht="14.4" hidden="1" customHeight="1">
      <c r="B32" s="38"/>
      <c r="F32" s="28" t="s">
        <v>42</v>
      </c>
      <c r="L32" s="228">
        <v>0.2</v>
      </c>
      <c r="M32" s="227"/>
      <c r="N32" s="227"/>
      <c r="O32" s="227"/>
      <c r="P32" s="227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K32" s="226">
        <v>0</v>
      </c>
      <c r="AL32" s="227"/>
      <c r="AM32" s="227"/>
      <c r="AN32" s="227"/>
      <c r="AO32" s="227"/>
      <c r="AR32" s="38"/>
      <c r="BE32" s="235"/>
    </row>
    <row r="33" spans="1:57" s="3" customFormat="1" ht="14.4" hidden="1" customHeight="1">
      <c r="B33" s="38"/>
      <c r="F33" s="28" t="s">
        <v>43</v>
      </c>
      <c r="L33" s="228">
        <v>0</v>
      </c>
      <c r="M33" s="227"/>
      <c r="N33" s="227"/>
      <c r="O33" s="227"/>
      <c r="P33" s="227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K33" s="226">
        <v>0</v>
      </c>
      <c r="AL33" s="227"/>
      <c r="AM33" s="227"/>
      <c r="AN33" s="227"/>
      <c r="AO33" s="227"/>
      <c r="AR33" s="38"/>
      <c r="BE33" s="235"/>
    </row>
    <row r="34" spans="1:57" s="2" customFormat="1" ht="7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34"/>
    </row>
    <row r="35" spans="1:57" s="2" customFormat="1" ht="25.9" customHeight="1">
      <c r="A35" s="33"/>
      <c r="B35" s="34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32" t="s">
        <v>46</v>
      </c>
      <c r="Y35" s="230"/>
      <c r="Z35" s="230"/>
      <c r="AA35" s="230"/>
      <c r="AB35" s="230"/>
      <c r="AC35" s="41"/>
      <c r="AD35" s="41"/>
      <c r="AE35" s="41"/>
      <c r="AF35" s="41"/>
      <c r="AG35" s="41"/>
      <c r="AH35" s="41"/>
      <c r="AI35" s="41"/>
      <c r="AJ35" s="41"/>
      <c r="AK35" s="229">
        <f>SUM(AK26:AK33)</f>
        <v>0</v>
      </c>
      <c r="AL35" s="230"/>
      <c r="AM35" s="230"/>
      <c r="AN35" s="230"/>
      <c r="AO35" s="231"/>
      <c r="AP35" s="39"/>
      <c r="AQ35" s="39"/>
      <c r="AR35" s="34"/>
      <c r="BE35" s="33"/>
    </row>
    <row r="36" spans="1:57" s="2" customFormat="1" ht="7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" customHeight="1">
      <c r="B38" s="21"/>
      <c r="AR38" s="21"/>
    </row>
    <row r="39" spans="1:57" s="1" customFormat="1" ht="14.4" customHeight="1">
      <c r="B39" s="21"/>
      <c r="AR39" s="21"/>
    </row>
    <row r="40" spans="1:57" s="1" customFormat="1" ht="14.4" customHeight="1">
      <c r="B40" s="21"/>
      <c r="AR40" s="21"/>
    </row>
    <row r="41" spans="1:57" s="1" customFormat="1" ht="14.4" customHeight="1">
      <c r="B41" s="21"/>
      <c r="AR41" s="21"/>
    </row>
    <row r="42" spans="1:57" s="1" customFormat="1" ht="14.4" customHeight="1">
      <c r="B42" s="21"/>
      <c r="AR42" s="21"/>
    </row>
    <row r="43" spans="1:57" s="1" customFormat="1" ht="14.4" customHeight="1">
      <c r="B43" s="21"/>
      <c r="AR43" s="21"/>
    </row>
    <row r="44" spans="1:57" s="1" customFormat="1" ht="14.4" customHeight="1">
      <c r="B44" s="21"/>
      <c r="AR44" s="21"/>
    </row>
    <row r="45" spans="1:57" s="1" customFormat="1" ht="14.4" customHeight="1">
      <c r="B45" s="21"/>
      <c r="AR45" s="21"/>
    </row>
    <row r="46" spans="1:57" s="1" customFormat="1" ht="14.4" customHeight="1">
      <c r="B46" s="21"/>
      <c r="AR46" s="21"/>
    </row>
    <row r="47" spans="1:57" s="1" customFormat="1" ht="14.4" customHeight="1">
      <c r="B47" s="21"/>
      <c r="AR47" s="21"/>
    </row>
    <row r="48" spans="1:57" s="1" customFormat="1" ht="14.4" customHeight="1">
      <c r="B48" s="21"/>
      <c r="AR48" s="21"/>
    </row>
    <row r="49" spans="1:57" s="2" customFormat="1" ht="14.4" customHeight="1">
      <c r="B49" s="43"/>
      <c r="D49" s="44" t="s">
        <v>47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48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5">
      <c r="A60" s="33"/>
      <c r="B60" s="34"/>
      <c r="C60" s="33"/>
      <c r="D60" s="46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49</v>
      </c>
      <c r="AI60" s="36"/>
      <c r="AJ60" s="36"/>
      <c r="AK60" s="36"/>
      <c r="AL60" s="36"/>
      <c r="AM60" s="46" t="s">
        <v>50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3">
      <c r="A64" s="33"/>
      <c r="B64" s="34"/>
      <c r="C64" s="33"/>
      <c r="D64" s="44" t="s">
        <v>51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52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5">
      <c r="A75" s="33"/>
      <c r="B75" s="34"/>
      <c r="C75" s="33"/>
      <c r="D75" s="46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49</v>
      </c>
      <c r="AI75" s="36"/>
      <c r="AJ75" s="36"/>
      <c r="AK75" s="36"/>
      <c r="AL75" s="36"/>
      <c r="AM75" s="46" t="s">
        <v>50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7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7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5" customHeight="1">
      <c r="A82" s="33"/>
      <c r="B82" s="34"/>
      <c r="C82" s="22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7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11</v>
      </c>
      <c r="L84" s="4" t="str">
        <f>K5</f>
        <v>090-11-20</v>
      </c>
      <c r="AR84" s="52"/>
    </row>
    <row r="85" spans="1:91" s="5" customFormat="1" ht="37" customHeight="1">
      <c r="B85" s="53"/>
      <c r="C85" s="54" t="s">
        <v>14</v>
      </c>
      <c r="L85" s="247" t="str">
        <f>K6</f>
        <v>Regenerácia centrálnej zóny - Štvrť SNP Trenčianske Teplice</v>
      </c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R85" s="53"/>
    </row>
    <row r="86" spans="1:91" s="2" customFormat="1" ht="7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18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Trenčianske Teplice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20</v>
      </c>
      <c r="AJ87" s="33"/>
      <c r="AK87" s="33"/>
      <c r="AL87" s="33"/>
      <c r="AM87" s="249" t="str">
        <f>IF(AN8= "","",AN8)</f>
        <v>6. 11. 2020</v>
      </c>
      <c r="AN87" s="249"/>
      <c r="AO87" s="33"/>
      <c r="AP87" s="33"/>
      <c r="AQ87" s="33"/>
      <c r="AR87" s="34"/>
      <c r="BE87" s="33"/>
    </row>
    <row r="88" spans="1:91" s="2" customFormat="1" ht="7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15" customHeight="1">
      <c r="A89" s="33"/>
      <c r="B89" s="34"/>
      <c r="C89" s="28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28</v>
      </c>
      <c r="AJ89" s="33"/>
      <c r="AK89" s="33"/>
      <c r="AL89" s="33"/>
      <c r="AM89" s="250" t="str">
        <f>IF(E17="","",E17)</f>
        <v>Ing. Juraj Čaňo</v>
      </c>
      <c r="AN89" s="251"/>
      <c r="AO89" s="251"/>
      <c r="AP89" s="251"/>
      <c r="AQ89" s="33"/>
      <c r="AR89" s="34"/>
      <c r="AS89" s="254" t="s">
        <v>54</v>
      </c>
      <c r="AT89" s="255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15" customHeight="1">
      <c r="A90" s="33"/>
      <c r="B90" s="34"/>
      <c r="C90" s="28" t="s">
        <v>26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50" t="str">
        <f>IF(E20="","",E20)</f>
        <v xml:space="preserve"> </v>
      </c>
      <c r="AN90" s="251"/>
      <c r="AO90" s="251"/>
      <c r="AP90" s="251"/>
      <c r="AQ90" s="33"/>
      <c r="AR90" s="34"/>
      <c r="AS90" s="256"/>
      <c r="AT90" s="257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75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6"/>
      <c r="AT91" s="257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58" t="s">
        <v>55</v>
      </c>
      <c r="D92" s="259"/>
      <c r="E92" s="259"/>
      <c r="F92" s="259"/>
      <c r="G92" s="259"/>
      <c r="H92" s="61"/>
      <c r="I92" s="261" t="s">
        <v>56</v>
      </c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60" t="s">
        <v>57</v>
      </c>
      <c r="AH92" s="259"/>
      <c r="AI92" s="259"/>
      <c r="AJ92" s="259"/>
      <c r="AK92" s="259"/>
      <c r="AL92" s="259"/>
      <c r="AM92" s="259"/>
      <c r="AN92" s="261" t="s">
        <v>58</v>
      </c>
      <c r="AO92" s="259"/>
      <c r="AP92" s="262"/>
      <c r="AQ92" s="62" t="s">
        <v>59</v>
      </c>
      <c r="AR92" s="34"/>
      <c r="AS92" s="63" t="s">
        <v>60</v>
      </c>
      <c r="AT92" s="64" t="s">
        <v>61</v>
      </c>
      <c r="AU92" s="64" t="s">
        <v>62</v>
      </c>
      <c r="AV92" s="64" t="s">
        <v>63</v>
      </c>
      <c r="AW92" s="64" t="s">
        <v>64</v>
      </c>
      <c r="AX92" s="64" t="s">
        <v>65</v>
      </c>
      <c r="AY92" s="64" t="s">
        <v>66</v>
      </c>
      <c r="AZ92" s="64" t="s">
        <v>67</v>
      </c>
      <c r="BA92" s="64" t="s">
        <v>68</v>
      </c>
      <c r="BB92" s="64" t="s">
        <v>69</v>
      </c>
      <c r="BC92" s="64" t="s">
        <v>70</v>
      </c>
      <c r="BD92" s="65" t="s">
        <v>71</v>
      </c>
      <c r="BE92" s="33"/>
    </row>
    <row r="93" spans="1:91" s="2" customFormat="1" ht="10.75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" customHeight="1">
      <c r="B94" s="69"/>
      <c r="C94" s="70" t="s">
        <v>72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52">
        <f>ROUND(SUM(AG95:AG103),2)</f>
        <v>0</v>
      </c>
      <c r="AH94" s="252"/>
      <c r="AI94" s="252"/>
      <c r="AJ94" s="252"/>
      <c r="AK94" s="252"/>
      <c r="AL94" s="252"/>
      <c r="AM94" s="252"/>
      <c r="AN94" s="253">
        <f t="shared" ref="AN94:AN103" si="0">SUM(AG94,AT94)</f>
        <v>0</v>
      </c>
      <c r="AO94" s="253"/>
      <c r="AP94" s="253"/>
      <c r="AQ94" s="73" t="s">
        <v>1</v>
      </c>
      <c r="AR94" s="69"/>
      <c r="AS94" s="74">
        <f>ROUND(SUM(AS95:AS103),2)</f>
        <v>0</v>
      </c>
      <c r="AT94" s="75">
        <f t="shared" ref="AT94:AT103" si="1">ROUND(SUM(AV94:AW94),2)</f>
        <v>0</v>
      </c>
      <c r="AU94" s="76">
        <f>ROUND(SUM(AU95:AU103),5)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ROUND(SUM(AZ95:AZ103),2)</f>
        <v>0</v>
      </c>
      <c r="BA94" s="75">
        <f>ROUND(SUM(BA95:BA103),2)</f>
        <v>0</v>
      </c>
      <c r="BB94" s="75">
        <f>ROUND(SUM(BB95:BB103),2)</f>
        <v>0</v>
      </c>
      <c r="BC94" s="75">
        <f>ROUND(SUM(BC95:BC103),2)</f>
        <v>0</v>
      </c>
      <c r="BD94" s="77">
        <f>ROUND(SUM(BD95:BD103),2)</f>
        <v>0</v>
      </c>
      <c r="BS94" s="78" t="s">
        <v>73</v>
      </c>
      <c r="BT94" s="78" t="s">
        <v>74</v>
      </c>
      <c r="BU94" s="79" t="s">
        <v>75</v>
      </c>
      <c r="BV94" s="78" t="s">
        <v>76</v>
      </c>
      <c r="BW94" s="78" t="s">
        <v>4</v>
      </c>
      <c r="BX94" s="78" t="s">
        <v>77</v>
      </c>
      <c r="CL94" s="78" t="s">
        <v>1</v>
      </c>
    </row>
    <row r="95" spans="1:91" s="7" customFormat="1" ht="16.5" customHeight="1">
      <c r="A95" s="80" t="s">
        <v>78</v>
      </c>
      <c r="B95" s="81"/>
      <c r="C95" s="82"/>
      <c r="D95" s="246" t="s">
        <v>74</v>
      </c>
      <c r="E95" s="246"/>
      <c r="F95" s="246"/>
      <c r="G95" s="246"/>
      <c r="H95" s="246"/>
      <c r="I95" s="83"/>
      <c r="J95" s="246" t="s">
        <v>79</v>
      </c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4">
        <f>'0 - Všeobecné náklady stavby'!J30</f>
        <v>0</v>
      </c>
      <c r="AH95" s="245"/>
      <c r="AI95" s="245"/>
      <c r="AJ95" s="245"/>
      <c r="AK95" s="245"/>
      <c r="AL95" s="245"/>
      <c r="AM95" s="245"/>
      <c r="AN95" s="244">
        <f t="shared" si="0"/>
        <v>0</v>
      </c>
      <c r="AO95" s="245"/>
      <c r="AP95" s="245"/>
      <c r="AQ95" s="84" t="s">
        <v>80</v>
      </c>
      <c r="AR95" s="81"/>
      <c r="AS95" s="85">
        <v>0</v>
      </c>
      <c r="AT95" s="86">
        <f t="shared" si="1"/>
        <v>0</v>
      </c>
      <c r="AU95" s="87">
        <f>'0 - Všeobecné náklady stavby'!P117</f>
        <v>0</v>
      </c>
      <c r="AV95" s="86">
        <f>'0 - Všeobecné náklady stavby'!J33</f>
        <v>0</v>
      </c>
      <c r="AW95" s="86">
        <f>'0 - Všeobecné náklady stavby'!J34</f>
        <v>0</v>
      </c>
      <c r="AX95" s="86">
        <f>'0 - Všeobecné náklady stavby'!J35</f>
        <v>0</v>
      </c>
      <c r="AY95" s="86">
        <f>'0 - Všeobecné náklady stavby'!J36</f>
        <v>0</v>
      </c>
      <c r="AZ95" s="86">
        <f>'0 - Všeobecné náklady stavby'!F33</f>
        <v>0</v>
      </c>
      <c r="BA95" s="86">
        <f>'0 - Všeobecné náklady stavby'!F34</f>
        <v>0</v>
      </c>
      <c r="BB95" s="86">
        <f>'0 - Všeobecné náklady stavby'!F35</f>
        <v>0</v>
      </c>
      <c r="BC95" s="86">
        <f>'0 - Všeobecné náklady stavby'!F36</f>
        <v>0</v>
      </c>
      <c r="BD95" s="88">
        <f>'0 - Všeobecné náklady stavby'!F37</f>
        <v>0</v>
      </c>
      <c r="BT95" s="89" t="s">
        <v>81</v>
      </c>
      <c r="BV95" s="89" t="s">
        <v>76</v>
      </c>
      <c r="BW95" s="89" t="s">
        <v>82</v>
      </c>
      <c r="BX95" s="89" t="s">
        <v>4</v>
      </c>
      <c r="CL95" s="89" t="s">
        <v>1</v>
      </c>
      <c r="CM95" s="89" t="s">
        <v>74</v>
      </c>
    </row>
    <row r="96" spans="1:91" s="7" customFormat="1" ht="16.5" customHeight="1">
      <c r="A96" s="80" t="s">
        <v>78</v>
      </c>
      <c r="B96" s="81"/>
      <c r="C96" s="82"/>
      <c r="D96" s="246" t="s">
        <v>81</v>
      </c>
      <c r="E96" s="246"/>
      <c r="F96" s="246"/>
      <c r="G96" s="246"/>
      <c r="H96" s="246"/>
      <c r="I96" s="83"/>
      <c r="J96" s="246" t="s">
        <v>83</v>
      </c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4">
        <f>'1 - SO 01 - Búracie práce'!J30</f>
        <v>0</v>
      </c>
      <c r="AH96" s="245"/>
      <c r="AI96" s="245"/>
      <c r="AJ96" s="245"/>
      <c r="AK96" s="245"/>
      <c r="AL96" s="245"/>
      <c r="AM96" s="245"/>
      <c r="AN96" s="244">
        <f t="shared" si="0"/>
        <v>0</v>
      </c>
      <c r="AO96" s="245"/>
      <c r="AP96" s="245"/>
      <c r="AQ96" s="84" t="s">
        <v>80</v>
      </c>
      <c r="AR96" s="81"/>
      <c r="AS96" s="85">
        <v>0</v>
      </c>
      <c r="AT96" s="86">
        <f t="shared" si="1"/>
        <v>0</v>
      </c>
      <c r="AU96" s="87">
        <f>'1 - SO 01 - Búracie práce'!P121</f>
        <v>0</v>
      </c>
      <c r="AV96" s="86">
        <f>'1 - SO 01 - Búracie práce'!J33</f>
        <v>0</v>
      </c>
      <c r="AW96" s="86">
        <f>'1 - SO 01 - Búracie práce'!J34</f>
        <v>0</v>
      </c>
      <c r="AX96" s="86">
        <f>'1 - SO 01 - Búracie práce'!J35</f>
        <v>0</v>
      </c>
      <c r="AY96" s="86">
        <f>'1 - SO 01 - Búracie práce'!J36</f>
        <v>0</v>
      </c>
      <c r="AZ96" s="86">
        <f>'1 - SO 01 - Búracie práce'!F33</f>
        <v>0</v>
      </c>
      <c r="BA96" s="86">
        <f>'1 - SO 01 - Búracie práce'!F34</f>
        <v>0</v>
      </c>
      <c r="BB96" s="86">
        <f>'1 - SO 01 - Búracie práce'!F35</f>
        <v>0</v>
      </c>
      <c r="BC96" s="86">
        <f>'1 - SO 01 - Búracie práce'!F36</f>
        <v>0</v>
      </c>
      <c r="BD96" s="88">
        <f>'1 - SO 01 - Búracie práce'!F37</f>
        <v>0</v>
      </c>
      <c r="BT96" s="89" t="s">
        <v>81</v>
      </c>
      <c r="BV96" s="89" t="s">
        <v>76</v>
      </c>
      <c r="BW96" s="89" t="s">
        <v>84</v>
      </c>
      <c r="BX96" s="89" t="s">
        <v>4</v>
      </c>
      <c r="CL96" s="89" t="s">
        <v>1</v>
      </c>
      <c r="CM96" s="89" t="s">
        <v>74</v>
      </c>
    </row>
    <row r="97" spans="1:91" s="7" customFormat="1" ht="24.75" customHeight="1">
      <c r="A97" s="80" t="s">
        <v>78</v>
      </c>
      <c r="B97" s="81"/>
      <c r="C97" s="82"/>
      <c r="D97" s="246" t="s">
        <v>85</v>
      </c>
      <c r="E97" s="246"/>
      <c r="F97" s="246"/>
      <c r="G97" s="246"/>
      <c r="H97" s="246"/>
      <c r="I97" s="83"/>
      <c r="J97" s="246" t="s">
        <v>86</v>
      </c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4">
        <f>'2 - SO 02- Úprava verejný...'!J30</f>
        <v>0</v>
      </c>
      <c r="AH97" s="245"/>
      <c r="AI97" s="245"/>
      <c r="AJ97" s="245"/>
      <c r="AK97" s="245"/>
      <c r="AL97" s="245"/>
      <c r="AM97" s="245"/>
      <c r="AN97" s="244">
        <f t="shared" si="0"/>
        <v>0</v>
      </c>
      <c r="AO97" s="245"/>
      <c r="AP97" s="245"/>
      <c r="AQ97" s="84" t="s">
        <v>80</v>
      </c>
      <c r="AR97" s="81"/>
      <c r="AS97" s="85">
        <v>0</v>
      </c>
      <c r="AT97" s="86">
        <f t="shared" si="1"/>
        <v>0</v>
      </c>
      <c r="AU97" s="87">
        <f>'2 - SO 02- Úprava verejný...'!P125</f>
        <v>0</v>
      </c>
      <c r="AV97" s="86">
        <f>'2 - SO 02- Úprava verejný...'!J33</f>
        <v>0</v>
      </c>
      <c r="AW97" s="86">
        <f>'2 - SO 02- Úprava verejný...'!J34</f>
        <v>0</v>
      </c>
      <c r="AX97" s="86">
        <f>'2 - SO 02- Úprava verejný...'!J35</f>
        <v>0</v>
      </c>
      <c r="AY97" s="86">
        <f>'2 - SO 02- Úprava verejný...'!J36</f>
        <v>0</v>
      </c>
      <c r="AZ97" s="86">
        <f>'2 - SO 02- Úprava verejný...'!F33</f>
        <v>0</v>
      </c>
      <c r="BA97" s="86">
        <f>'2 - SO 02- Úprava verejný...'!F34</f>
        <v>0</v>
      </c>
      <c r="BB97" s="86">
        <f>'2 - SO 02- Úprava verejný...'!F35</f>
        <v>0</v>
      </c>
      <c r="BC97" s="86">
        <f>'2 - SO 02- Úprava verejný...'!F36</f>
        <v>0</v>
      </c>
      <c r="BD97" s="88">
        <f>'2 - SO 02- Úprava verejný...'!F37</f>
        <v>0</v>
      </c>
      <c r="BT97" s="89" t="s">
        <v>81</v>
      </c>
      <c r="BV97" s="89" t="s">
        <v>76</v>
      </c>
      <c r="BW97" s="89" t="s">
        <v>87</v>
      </c>
      <c r="BX97" s="89" t="s">
        <v>4</v>
      </c>
      <c r="CL97" s="89" t="s">
        <v>1</v>
      </c>
      <c r="CM97" s="89" t="s">
        <v>74</v>
      </c>
    </row>
    <row r="98" spans="1:91" s="7" customFormat="1" ht="37.5" customHeight="1">
      <c r="A98" s="80" t="s">
        <v>78</v>
      </c>
      <c r="B98" s="81"/>
      <c r="C98" s="82"/>
      <c r="D98" s="246" t="s">
        <v>88</v>
      </c>
      <c r="E98" s="246"/>
      <c r="F98" s="246"/>
      <c r="G98" s="246"/>
      <c r="H98" s="246"/>
      <c r="I98" s="83"/>
      <c r="J98" s="246" t="s">
        <v>89</v>
      </c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4">
        <f>'3 - SO 03, SO 04 - Rekonš...'!J30</f>
        <v>0</v>
      </c>
      <c r="AH98" s="245"/>
      <c r="AI98" s="245"/>
      <c r="AJ98" s="245"/>
      <c r="AK98" s="245"/>
      <c r="AL98" s="245"/>
      <c r="AM98" s="245"/>
      <c r="AN98" s="244">
        <f t="shared" si="0"/>
        <v>0</v>
      </c>
      <c r="AO98" s="245"/>
      <c r="AP98" s="245"/>
      <c r="AQ98" s="84" t="s">
        <v>80</v>
      </c>
      <c r="AR98" s="81"/>
      <c r="AS98" s="85">
        <v>0</v>
      </c>
      <c r="AT98" s="86">
        <f t="shared" si="1"/>
        <v>0</v>
      </c>
      <c r="AU98" s="87">
        <f>'3 - SO 03, SO 04 - Rekonš...'!P126</f>
        <v>0</v>
      </c>
      <c r="AV98" s="86">
        <f>'3 - SO 03, SO 04 - Rekonš...'!J33</f>
        <v>0</v>
      </c>
      <c r="AW98" s="86">
        <f>'3 - SO 03, SO 04 - Rekonš...'!J34</f>
        <v>0</v>
      </c>
      <c r="AX98" s="86">
        <f>'3 - SO 03, SO 04 - Rekonš...'!J35</f>
        <v>0</v>
      </c>
      <c r="AY98" s="86">
        <f>'3 - SO 03, SO 04 - Rekonš...'!J36</f>
        <v>0</v>
      </c>
      <c r="AZ98" s="86">
        <f>'3 - SO 03, SO 04 - Rekonš...'!F33</f>
        <v>0</v>
      </c>
      <c r="BA98" s="86">
        <f>'3 - SO 03, SO 04 - Rekonš...'!F34</f>
        <v>0</v>
      </c>
      <c r="BB98" s="86">
        <f>'3 - SO 03, SO 04 - Rekonš...'!F35</f>
        <v>0</v>
      </c>
      <c r="BC98" s="86">
        <f>'3 - SO 03, SO 04 - Rekonš...'!F36</f>
        <v>0</v>
      </c>
      <c r="BD98" s="88">
        <f>'3 - SO 03, SO 04 - Rekonš...'!F37</f>
        <v>0</v>
      </c>
      <c r="BT98" s="89" t="s">
        <v>81</v>
      </c>
      <c r="BV98" s="89" t="s">
        <v>76</v>
      </c>
      <c r="BW98" s="89" t="s">
        <v>90</v>
      </c>
      <c r="BX98" s="89" t="s">
        <v>4</v>
      </c>
      <c r="CL98" s="89" t="s">
        <v>1</v>
      </c>
      <c r="CM98" s="89" t="s">
        <v>74</v>
      </c>
    </row>
    <row r="99" spans="1:91" s="7" customFormat="1" ht="24.75" customHeight="1">
      <c r="A99" s="80" t="s">
        <v>78</v>
      </c>
      <c r="B99" s="81"/>
      <c r="C99" s="82"/>
      <c r="D99" s="246" t="s">
        <v>91</v>
      </c>
      <c r="E99" s="246"/>
      <c r="F99" s="246"/>
      <c r="G99" s="246"/>
      <c r="H99" s="246"/>
      <c r="I99" s="83"/>
      <c r="J99" s="246" t="s">
        <v>92</v>
      </c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4">
        <f>'4 - SO 05 - Rekonštrukcia...'!J30</f>
        <v>0</v>
      </c>
      <c r="AH99" s="245"/>
      <c r="AI99" s="245"/>
      <c r="AJ99" s="245"/>
      <c r="AK99" s="245"/>
      <c r="AL99" s="245"/>
      <c r="AM99" s="245"/>
      <c r="AN99" s="244">
        <f t="shared" si="0"/>
        <v>0</v>
      </c>
      <c r="AO99" s="245"/>
      <c r="AP99" s="245"/>
      <c r="AQ99" s="84" t="s">
        <v>80</v>
      </c>
      <c r="AR99" s="81"/>
      <c r="AS99" s="85">
        <v>0</v>
      </c>
      <c r="AT99" s="86">
        <f t="shared" si="1"/>
        <v>0</v>
      </c>
      <c r="AU99" s="87">
        <f>'4 - SO 05 - Rekonštrukcia...'!P118</f>
        <v>0</v>
      </c>
      <c r="AV99" s="86">
        <f>'4 - SO 05 - Rekonštrukcia...'!J33</f>
        <v>0</v>
      </c>
      <c r="AW99" s="86">
        <f>'4 - SO 05 - Rekonštrukcia...'!J34</f>
        <v>0</v>
      </c>
      <c r="AX99" s="86">
        <f>'4 - SO 05 - Rekonštrukcia...'!J35</f>
        <v>0</v>
      </c>
      <c r="AY99" s="86">
        <f>'4 - SO 05 - Rekonštrukcia...'!J36</f>
        <v>0</v>
      </c>
      <c r="AZ99" s="86">
        <f>'4 - SO 05 - Rekonštrukcia...'!F33</f>
        <v>0</v>
      </c>
      <c r="BA99" s="86">
        <f>'4 - SO 05 - Rekonštrukcia...'!F34</f>
        <v>0</v>
      </c>
      <c r="BB99" s="86">
        <f>'4 - SO 05 - Rekonštrukcia...'!F35</f>
        <v>0</v>
      </c>
      <c r="BC99" s="86">
        <f>'4 - SO 05 - Rekonštrukcia...'!F36</f>
        <v>0</v>
      </c>
      <c r="BD99" s="88">
        <f>'4 - SO 05 - Rekonštrukcia...'!F37</f>
        <v>0</v>
      </c>
      <c r="BT99" s="89" t="s">
        <v>81</v>
      </c>
      <c r="BV99" s="89" t="s">
        <v>76</v>
      </c>
      <c r="BW99" s="89" t="s">
        <v>93</v>
      </c>
      <c r="BX99" s="89" t="s">
        <v>4</v>
      </c>
      <c r="CL99" s="89" t="s">
        <v>1</v>
      </c>
      <c r="CM99" s="89" t="s">
        <v>74</v>
      </c>
    </row>
    <row r="100" spans="1:91" s="7" customFormat="1" ht="16.5" customHeight="1">
      <c r="A100" s="80" t="s">
        <v>78</v>
      </c>
      <c r="B100" s="81"/>
      <c r="C100" s="82"/>
      <c r="D100" s="246" t="s">
        <v>94</v>
      </c>
      <c r="E100" s="246"/>
      <c r="F100" s="246"/>
      <c r="G100" s="246"/>
      <c r="H100" s="246"/>
      <c r="I100" s="83"/>
      <c r="J100" s="246" t="s">
        <v>95</v>
      </c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4">
        <f>'5 - SO 06 - Dažďová kanal...'!J30</f>
        <v>0</v>
      </c>
      <c r="AH100" s="245"/>
      <c r="AI100" s="245"/>
      <c r="AJ100" s="245"/>
      <c r="AK100" s="245"/>
      <c r="AL100" s="245"/>
      <c r="AM100" s="245"/>
      <c r="AN100" s="244">
        <f t="shared" si="0"/>
        <v>0</v>
      </c>
      <c r="AO100" s="245"/>
      <c r="AP100" s="245"/>
      <c r="AQ100" s="84" t="s">
        <v>80</v>
      </c>
      <c r="AR100" s="81"/>
      <c r="AS100" s="85">
        <v>0</v>
      </c>
      <c r="AT100" s="86">
        <f t="shared" si="1"/>
        <v>0</v>
      </c>
      <c r="AU100" s="87">
        <f>'5 - SO 06 - Dažďová kanal...'!P120</f>
        <v>0</v>
      </c>
      <c r="AV100" s="86">
        <f>'5 - SO 06 - Dažďová kanal...'!J33</f>
        <v>0</v>
      </c>
      <c r="AW100" s="86">
        <f>'5 - SO 06 - Dažďová kanal...'!J34</f>
        <v>0</v>
      </c>
      <c r="AX100" s="86">
        <f>'5 - SO 06 - Dažďová kanal...'!J35</f>
        <v>0</v>
      </c>
      <c r="AY100" s="86">
        <f>'5 - SO 06 - Dažďová kanal...'!J36</f>
        <v>0</v>
      </c>
      <c r="AZ100" s="86">
        <f>'5 - SO 06 - Dažďová kanal...'!F33</f>
        <v>0</v>
      </c>
      <c r="BA100" s="86">
        <f>'5 - SO 06 - Dažďová kanal...'!F34</f>
        <v>0</v>
      </c>
      <c r="BB100" s="86">
        <f>'5 - SO 06 - Dažďová kanal...'!F35</f>
        <v>0</v>
      </c>
      <c r="BC100" s="86">
        <f>'5 - SO 06 - Dažďová kanal...'!F36</f>
        <v>0</v>
      </c>
      <c r="BD100" s="88">
        <f>'5 - SO 06 - Dažďová kanal...'!F37</f>
        <v>0</v>
      </c>
      <c r="BT100" s="89" t="s">
        <v>81</v>
      </c>
      <c r="BV100" s="89" t="s">
        <v>76</v>
      </c>
      <c r="BW100" s="89" t="s">
        <v>96</v>
      </c>
      <c r="BX100" s="89" t="s">
        <v>4</v>
      </c>
      <c r="CL100" s="89" t="s">
        <v>1</v>
      </c>
      <c r="CM100" s="89" t="s">
        <v>74</v>
      </c>
    </row>
    <row r="101" spans="1:91" s="7" customFormat="1" ht="16.5" customHeight="1">
      <c r="A101" s="80" t="s">
        <v>78</v>
      </c>
      <c r="B101" s="81"/>
      <c r="C101" s="82"/>
      <c r="D101" s="246" t="s">
        <v>97</v>
      </c>
      <c r="E101" s="246"/>
      <c r="F101" s="246"/>
      <c r="G101" s="246"/>
      <c r="H101" s="246"/>
      <c r="I101" s="83"/>
      <c r="J101" s="246" t="s">
        <v>98</v>
      </c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4">
        <f>'6 - SO 07 - Projekt dopra...'!J30</f>
        <v>0</v>
      </c>
      <c r="AH101" s="245"/>
      <c r="AI101" s="245"/>
      <c r="AJ101" s="245"/>
      <c r="AK101" s="245"/>
      <c r="AL101" s="245"/>
      <c r="AM101" s="245"/>
      <c r="AN101" s="244">
        <f t="shared" si="0"/>
        <v>0</v>
      </c>
      <c r="AO101" s="245"/>
      <c r="AP101" s="245"/>
      <c r="AQ101" s="84" t="s">
        <v>80</v>
      </c>
      <c r="AR101" s="81"/>
      <c r="AS101" s="85">
        <v>0</v>
      </c>
      <c r="AT101" s="86">
        <f t="shared" si="1"/>
        <v>0</v>
      </c>
      <c r="AU101" s="87">
        <f>'6 - SO 07 - Projekt dopra...'!P122</f>
        <v>0</v>
      </c>
      <c r="AV101" s="86">
        <f>'6 - SO 07 - Projekt dopra...'!J33</f>
        <v>0</v>
      </c>
      <c r="AW101" s="86">
        <f>'6 - SO 07 - Projekt dopra...'!J34</f>
        <v>0</v>
      </c>
      <c r="AX101" s="86">
        <f>'6 - SO 07 - Projekt dopra...'!J35</f>
        <v>0</v>
      </c>
      <c r="AY101" s="86">
        <f>'6 - SO 07 - Projekt dopra...'!J36</f>
        <v>0</v>
      </c>
      <c r="AZ101" s="86">
        <f>'6 - SO 07 - Projekt dopra...'!F33</f>
        <v>0</v>
      </c>
      <c r="BA101" s="86">
        <f>'6 - SO 07 - Projekt dopra...'!F34</f>
        <v>0</v>
      </c>
      <c r="BB101" s="86">
        <f>'6 - SO 07 - Projekt dopra...'!F35</f>
        <v>0</v>
      </c>
      <c r="BC101" s="86">
        <f>'6 - SO 07 - Projekt dopra...'!F36</f>
        <v>0</v>
      </c>
      <c r="BD101" s="88">
        <f>'6 - SO 07 - Projekt dopra...'!F37</f>
        <v>0</v>
      </c>
      <c r="BT101" s="89" t="s">
        <v>81</v>
      </c>
      <c r="BV101" s="89" t="s">
        <v>76</v>
      </c>
      <c r="BW101" s="89" t="s">
        <v>99</v>
      </c>
      <c r="BX101" s="89" t="s">
        <v>4</v>
      </c>
      <c r="CL101" s="89" t="s">
        <v>1</v>
      </c>
      <c r="CM101" s="89" t="s">
        <v>74</v>
      </c>
    </row>
    <row r="102" spans="1:91" s="7" customFormat="1" ht="16.5" customHeight="1">
      <c r="A102" s="80" t="s">
        <v>78</v>
      </c>
      <c r="B102" s="81"/>
      <c r="C102" s="82"/>
      <c r="D102" s="246" t="s">
        <v>100</v>
      </c>
      <c r="E102" s="246"/>
      <c r="F102" s="246"/>
      <c r="G102" s="246"/>
      <c r="H102" s="246"/>
      <c r="I102" s="83"/>
      <c r="J102" s="246" t="s">
        <v>101</v>
      </c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44">
        <f>'7 - SO 08 - Mobiliár'!J30</f>
        <v>0</v>
      </c>
      <c r="AH102" s="245"/>
      <c r="AI102" s="245"/>
      <c r="AJ102" s="245"/>
      <c r="AK102" s="245"/>
      <c r="AL102" s="245"/>
      <c r="AM102" s="245"/>
      <c r="AN102" s="244">
        <f t="shared" si="0"/>
        <v>0</v>
      </c>
      <c r="AO102" s="245"/>
      <c r="AP102" s="245"/>
      <c r="AQ102" s="84" t="s">
        <v>80</v>
      </c>
      <c r="AR102" s="81"/>
      <c r="AS102" s="85">
        <v>0</v>
      </c>
      <c r="AT102" s="86">
        <f t="shared" si="1"/>
        <v>0</v>
      </c>
      <c r="AU102" s="87">
        <f>'7 - SO 08 - Mobiliár'!P123</f>
        <v>0</v>
      </c>
      <c r="AV102" s="86">
        <f>'7 - SO 08 - Mobiliár'!J33</f>
        <v>0</v>
      </c>
      <c r="AW102" s="86">
        <f>'7 - SO 08 - Mobiliár'!J34</f>
        <v>0</v>
      </c>
      <c r="AX102" s="86">
        <f>'7 - SO 08 - Mobiliár'!J35</f>
        <v>0</v>
      </c>
      <c r="AY102" s="86">
        <f>'7 - SO 08 - Mobiliár'!J36</f>
        <v>0</v>
      </c>
      <c r="AZ102" s="86">
        <f>'7 - SO 08 - Mobiliár'!F33</f>
        <v>0</v>
      </c>
      <c r="BA102" s="86">
        <f>'7 - SO 08 - Mobiliár'!F34</f>
        <v>0</v>
      </c>
      <c r="BB102" s="86">
        <f>'7 - SO 08 - Mobiliár'!F35</f>
        <v>0</v>
      </c>
      <c r="BC102" s="86">
        <f>'7 - SO 08 - Mobiliár'!F36</f>
        <v>0</v>
      </c>
      <c r="BD102" s="88">
        <f>'7 - SO 08 - Mobiliár'!F37</f>
        <v>0</v>
      </c>
      <c r="BT102" s="89" t="s">
        <v>81</v>
      </c>
      <c r="BV102" s="89" t="s">
        <v>76</v>
      </c>
      <c r="BW102" s="89" t="s">
        <v>102</v>
      </c>
      <c r="BX102" s="89" t="s">
        <v>4</v>
      </c>
      <c r="CL102" s="89" t="s">
        <v>1</v>
      </c>
      <c r="CM102" s="89" t="s">
        <v>74</v>
      </c>
    </row>
    <row r="103" spans="1:91" s="7" customFormat="1" ht="16.5" customHeight="1">
      <c r="A103" s="80" t="s">
        <v>78</v>
      </c>
      <c r="B103" s="81"/>
      <c r="C103" s="82"/>
      <c r="D103" s="246" t="s">
        <v>103</v>
      </c>
      <c r="E103" s="246"/>
      <c r="F103" s="246"/>
      <c r="G103" s="246"/>
      <c r="H103" s="246"/>
      <c r="I103" s="83"/>
      <c r="J103" s="246" t="s">
        <v>104</v>
      </c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6"/>
      <c r="AE103" s="246"/>
      <c r="AF103" s="246"/>
      <c r="AG103" s="244">
        <f>'8 - SO 09 - Odpadové hosp...'!J30</f>
        <v>0</v>
      </c>
      <c r="AH103" s="245"/>
      <c r="AI103" s="245"/>
      <c r="AJ103" s="245"/>
      <c r="AK103" s="245"/>
      <c r="AL103" s="245"/>
      <c r="AM103" s="245"/>
      <c r="AN103" s="244">
        <f t="shared" si="0"/>
        <v>0</v>
      </c>
      <c r="AO103" s="245"/>
      <c r="AP103" s="245"/>
      <c r="AQ103" s="84" t="s">
        <v>80</v>
      </c>
      <c r="AR103" s="81"/>
      <c r="AS103" s="90">
        <v>0</v>
      </c>
      <c r="AT103" s="91">
        <f t="shared" si="1"/>
        <v>0</v>
      </c>
      <c r="AU103" s="92">
        <f>'8 - SO 09 - Odpadové hosp...'!P123</f>
        <v>0</v>
      </c>
      <c r="AV103" s="91">
        <f>'8 - SO 09 - Odpadové hosp...'!J33</f>
        <v>0</v>
      </c>
      <c r="AW103" s="91">
        <f>'8 - SO 09 - Odpadové hosp...'!J34</f>
        <v>0</v>
      </c>
      <c r="AX103" s="91">
        <f>'8 - SO 09 - Odpadové hosp...'!J35</f>
        <v>0</v>
      </c>
      <c r="AY103" s="91">
        <f>'8 - SO 09 - Odpadové hosp...'!J36</f>
        <v>0</v>
      </c>
      <c r="AZ103" s="91">
        <f>'8 - SO 09 - Odpadové hosp...'!F33</f>
        <v>0</v>
      </c>
      <c r="BA103" s="91">
        <f>'8 - SO 09 - Odpadové hosp...'!F34</f>
        <v>0</v>
      </c>
      <c r="BB103" s="91">
        <f>'8 - SO 09 - Odpadové hosp...'!F35</f>
        <v>0</v>
      </c>
      <c r="BC103" s="91">
        <f>'8 - SO 09 - Odpadové hosp...'!F36</f>
        <v>0</v>
      </c>
      <c r="BD103" s="93">
        <f>'8 - SO 09 - Odpadové hosp...'!F37</f>
        <v>0</v>
      </c>
      <c r="BT103" s="89" t="s">
        <v>81</v>
      </c>
      <c r="BV103" s="89" t="s">
        <v>76</v>
      </c>
      <c r="BW103" s="89" t="s">
        <v>105</v>
      </c>
      <c r="BX103" s="89" t="s">
        <v>4</v>
      </c>
      <c r="CL103" s="89" t="s">
        <v>1</v>
      </c>
      <c r="CM103" s="89" t="s">
        <v>74</v>
      </c>
    </row>
    <row r="104" spans="1:91" s="2" customFormat="1" ht="30" customHeight="1">
      <c r="A104" s="33"/>
      <c r="B104" s="34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4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  <row r="105" spans="1:91" s="2" customFormat="1" ht="7" customHeight="1">
      <c r="A105" s="33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34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</row>
  </sheetData>
  <mergeCells count="7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D100:H100"/>
    <mergeCell ref="J100:AF100"/>
    <mergeCell ref="AN101:AP101"/>
    <mergeCell ref="AG101:AM101"/>
    <mergeCell ref="D101:H101"/>
    <mergeCell ref="J101:AF101"/>
    <mergeCell ref="D102:H102"/>
    <mergeCell ref="J102:AF102"/>
    <mergeCell ref="AN103:AP103"/>
    <mergeCell ref="AG103:AM103"/>
    <mergeCell ref="D103:H103"/>
    <mergeCell ref="J103:AF103"/>
    <mergeCell ref="AK30:AO30"/>
    <mergeCell ref="L30:P30"/>
    <mergeCell ref="W30:AE30"/>
    <mergeCell ref="L31:P31"/>
    <mergeCell ref="AN102:AP102"/>
    <mergeCell ref="AG102:AM102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 - Všeobecné náklady stavby'!C2" display="/" xr:uid="{00000000-0004-0000-0000-000000000000}"/>
    <hyperlink ref="A96" location="'1 - SO 01 - Búracie práce'!C2" display="/" xr:uid="{00000000-0004-0000-0000-000001000000}"/>
    <hyperlink ref="A97" location="'2 - SO 02- Úprava verejný...'!C2" display="/" xr:uid="{00000000-0004-0000-0000-000002000000}"/>
    <hyperlink ref="A98" location="'3 - SO 03, SO 04 - Rekonš...'!C2" display="/" xr:uid="{00000000-0004-0000-0000-000003000000}"/>
    <hyperlink ref="A99" location="'4 - SO 05 - Rekonštrukcia...'!C2" display="/" xr:uid="{00000000-0004-0000-0000-000004000000}"/>
    <hyperlink ref="A100" location="'5 - SO 06 - Dažďová kanal...'!C2" display="/" xr:uid="{00000000-0004-0000-0000-000005000000}"/>
    <hyperlink ref="A101" location="'6 - SO 07 - Projekt dopra...'!C2" display="/" xr:uid="{00000000-0004-0000-0000-000006000000}"/>
    <hyperlink ref="A102" location="'7 - SO 08 - Mobiliár'!C2" display="/" xr:uid="{00000000-0004-0000-0000-000007000000}"/>
    <hyperlink ref="A103" location="'8 - SO 09 - Odpadové hosp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83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24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105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1128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36"/>
      <c r="G18" s="236"/>
      <c r="H18" s="236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40" t="s">
        <v>1</v>
      </c>
      <c r="F27" s="240"/>
      <c r="G27" s="240"/>
      <c r="H27" s="240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ROUND((SUM(BE123:BE182)),  2)</f>
        <v>0</v>
      </c>
      <c r="G33" s="33"/>
      <c r="H33" s="33"/>
      <c r="I33" s="108">
        <v>0.2</v>
      </c>
      <c r="J33" s="107">
        <f>ROUND(((SUM(BE123:BE182))*I33),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ROUND((SUM(BF123:BF182)),  2)</f>
        <v>0</v>
      </c>
      <c r="G34" s="33"/>
      <c r="H34" s="33"/>
      <c r="I34" s="108">
        <v>0.2</v>
      </c>
      <c r="J34" s="107">
        <f>ROUND(((SUM(BF123:BF182))*I34),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ROUND((SUM(BG123:BG182)),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ROUND((SUM(BH123:BH182)),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ROUND((SUM(BI123:BI182)),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8 - SO 09 - Odpadové hospodárstvo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J124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J125</f>
        <v>0</v>
      </c>
      <c r="L98" s="175"/>
    </row>
    <row r="99" spans="1:31" s="12" customFormat="1" ht="19.899999999999999" customHeight="1">
      <c r="B99" s="175"/>
      <c r="D99" s="176" t="s">
        <v>456</v>
      </c>
      <c r="E99" s="177"/>
      <c r="F99" s="177"/>
      <c r="G99" s="177"/>
      <c r="H99" s="177"/>
      <c r="I99" s="178"/>
      <c r="J99" s="179">
        <f>J152</f>
        <v>0</v>
      </c>
      <c r="L99" s="175"/>
    </row>
    <row r="100" spans="1:31" s="12" customFormat="1" ht="19.899999999999999" customHeight="1">
      <c r="B100" s="175"/>
      <c r="D100" s="176" t="s">
        <v>175</v>
      </c>
      <c r="E100" s="177"/>
      <c r="F100" s="177"/>
      <c r="G100" s="177"/>
      <c r="H100" s="177"/>
      <c r="I100" s="178"/>
      <c r="J100" s="179">
        <f>J174</f>
        <v>0</v>
      </c>
      <c r="L100" s="175"/>
    </row>
    <row r="101" spans="1:31" s="12" customFormat="1" ht="19.899999999999999" customHeight="1">
      <c r="B101" s="175"/>
      <c r="D101" s="176" t="s">
        <v>244</v>
      </c>
      <c r="E101" s="177"/>
      <c r="F101" s="177"/>
      <c r="G101" s="177"/>
      <c r="H101" s="177"/>
      <c r="I101" s="178"/>
      <c r="J101" s="179">
        <f>J178</f>
        <v>0</v>
      </c>
      <c r="L101" s="175"/>
    </row>
    <row r="102" spans="1:31" s="9" customFormat="1" ht="25" customHeight="1">
      <c r="B102" s="127"/>
      <c r="D102" s="128" t="s">
        <v>176</v>
      </c>
      <c r="E102" s="129"/>
      <c r="F102" s="129"/>
      <c r="G102" s="129"/>
      <c r="H102" s="129"/>
      <c r="I102" s="130"/>
      <c r="J102" s="131">
        <f>J180</f>
        <v>0</v>
      </c>
      <c r="L102" s="127"/>
    </row>
    <row r="103" spans="1:31" s="12" customFormat="1" ht="19.899999999999999" customHeight="1">
      <c r="B103" s="175"/>
      <c r="D103" s="176" t="s">
        <v>177</v>
      </c>
      <c r="E103" s="177"/>
      <c r="F103" s="177"/>
      <c r="G103" s="177"/>
      <c r="H103" s="177"/>
      <c r="I103" s="178"/>
      <c r="J103" s="179">
        <f>J181</f>
        <v>0</v>
      </c>
      <c r="L103" s="175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97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7" customHeight="1">
      <c r="A105" s="33"/>
      <c r="B105" s="48"/>
      <c r="C105" s="49"/>
      <c r="D105" s="49"/>
      <c r="E105" s="49"/>
      <c r="F105" s="49"/>
      <c r="G105" s="49"/>
      <c r="H105" s="49"/>
      <c r="I105" s="121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7" customHeight="1">
      <c r="A109" s="33"/>
      <c r="B109" s="50"/>
      <c r="C109" s="51"/>
      <c r="D109" s="51"/>
      <c r="E109" s="51"/>
      <c r="F109" s="51"/>
      <c r="G109" s="51"/>
      <c r="H109" s="51"/>
      <c r="I109" s="122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5" customHeight="1">
      <c r="A110" s="33"/>
      <c r="B110" s="34"/>
      <c r="C110" s="22" t="s">
        <v>115</v>
      </c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7" customHeight="1">
      <c r="A111" s="33"/>
      <c r="B111" s="34"/>
      <c r="C111" s="33"/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14</v>
      </c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64" t="str">
        <f>E7</f>
        <v>Regenerácia centrálnej zóny - Štvrť SNP Trenčianske Teplice</v>
      </c>
      <c r="F113" s="265"/>
      <c r="G113" s="265"/>
      <c r="H113" s="265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107</v>
      </c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47" t="str">
        <f>E9</f>
        <v>8 - SO 09 - Odpadové hospodárstvo</v>
      </c>
      <c r="F115" s="263"/>
      <c r="G115" s="263"/>
      <c r="H115" s="26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7" customHeight="1">
      <c r="A116" s="33"/>
      <c r="B116" s="34"/>
      <c r="C116" s="33"/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18</v>
      </c>
      <c r="D117" s="33"/>
      <c r="E117" s="33"/>
      <c r="F117" s="26" t="str">
        <f>F12</f>
        <v>Trenčianske Teplice</v>
      </c>
      <c r="G117" s="33"/>
      <c r="H117" s="33"/>
      <c r="I117" s="98" t="s">
        <v>20</v>
      </c>
      <c r="J117" s="56" t="str">
        <f>IF(J12="","",J12)</f>
        <v>6. 11. 2020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7" customHeight="1">
      <c r="A118" s="33"/>
      <c r="B118" s="34"/>
      <c r="C118" s="33"/>
      <c r="D118" s="33"/>
      <c r="E118" s="33"/>
      <c r="F118" s="33"/>
      <c r="G118" s="33"/>
      <c r="H118" s="3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15" customHeight="1">
      <c r="A119" s="33"/>
      <c r="B119" s="34"/>
      <c r="C119" s="28" t="s">
        <v>22</v>
      </c>
      <c r="D119" s="33"/>
      <c r="E119" s="33"/>
      <c r="F119" s="26" t="str">
        <f>E15</f>
        <v xml:space="preserve"> </v>
      </c>
      <c r="G119" s="33"/>
      <c r="H119" s="33"/>
      <c r="I119" s="98" t="s">
        <v>28</v>
      </c>
      <c r="J119" s="31" t="str">
        <f>E21</f>
        <v>Ing. Juraj Čaňo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15" customHeight="1">
      <c r="A120" s="33"/>
      <c r="B120" s="34"/>
      <c r="C120" s="28" t="s">
        <v>26</v>
      </c>
      <c r="D120" s="33"/>
      <c r="E120" s="33"/>
      <c r="F120" s="26" t="str">
        <f>IF(E18="","",E18)</f>
        <v>Vyplň údaj</v>
      </c>
      <c r="G120" s="33"/>
      <c r="H120" s="33"/>
      <c r="I120" s="98" t="s">
        <v>32</v>
      </c>
      <c r="J120" s="31" t="str">
        <f>E24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25" customHeight="1">
      <c r="A121" s="33"/>
      <c r="B121" s="34"/>
      <c r="C121" s="33"/>
      <c r="D121" s="33"/>
      <c r="E121" s="33"/>
      <c r="F121" s="33"/>
      <c r="G121" s="33"/>
      <c r="H121" s="33"/>
      <c r="I121" s="97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0" customFormat="1" ht="29.25" customHeight="1">
      <c r="A122" s="132"/>
      <c r="B122" s="133"/>
      <c r="C122" s="134" t="s">
        <v>116</v>
      </c>
      <c r="D122" s="135" t="s">
        <v>59</v>
      </c>
      <c r="E122" s="135" t="s">
        <v>55</v>
      </c>
      <c r="F122" s="135" t="s">
        <v>56</v>
      </c>
      <c r="G122" s="135" t="s">
        <v>117</v>
      </c>
      <c r="H122" s="135" t="s">
        <v>118</v>
      </c>
      <c r="I122" s="136" t="s">
        <v>119</v>
      </c>
      <c r="J122" s="137" t="s">
        <v>111</v>
      </c>
      <c r="K122" s="138" t="s">
        <v>120</v>
      </c>
      <c r="L122" s="139"/>
      <c r="M122" s="63" t="s">
        <v>1</v>
      </c>
      <c r="N122" s="64" t="s">
        <v>38</v>
      </c>
      <c r="O122" s="64" t="s">
        <v>121</v>
      </c>
      <c r="P122" s="64" t="s">
        <v>122</v>
      </c>
      <c r="Q122" s="64" t="s">
        <v>123</v>
      </c>
      <c r="R122" s="64" t="s">
        <v>124</v>
      </c>
      <c r="S122" s="64" t="s">
        <v>125</v>
      </c>
      <c r="T122" s="65" t="s">
        <v>126</v>
      </c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</row>
    <row r="123" spans="1:65" s="2" customFormat="1" ht="22.75" customHeight="1">
      <c r="A123" s="33"/>
      <c r="B123" s="34"/>
      <c r="C123" s="70" t="s">
        <v>112</v>
      </c>
      <c r="D123" s="33"/>
      <c r="E123" s="33"/>
      <c r="F123" s="33"/>
      <c r="G123" s="33"/>
      <c r="H123" s="33"/>
      <c r="I123" s="97"/>
      <c r="J123" s="140">
        <f>BK123</f>
        <v>0</v>
      </c>
      <c r="K123" s="33"/>
      <c r="L123" s="34"/>
      <c r="M123" s="66"/>
      <c r="N123" s="57"/>
      <c r="O123" s="67"/>
      <c r="P123" s="141">
        <f>P124+P180</f>
        <v>0</v>
      </c>
      <c r="Q123" s="67"/>
      <c r="R123" s="141">
        <f>R124+R180</f>
        <v>196.28104622999999</v>
      </c>
      <c r="S123" s="67"/>
      <c r="T123" s="142">
        <f>T124+T180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73</v>
      </c>
      <c r="AU123" s="18" t="s">
        <v>113</v>
      </c>
      <c r="BK123" s="143">
        <f>BK124+BK180</f>
        <v>0</v>
      </c>
    </row>
    <row r="124" spans="1:65" s="11" customFormat="1" ht="25.9" customHeight="1">
      <c r="B124" s="144"/>
      <c r="D124" s="145" t="s">
        <v>73</v>
      </c>
      <c r="E124" s="146" t="s">
        <v>178</v>
      </c>
      <c r="F124" s="146" t="s">
        <v>179</v>
      </c>
      <c r="I124" s="147"/>
      <c r="J124" s="148">
        <f>BK124</f>
        <v>0</v>
      </c>
      <c r="L124" s="144"/>
      <c r="M124" s="149"/>
      <c r="N124" s="150"/>
      <c r="O124" s="150"/>
      <c r="P124" s="151">
        <f>P125+P152+P174+P178</f>
        <v>0</v>
      </c>
      <c r="Q124" s="150"/>
      <c r="R124" s="151">
        <f>R125+R152+R174+R178</f>
        <v>196.28104622999999</v>
      </c>
      <c r="S124" s="150"/>
      <c r="T124" s="152">
        <f>T125+T152+T174+T178</f>
        <v>0</v>
      </c>
      <c r="AR124" s="145" t="s">
        <v>81</v>
      </c>
      <c r="AT124" s="153" t="s">
        <v>73</v>
      </c>
      <c r="AU124" s="153" t="s">
        <v>74</v>
      </c>
      <c r="AY124" s="145" t="s">
        <v>128</v>
      </c>
      <c r="BK124" s="154">
        <f>BK125+BK152+BK174+BK178</f>
        <v>0</v>
      </c>
    </row>
    <row r="125" spans="1:65" s="11" customFormat="1" ht="22.75" customHeight="1">
      <c r="B125" s="144"/>
      <c r="D125" s="145" t="s">
        <v>73</v>
      </c>
      <c r="E125" s="180" t="s">
        <v>81</v>
      </c>
      <c r="F125" s="180" t="s">
        <v>180</v>
      </c>
      <c r="I125" s="147"/>
      <c r="J125" s="181">
        <f>BK125</f>
        <v>0</v>
      </c>
      <c r="L125" s="144"/>
      <c r="M125" s="149"/>
      <c r="N125" s="150"/>
      <c r="O125" s="150"/>
      <c r="P125" s="151">
        <f>SUM(P126:P151)</f>
        <v>0</v>
      </c>
      <c r="Q125" s="150"/>
      <c r="R125" s="151">
        <f>SUM(R126:R151)</f>
        <v>125.39700000000001</v>
      </c>
      <c r="S125" s="150"/>
      <c r="T125" s="152">
        <f>SUM(T126:T151)</f>
        <v>0</v>
      </c>
      <c r="AR125" s="145" t="s">
        <v>81</v>
      </c>
      <c r="AT125" s="153" t="s">
        <v>73</v>
      </c>
      <c r="AU125" s="153" t="s">
        <v>81</v>
      </c>
      <c r="AY125" s="145" t="s">
        <v>128</v>
      </c>
      <c r="BK125" s="154">
        <f>SUM(BK126:BK151)</f>
        <v>0</v>
      </c>
    </row>
    <row r="126" spans="1:65" s="2" customFormat="1" ht="21.75" customHeight="1">
      <c r="A126" s="33"/>
      <c r="B126" s="155"/>
      <c r="C126" s="156" t="s">
        <v>81</v>
      </c>
      <c r="D126" s="156" t="s">
        <v>129</v>
      </c>
      <c r="E126" s="157" t="s">
        <v>1129</v>
      </c>
      <c r="F126" s="158" t="s">
        <v>1130</v>
      </c>
      <c r="G126" s="159" t="s">
        <v>362</v>
      </c>
      <c r="H126" s="160">
        <v>140.10499999999999</v>
      </c>
      <c r="I126" s="161"/>
      <c r="J126" s="160">
        <f>ROUND(I126*H126,3)</f>
        <v>0</v>
      </c>
      <c r="K126" s="162"/>
      <c r="L126" s="34"/>
      <c r="M126" s="163" t="s">
        <v>1</v>
      </c>
      <c r="N126" s="164" t="s">
        <v>40</v>
      </c>
      <c r="O126" s="59"/>
      <c r="P126" s="165">
        <f>O126*H126</f>
        <v>0</v>
      </c>
      <c r="Q126" s="165">
        <v>0</v>
      </c>
      <c r="R126" s="165">
        <f>Q126*H126</f>
        <v>0</v>
      </c>
      <c r="S126" s="165">
        <v>0</v>
      </c>
      <c r="T126" s="166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91</v>
      </c>
      <c r="AT126" s="167" t="s">
        <v>129</v>
      </c>
      <c r="AU126" s="167" t="s">
        <v>85</v>
      </c>
      <c r="AY126" s="18" t="s">
        <v>128</v>
      </c>
      <c r="BE126" s="168">
        <f>IF(N126="základná",J126,0)</f>
        <v>0</v>
      </c>
      <c r="BF126" s="168">
        <f>IF(N126="znížená",J126,0)</f>
        <v>0</v>
      </c>
      <c r="BG126" s="168">
        <f>IF(N126="zákl. prenesená",J126,0)</f>
        <v>0</v>
      </c>
      <c r="BH126" s="168">
        <f>IF(N126="zníž. prenesená",J126,0)</f>
        <v>0</v>
      </c>
      <c r="BI126" s="168">
        <f>IF(N126="nulová",J126,0)</f>
        <v>0</v>
      </c>
      <c r="BJ126" s="18" t="s">
        <v>85</v>
      </c>
      <c r="BK126" s="169">
        <f>ROUND(I126*H126,3)</f>
        <v>0</v>
      </c>
      <c r="BL126" s="18" t="s">
        <v>91</v>
      </c>
      <c r="BM126" s="167" t="s">
        <v>1131</v>
      </c>
    </row>
    <row r="127" spans="1:65" s="14" customFormat="1">
      <c r="B127" s="201"/>
      <c r="D127" s="183" t="s">
        <v>221</v>
      </c>
      <c r="E127" s="202" t="s">
        <v>1</v>
      </c>
      <c r="F127" s="203" t="s">
        <v>1132</v>
      </c>
      <c r="H127" s="202" t="s">
        <v>1</v>
      </c>
      <c r="I127" s="204"/>
      <c r="L127" s="201"/>
      <c r="M127" s="205"/>
      <c r="N127" s="206"/>
      <c r="O127" s="206"/>
      <c r="P127" s="206"/>
      <c r="Q127" s="206"/>
      <c r="R127" s="206"/>
      <c r="S127" s="206"/>
      <c r="T127" s="207"/>
      <c r="AT127" s="202" t="s">
        <v>221</v>
      </c>
      <c r="AU127" s="202" t="s">
        <v>85</v>
      </c>
      <c r="AV127" s="14" t="s">
        <v>81</v>
      </c>
      <c r="AW127" s="14" t="s">
        <v>30</v>
      </c>
      <c r="AX127" s="14" t="s">
        <v>74</v>
      </c>
      <c r="AY127" s="202" t="s">
        <v>128</v>
      </c>
    </row>
    <row r="128" spans="1:65" s="14" customFormat="1">
      <c r="B128" s="201"/>
      <c r="D128" s="183" t="s">
        <v>221</v>
      </c>
      <c r="E128" s="202" t="s">
        <v>1</v>
      </c>
      <c r="F128" s="203" t="s">
        <v>1133</v>
      </c>
      <c r="H128" s="202" t="s">
        <v>1</v>
      </c>
      <c r="I128" s="204"/>
      <c r="L128" s="201"/>
      <c r="M128" s="205"/>
      <c r="N128" s="206"/>
      <c r="O128" s="206"/>
      <c r="P128" s="206"/>
      <c r="Q128" s="206"/>
      <c r="R128" s="206"/>
      <c r="S128" s="206"/>
      <c r="T128" s="207"/>
      <c r="AT128" s="202" t="s">
        <v>221</v>
      </c>
      <c r="AU128" s="202" t="s">
        <v>85</v>
      </c>
      <c r="AV128" s="14" t="s">
        <v>81</v>
      </c>
      <c r="AW128" s="14" t="s">
        <v>30</v>
      </c>
      <c r="AX128" s="14" t="s">
        <v>74</v>
      </c>
      <c r="AY128" s="202" t="s">
        <v>128</v>
      </c>
    </row>
    <row r="129" spans="1:65" s="13" customFormat="1">
      <c r="B129" s="182"/>
      <c r="D129" s="183" t="s">
        <v>221</v>
      </c>
      <c r="E129" s="190" t="s">
        <v>1</v>
      </c>
      <c r="F129" s="184" t="s">
        <v>1134</v>
      </c>
      <c r="H129" s="185">
        <v>55.902000000000001</v>
      </c>
      <c r="I129" s="186"/>
      <c r="L129" s="182"/>
      <c r="M129" s="187"/>
      <c r="N129" s="188"/>
      <c r="O129" s="188"/>
      <c r="P129" s="188"/>
      <c r="Q129" s="188"/>
      <c r="R129" s="188"/>
      <c r="S129" s="188"/>
      <c r="T129" s="189"/>
      <c r="AT129" s="190" t="s">
        <v>221</v>
      </c>
      <c r="AU129" s="190" t="s">
        <v>85</v>
      </c>
      <c r="AV129" s="13" t="s">
        <v>85</v>
      </c>
      <c r="AW129" s="13" t="s">
        <v>30</v>
      </c>
      <c r="AX129" s="13" t="s">
        <v>74</v>
      </c>
      <c r="AY129" s="190" t="s">
        <v>128</v>
      </c>
    </row>
    <row r="130" spans="1:65" s="14" customFormat="1">
      <c r="B130" s="201"/>
      <c r="D130" s="183" t="s">
        <v>221</v>
      </c>
      <c r="E130" s="202" t="s">
        <v>1</v>
      </c>
      <c r="F130" s="203" t="s">
        <v>1135</v>
      </c>
      <c r="H130" s="202" t="s">
        <v>1</v>
      </c>
      <c r="I130" s="204"/>
      <c r="L130" s="201"/>
      <c r="M130" s="205"/>
      <c r="N130" s="206"/>
      <c r="O130" s="206"/>
      <c r="P130" s="206"/>
      <c r="Q130" s="206"/>
      <c r="R130" s="206"/>
      <c r="S130" s="206"/>
      <c r="T130" s="207"/>
      <c r="AT130" s="202" t="s">
        <v>221</v>
      </c>
      <c r="AU130" s="202" t="s">
        <v>85</v>
      </c>
      <c r="AV130" s="14" t="s">
        <v>81</v>
      </c>
      <c r="AW130" s="14" t="s">
        <v>30</v>
      </c>
      <c r="AX130" s="14" t="s">
        <v>74</v>
      </c>
      <c r="AY130" s="202" t="s">
        <v>128</v>
      </c>
    </row>
    <row r="131" spans="1:65" s="13" customFormat="1">
      <c r="B131" s="182"/>
      <c r="D131" s="183" t="s">
        <v>221</v>
      </c>
      <c r="E131" s="190" t="s">
        <v>1</v>
      </c>
      <c r="F131" s="184" t="s">
        <v>1136</v>
      </c>
      <c r="H131" s="185">
        <v>49.896000000000001</v>
      </c>
      <c r="I131" s="186"/>
      <c r="L131" s="182"/>
      <c r="M131" s="187"/>
      <c r="N131" s="188"/>
      <c r="O131" s="188"/>
      <c r="P131" s="188"/>
      <c r="Q131" s="188"/>
      <c r="R131" s="188"/>
      <c r="S131" s="188"/>
      <c r="T131" s="189"/>
      <c r="AT131" s="190" t="s">
        <v>221</v>
      </c>
      <c r="AU131" s="190" t="s">
        <v>85</v>
      </c>
      <c r="AV131" s="13" t="s">
        <v>85</v>
      </c>
      <c r="AW131" s="13" t="s">
        <v>30</v>
      </c>
      <c r="AX131" s="13" t="s">
        <v>74</v>
      </c>
      <c r="AY131" s="190" t="s">
        <v>128</v>
      </c>
    </row>
    <row r="132" spans="1:65" s="13" customFormat="1">
      <c r="B132" s="182"/>
      <c r="D132" s="183" t="s">
        <v>221</v>
      </c>
      <c r="E132" s="190" t="s">
        <v>1</v>
      </c>
      <c r="F132" s="184" t="s">
        <v>1137</v>
      </c>
      <c r="H132" s="185">
        <v>6.9829999999999997</v>
      </c>
      <c r="I132" s="186"/>
      <c r="L132" s="182"/>
      <c r="M132" s="187"/>
      <c r="N132" s="188"/>
      <c r="O132" s="188"/>
      <c r="P132" s="188"/>
      <c r="Q132" s="188"/>
      <c r="R132" s="188"/>
      <c r="S132" s="188"/>
      <c r="T132" s="189"/>
      <c r="AT132" s="190" t="s">
        <v>221</v>
      </c>
      <c r="AU132" s="190" t="s">
        <v>85</v>
      </c>
      <c r="AV132" s="13" t="s">
        <v>85</v>
      </c>
      <c r="AW132" s="13" t="s">
        <v>30</v>
      </c>
      <c r="AX132" s="13" t="s">
        <v>74</v>
      </c>
      <c r="AY132" s="190" t="s">
        <v>128</v>
      </c>
    </row>
    <row r="133" spans="1:65" s="13" customFormat="1">
      <c r="B133" s="182"/>
      <c r="D133" s="183" t="s">
        <v>221</v>
      </c>
      <c r="E133" s="190" t="s">
        <v>1</v>
      </c>
      <c r="F133" s="184" t="s">
        <v>1138</v>
      </c>
      <c r="H133" s="185">
        <v>27.324000000000002</v>
      </c>
      <c r="I133" s="186"/>
      <c r="L133" s="182"/>
      <c r="M133" s="187"/>
      <c r="N133" s="188"/>
      <c r="O133" s="188"/>
      <c r="P133" s="188"/>
      <c r="Q133" s="188"/>
      <c r="R133" s="188"/>
      <c r="S133" s="188"/>
      <c r="T133" s="189"/>
      <c r="AT133" s="190" t="s">
        <v>221</v>
      </c>
      <c r="AU133" s="190" t="s">
        <v>85</v>
      </c>
      <c r="AV133" s="13" t="s">
        <v>85</v>
      </c>
      <c r="AW133" s="13" t="s">
        <v>30</v>
      </c>
      <c r="AX133" s="13" t="s">
        <v>74</v>
      </c>
      <c r="AY133" s="190" t="s">
        <v>128</v>
      </c>
    </row>
    <row r="134" spans="1:65" s="15" customFormat="1">
      <c r="B134" s="208"/>
      <c r="D134" s="183" t="s">
        <v>221</v>
      </c>
      <c r="E134" s="209" t="s">
        <v>1</v>
      </c>
      <c r="F134" s="210" t="s">
        <v>1001</v>
      </c>
      <c r="H134" s="211">
        <v>140.10500000000002</v>
      </c>
      <c r="I134" s="212"/>
      <c r="L134" s="208"/>
      <c r="M134" s="213"/>
      <c r="N134" s="214"/>
      <c r="O134" s="214"/>
      <c r="P134" s="214"/>
      <c r="Q134" s="214"/>
      <c r="R134" s="214"/>
      <c r="S134" s="214"/>
      <c r="T134" s="215"/>
      <c r="AT134" s="209" t="s">
        <v>221</v>
      </c>
      <c r="AU134" s="209" t="s">
        <v>85</v>
      </c>
      <c r="AV134" s="15" t="s">
        <v>91</v>
      </c>
      <c r="AW134" s="15" t="s">
        <v>30</v>
      </c>
      <c r="AX134" s="15" t="s">
        <v>81</v>
      </c>
      <c r="AY134" s="209" t="s">
        <v>128</v>
      </c>
    </row>
    <row r="135" spans="1:65" s="2" customFormat="1" ht="21.75" customHeight="1">
      <c r="A135" s="33"/>
      <c r="B135" s="155"/>
      <c r="C135" s="156" t="s">
        <v>85</v>
      </c>
      <c r="D135" s="156" t="s">
        <v>129</v>
      </c>
      <c r="E135" s="157" t="s">
        <v>465</v>
      </c>
      <c r="F135" s="158" t="s">
        <v>466</v>
      </c>
      <c r="G135" s="159" t="s">
        <v>362</v>
      </c>
      <c r="H135" s="160">
        <v>42.031999999999996</v>
      </c>
      <c r="I135" s="161"/>
      <c r="J135" s="160">
        <f>ROUND(I135*H135,3)</f>
        <v>0</v>
      </c>
      <c r="K135" s="162"/>
      <c r="L135" s="34"/>
      <c r="M135" s="163" t="s">
        <v>1</v>
      </c>
      <c r="N135" s="164" t="s">
        <v>40</v>
      </c>
      <c r="O135" s="59"/>
      <c r="P135" s="165">
        <f>O135*H135</f>
        <v>0</v>
      </c>
      <c r="Q135" s="165">
        <v>0</v>
      </c>
      <c r="R135" s="165">
        <f>Q135*H135</f>
        <v>0</v>
      </c>
      <c r="S135" s="165">
        <v>0</v>
      </c>
      <c r="T135" s="16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>IF(N135="základná",J135,0)</f>
        <v>0</v>
      </c>
      <c r="BF135" s="168">
        <f>IF(N135="znížená",J135,0)</f>
        <v>0</v>
      </c>
      <c r="BG135" s="168">
        <f>IF(N135="zákl. prenesená",J135,0)</f>
        <v>0</v>
      </c>
      <c r="BH135" s="168">
        <f>IF(N135="zníž. prenesená",J135,0)</f>
        <v>0</v>
      </c>
      <c r="BI135" s="168">
        <f>IF(N135="nulová",J135,0)</f>
        <v>0</v>
      </c>
      <c r="BJ135" s="18" t="s">
        <v>85</v>
      </c>
      <c r="BK135" s="169">
        <f>ROUND(I135*H135,3)</f>
        <v>0</v>
      </c>
      <c r="BL135" s="18" t="s">
        <v>91</v>
      </c>
      <c r="BM135" s="167" t="s">
        <v>1139</v>
      </c>
    </row>
    <row r="136" spans="1:65" s="13" customFormat="1">
      <c r="B136" s="182"/>
      <c r="D136" s="183" t="s">
        <v>221</v>
      </c>
      <c r="E136" s="190" t="s">
        <v>1</v>
      </c>
      <c r="F136" s="184" t="s">
        <v>1140</v>
      </c>
      <c r="H136" s="185">
        <v>42.031999999999996</v>
      </c>
      <c r="I136" s="186"/>
      <c r="L136" s="182"/>
      <c r="M136" s="187"/>
      <c r="N136" s="188"/>
      <c r="O136" s="188"/>
      <c r="P136" s="188"/>
      <c r="Q136" s="188"/>
      <c r="R136" s="188"/>
      <c r="S136" s="188"/>
      <c r="T136" s="189"/>
      <c r="AT136" s="190" t="s">
        <v>221</v>
      </c>
      <c r="AU136" s="190" t="s">
        <v>85</v>
      </c>
      <c r="AV136" s="13" t="s">
        <v>85</v>
      </c>
      <c r="AW136" s="13" t="s">
        <v>30</v>
      </c>
      <c r="AX136" s="13" t="s">
        <v>81</v>
      </c>
      <c r="AY136" s="190" t="s">
        <v>128</v>
      </c>
    </row>
    <row r="137" spans="1:65" s="2" customFormat="1" ht="33" customHeight="1">
      <c r="A137" s="33"/>
      <c r="B137" s="155"/>
      <c r="C137" s="156" t="s">
        <v>88</v>
      </c>
      <c r="D137" s="156" t="s">
        <v>129</v>
      </c>
      <c r="E137" s="157" t="s">
        <v>1141</v>
      </c>
      <c r="F137" s="158" t="s">
        <v>1142</v>
      </c>
      <c r="G137" s="159" t="s">
        <v>362</v>
      </c>
      <c r="H137" s="160">
        <v>140.10499999999999</v>
      </c>
      <c r="I137" s="161"/>
      <c r="J137" s="160">
        <f>ROUND(I137*H137,3)</f>
        <v>0</v>
      </c>
      <c r="K137" s="162"/>
      <c r="L137" s="34"/>
      <c r="M137" s="163" t="s">
        <v>1</v>
      </c>
      <c r="N137" s="164" t="s">
        <v>40</v>
      </c>
      <c r="O137" s="59"/>
      <c r="P137" s="165">
        <f>O137*H137</f>
        <v>0</v>
      </c>
      <c r="Q137" s="165">
        <v>0</v>
      </c>
      <c r="R137" s="165">
        <f>Q137*H137</f>
        <v>0</v>
      </c>
      <c r="S137" s="165">
        <v>0</v>
      </c>
      <c r="T137" s="16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91</v>
      </c>
      <c r="AT137" s="167" t="s">
        <v>129</v>
      </c>
      <c r="AU137" s="167" t="s">
        <v>85</v>
      </c>
      <c r="AY137" s="18" t="s">
        <v>128</v>
      </c>
      <c r="BE137" s="168">
        <f>IF(N137="základná",J137,0)</f>
        <v>0</v>
      </c>
      <c r="BF137" s="168">
        <f>IF(N137="znížená",J137,0)</f>
        <v>0</v>
      </c>
      <c r="BG137" s="168">
        <f>IF(N137="zákl. prenesená",J137,0)</f>
        <v>0</v>
      </c>
      <c r="BH137" s="168">
        <f>IF(N137="zníž. prenesená",J137,0)</f>
        <v>0</v>
      </c>
      <c r="BI137" s="168">
        <f>IF(N137="nulová",J137,0)</f>
        <v>0</v>
      </c>
      <c r="BJ137" s="18" t="s">
        <v>85</v>
      </c>
      <c r="BK137" s="169">
        <f>ROUND(I137*H137,3)</f>
        <v>0</v>
      </c>
      <c r="BL137" s="18" t="s">
        <v>91</v>
      </c>
      <c r="BM137" s="167" t="s">
        <v>1143</v>
      </c>
    </row>
    <row r="138" spans="1:65" s="2" customFormat="1" ht="44.25" customHeight="1">
      <c r="A138" s="33"/>
      <c r="B138" s="155"/>
      <c r="C138" s="156" t="s">
        <v>91</v>
      </c>
      <c r="D138" s="156" t="s">
        <v>129</v>
      </c>
      <c r="E138" s="157" t="s">
        <v>1144</v>
      </c>
      <c r="F138" s="158" t="s">
        <v>1145</v>
      </c>
      <c r="G138" s="159" t="s">
        <v>362</v>
      </c>
      <c r="H138" s="160">
        <v>2381.7849999999999</v>
      </c>
      <c r="I138" s="161"/>
      <c r="J138" s="160">
        <f>ROUND(I138*H138,3)</f>
        <v>0</v>
      </c>
      <c r="K138" s="162"/>
      <c r="L138" s="34"/>
      <c r="M138" s="163" t="s">
        <v>1</v>
      </c>
      <c r="N138" s="164" t="s">
        <v>40</v>
      </c>
      <c r="O138" s="59"/>
      <c r="P138" s="165">
        <f>O138*H138</f>
        <v>0</v>
      </c>
      <c r="Q138" s="165">
        <v>0</v>
      </c>
      <c r="R138" s="165">
        <f>Q138*H138</f>
        <v>0</v>
      </c>
      <c r="S138" s="165">
        <v>0</v>
      </c>
      <c r="T138" s="16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>IF(N138="základná",J138,0)</f>
        <v>0</v>
      </c>
      <c r="BF138" s="168">
        <f>IF(N138="znížená",J138,0)</f>
        <v>0</v>
      </c>
      <c r="BG138" s="168">
        <f>IF(N138="zákl. prenesená",J138,0)</f>
        <v>0</v>
      </c>
      <c r="BH138" s="168">
        <f>IF(N138="zníž. prenesená",J138,0)</f>
        <v>0</v>
      </c>
      <c r="BI138" s="168">
        <f>IF(N138="nulová",J138,0)</f>
        <v>0</v>
      </c>
      <c r="BJ138" s="18" t="s">
        <v>85</v>
      </c>
      <c r="BK138" s="169">
        <f>ROUND(I138*H138,3)</f>
        <v>0</v>
      </c>
      <c r="BL138" s="18" t="s">
        <v>91</v>
      </c>
      <c r="BM138" s="167" t="s">
        <v>1146</v>
      </c>
    </row>
    <row r="139" spans="1:65" s="13" customFormat="1">
      <c r="B139" s="182"/>
      <c r="D139" s="183" t="s">
        <v>221</v>
      </c>
      <c r="F139" s="184" t="s">
        <v>1147</v>
      </c>
      <c r="H139" s="185">
        <v>2381.7849999999999</v>
      </c>
      <c r="I139" s="186"/>
      <c r="L139" s="182"/>
      <c r="M139" s="187"/>
      <c r="N139" s="188"/>
      <c r="O139" s="188"/>
      <c r="P139" s="188"/>
      <c r="Q139" s="188"/>
      <c r="R139" s="188"/>
      <c r="S139" s="188"/>
      <c r="T139" s="189"/>
      <c r="AT139" s="190" t="s">
        <v>221</v>
      </c>
      <c r="AU139" s="190" t="s">
        <v>85</v>
      </c>
      <c r="AV139" s="13" t="s">
        <v>85</v>
      </c>
      <c r="AW139" s="13" t="s">
        <v>3</v>
      </c>
      <c r="AX139" s="13" t="s">
        <v>81</v>
      </c>
      <c r="AY139" s="190" t="s">
        <v>128</v>
      </c>
    </row>
    <row r="140" spans="1:65" s="2" customFormat="1" ht="21.75" customHeight="1">
      <c r="A140" s="33"/>
      <c r="B140" s="155"/>
      <c r="C140" s="156" t="s">
        <v>94</v>
      </c>
      <c r="D140" s="156" t="s">
        <v>129</v>
      </c>
      <c r="E140" s="157" t="s">
        <v>1148</v>
      </c>
      <c r="F140" s="158" t="s">
        <v>1149</v>
      </c>
      <c r="G140" s="159" t="s">
        <v>362</v>
      </c>
      <c r="H140" s="160">
        <v>140.10499999999999</v>
      </c>
      <c r="I140" s="161"/>
      <c r="J140" s="160">
        <f>ROUND(I140*H140,3)</f>
        <v>0</v>
      </c>
      <c r="K140" s="162"/>
      <c r="L140" s="34"/>
      <c r="M140" s="163" t="s">
        <v>1</v>
      </c>
      <c r="N140" s="164" t="s">
        <v>40</v>
      </c>
      <c r="O140" s="59"/>
      <c r="P140" s="165">
        <f>O140*H140</f>
        <v>0</v>
      </c>
      <c r="Q140" s="165">
        <v>0</v>
      </c>
      <c r="R140" s="165">
        <f>Q140*H140</f>
        <v>0</v>
      </c>
      <c r="S140" s="165">
        <v>0</v>
      </c>
      <c r="T140" s="16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>IF(N140="základná",J140,0)</f>
        <v>0</v>
      </c>
      <c r="BF140" s="168">
        <f>IF(N140="znížená",J140,0)</f>
        <v>0</v>
      </c>
      <c r="BG140" s="168">
        <f>IF(N140="zákl. prenesená",J140,0)</f>
        <v>0</v>
      </c>
      <c r="BH140" s="168">
        <f>IF(N140="zníž. prenesená",J140,0)</f>
        <v>0</v>
      </c>
      <c r="BI140" s="168">
        <f>IF(N140="nulová",J140,0)</f>
        <v>0</v>
      </c>
      <c r="BJ140" s="18" t="s">
        <v>85</v>
      </c>
      <c r="BK140" s="169">
        <f>ROUND(I140*H140,3)</f>
        <v>0</v>
      </c>
      <c r="BL140" s="18" t="s">
        <v>91</v>
      </c>
      <c r="BM140" s="167" t="s">
        <v>1150</v>
      </c>
    </row>
    <row r="141" spans="1:65" s="2" customFormat="1" ht="16.5" customHeight="1">
      <c r="A141" s="33"/>
      <c r="B141" s="155"/>
      <c r="C141" s="156" t="s">
        <v>97</v>
      </c>
      <c r="D141" s="156" t="s">
        <v>129</v>
      </c>
      <c r="E141" s="157" t="s">
        <v>1151</v>
      </c>
      <c r="F141" s="158" t="s">
        <v>1152</v>
      </c>
      <c r="G141" s="159" t="s">
        <v>362</v>
      </c>
      <c r="H141" s="160">
        <v>140.10499999999999</v>
      </c>
      <c r="I141" s="161"/>
      <c r="J141" s="160">
        <f>ROUND(I141*H141,3)</f>
        <v>0</v>
      </c>
      <c r="K141" s="162"/>
      <c r="L141" s="34"/>
      <c r="M141" s="163" t="s">
        <v>1</v>
      </c>
      <c r="N141" s="164" t="s">
        <v>40</v>
      </c>
      <c r="O141" s="59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91</v>
      </c>
      <c r="AT141" s="167" t="s">
        <v>129</v>
      </c>
      <c r="AU141" s="167" t="s">
        <v>85</v>
      </c>
      <c r="AY141" s="18" t="s">
        <v>128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8" t="s">
        <v>85</v>
      </c>
      <c r="BK141" s="169">
        <f>ROUND(I141*H141,3)</f>
        <v>0</v>
      </c>
      <c r="BL141" s="18" t="s">
        <v>91</v>
      </c>
      <c r="BM141" s="167" t="s">
        <v>1153</v>
      </c>
    </row>
    <row r="142" spans="1:65" s="2" customFormat="1" ht="21.75" customHeight="1">
      <c r="A142" s="33"/>
      <c r="B142" s="155"/>
      <c r="C142" s="156" t="s">
        <v>100</v>
      </c>
      <c r="D142" s="156" t="s">
        <v>129</v>
      </c>
      <c r="E142" s="157" t="s">
        <v>1076</v>
      </c>
      <c r="F142" s="158" t="s">
        <v>488</v>
      </c>
      <c r="G142" s="159" t="s">
        <v>216</v>
      </c>
      <c r="H142" s="160">
        <v>238.179</v>
      </c>
      <c r="I142" s="161"/>
      <c r="J142" s="160">
        <f>ROUND(I142*H142,3)</f>
        <v>0</v>
      </c>
      <c r="K142" s="162"/>
      <c r="L142" s="34"/>
      <c r="M142" s="163" t="s">
        <v>1</v>
      </c>
      <c r="N142" s="164" t="s">
        <v>40</v>
      </c>
      <c r="O142" s="59"/>
      <c r="P142" s="165">
        <f>O142*H142</f>
        <v>0</v>
      </c>
      <c r="Q142" s="165">
        <v>0</v>
      </c>
      <c r="R142" s="165">
        <f>Q142*H142</f>
        <v>0</v>
      </c>
      <c r="S142" s="165">
        <v>0</v>
      </c>
      <c r="T142" s="16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91</v>
      </c>
      <c r="AT142" s="167" t="s">
        <v>129</v>
      </c>
      <c r="AU142" s="167" t="s">
        <v>85</v>
      </c>
      <c r="AY142" s="18" t="s">
        <v>128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8" t="s">
        <v>85</v>
      </c>
      <c r="BK142" s="169">
        <f>ROUND(I142*H142,3)</f>
        <v>0</v>
      </c>
      <c r="BL142" s="18" t="s">
        <v>91</v>
      </c>
      <c r="BM142" s="167" t="s">
        <v>1154</v>
      </c>
    </row>
    <row r="143" spans="1:65" s="13" customFormat="1">
      <c r="B143" s="182"/>
      <c r="D143" s="183" t="s">
        <v>221</v>
      </c>
      <c r="E143" s="190" t="s">
        <v>1</v>
      </c>
      <c r="F143" s="184" t="s">
        <v>1155</v>
      </c>
      <c r="H143" s="185">
        <v>238.179</v>
      </c>
      <c r="I143" s="186"/>
      <c r="L143" s="182"/>
      <c r="M143" s="187"/>
      <c r="N143" s="188"/>
      <c r="O143" s="188"/>
      <c r="P143" s="188"/>
      <c r="Q143" s="188"/>
      <c r="R143" s="188"/>
      <c r="S143" s="188"/>
      <c r="T143" s="189"/>
      <c r="AT143" s="190" t="s">
        <v>221</v>
      </c>
      <c r="AU143" s="190" t="s">
        <v>85</v>
      </c>
      <c r="AV143" s="13" t="s">
        <v>85</v>
      </c>
      <c r="AW143" s="13" t="s">
        <v>30</v>
      </c>
      <c r="AX143" s="13" t="s">
        <v>81</v>
      </c>
      <c r="AY143" s="190" t="s">
        <v>128</v>
      </c>
    </row>
    <row r="144" spans="1:65" s="2" customFormat="1" ht="33" customHeight="1">
      <c r="A144" s="33"/>
      <c r="B144" s="155"/>
      <c r="C144" s="156" t="s">
        <v>103</v>
      </c>
      <c r="D144" s="156" t="s">
        <v>129</v>
      </c>
      <c r="E144" s="157" t="s">
        <v>1156</v>
      </c>
      <c r="F144" s="158" t="s">
        <v>1157</v>
      </c>
      <c r="G144" s="159" t="s">
        <v>362</v>
      </c>
      <c r="H144" s="160">
        <v>69.665000000000006</v>
      </c>
      <c r="I144" s="161"/>
      <c r="J144" s="160">
        <f>ROUND(I144*H144,3)</f>
        <v>0</v>
      </c>
      <c r="K144" s="162"/>
      <c r="L144" s="34"/>
      <c r="M144" s="163" t="s">
        <v>1</v>
      </c>
      <c r="N144" s="164" t="s">
        <v>40</v>
      </c>
      <c r="O144" s="59"/>
      <c r="P144" s="165">
        <f>O144*H144</f>
        <v>0</v>
      </c>
      <c r="Q144" s="165">
        <v>0</v>
      </c>
      <c r="R144" s="165">
        <f>Q144*H144</f>
        <v>0</v>
      </c>
      <c r="S144" s="165">
        <v>0</v>
      </c>
      <c r="T144" s="166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91</v>
      </c>
      <c r="AT144" s="167" t="s">
        <v>129</v>
      </c>
      <c r="AU144" s="167" t="s">
        <v>85</v>
      </c>
      <c r="AY144" s="18" t="s">
        <v>128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8" t="s">
        <v>85</v>
      </c>
      <c r="BK144" s="169">
        <f>ROUND(I144*H144,3)</f>
        <v>0</v>
      </c>
      <c r="BL144" s="18" t="s">
        <v>91</v>
      </c>
      <c r="BM144" s="167" t="s">
        <v>1158</v>
      </c>
    </row>
    <row r="145" spans="1:65" s="14" customFormat="1">
      <c r="B145" s="201"/>
      <c r="D145" s="183" t="s">
        <v>221</v>
      </c>
      <c r="E145" s="202" t="s">
        <v>1</v>
      </c>
      <c r="F145" s="203" t="s">
        <v>1159</v>
      </c>
      <c r="H145" s="202" t="s">
        <v>1</v>
      </c>
      <c r="I145" s="204"/>
      <c r="L145" s="201"/>
      <c r="M145" s="205"/>
      <c r="N145" s="206"/>
      <c r="O145" s="206"/>
      <c r="P145" s="206"/>
      <c r="Q145" s="206"/>
      <c r="R145" s="206"/>
      <c r="S145" s="206"/>
      <c r="T145" s="207"/>
      <c r="AT145" s="202" t="s">
        <v>221</v>
      </c>
      <c r="AU145" s="202" t="s">
        <v>85</v>
      </c>
      <c r="AV145" s="14" t="s">
        <v>81</v>
      </c>
      <c r="AW145" s="14" t="s">
        <v>30</v>
      </c>
      <c r="AX145" s="14" t="s">
        <v>74</v>
      </c>
      <c r="AY145" s="202" t="s">
        <v>128</v>
      </c>
    </row>
    <row r="146" spans="1:65" s="13" customFormat="1">
      <c r="B146" s="182"/>
      <c r="D146" s="183" t="s">
        <v>221</v>
      </c>
      <c r="E146" s="190" t="s">
        <v>1</v>
      </c>
      <c r="F146" s="184" t="s">
        <v>1160</v>
      </c>
      <c r="H146" s="185">
        <v>107.202</v>
      </c>
      <c r="I146" s="186"/>
      <c r="L146" s="182"/>
      <c r="M146" s="187"/>
      <c r="N146" s="188"/>
      <c r="O146" s="188"/>
      <c r="P146" s="188"/>
      <c r="Q146" s="188"/>
      <c r="R146" s="188"/>
      <c r="S146" s="188"/>
      <c r="T146" s="189"/>
      <c r="AT146" s="190" t="s">
        <v>221</v>
      </c>
      <c r="AU146" s="190" t="s">
        <v>85</v>
      </c>
      <c r="AV146" s="13" t="s">
        <v>85</v>
      </c>
      <c r="AW146" s="13" t="s">
        <v>30</v>
      </c>
      <c r="AX146" s="13" t="s">
        <v>74</v>
      </c>
      <c r="AY146" s="190" t="s">
        <v>128</v>
      </c>
    </row>
    <row r="147" spans="1:65" s="13" customFormat="1">
      <c r="B147" s="182"/>
      <c r="D147" s="183" t="s">
        <v>221</v>
      </c>
      <c r="E147" s="190" t="s">
        <v>1</v>
      </c>
      <c r="F147" s="184" t="s">
        <v>1161</v>
      </c>
      <c r="H147" s="185">
        <v>-14.413</v>
      </c>
      <c r="I147" s="186"/>
      <c r="L147" s="182"/>
      <c r="M147" s="187"/>
      <c r="N147" s="188"/>
      <c r="O147" s="188"/>
      <c r="P147" s="188"/>
      <c r="Q147" s="188"/>
      <c r="R147" s="188"/>
      <c r="S147" s="188"/>
      <c r="T147" s="189"/>
      <c r="AT147" s="190" t="s">
        <v>221</v>
      </c>
      <c r="AU147" s="190" t="s">
        <v>85</v>
      </c>
      <c r="AV147" s="13" t="s">
        <v>85</v>
      </c>
      <c r="AW147" s="13" t="s">
        <v>30</v>
      </c>
      <c r="AX147" s="13" t="s">
        <v>74</v>
      </c>
      <c r="AY147" s="190" t="s">
        <v>128</v>
      </c>
    </row>
    <row r="148" spans="1:65" s="13" customFormat="1">
      <c r="B148" s="182"/>
      <c r="D148" s="183" t="s">
        <v>221</v>
      </c>
      <c r="E148" s="190" t="s">
        <v>1</v>
      </c>
      <c r="F148" s="184" t="s">
        <v>1162</v>
      </c>
      <c r="H148" s="185">
        <v>-23.123999999999999</v>
      </c>
      <c r="I148" s="186"/>
      <c r="L148" s="182"/>
      <c r="M148" s="187"/>
      <c r="N148" s="188"/>
      <c r="O148" s="188"/>
      <c r="P148" s="188"/>
      <c r="Q148" s="188"/>
      <c r="R148" s="188"/>
      <c r="S148" s="188"/>
      <c r="T148" s="189"/>
      <c r="AT148" s="190" t="s">
        <v>221</v>
      </c>
      <c r="AU148" s="190" t="s">
        <v>85</v>
      </c>
      <c r="AV148" s="13" t="s">
        <v>85</v>
      </c>
      <c r="AW148" s="13" t="s">
        <v>30</v>
      </c>
      <c r="AX148" s="13" t="s">
        <v>74</v>
      </c>
      <c r="AY148" s="190" t="s">
        <v>128</v>
      </c>
    </row>
    <row r="149" spans="1:65" s="15" customFormat="1">
      <c r="B149" s="208"/>
      <c r="D149" s="183" t="s">
        <v>221</v>
      </c>
      <c r="E149" s="209" t="s">
        <v>1</v>
      </c>
      <c r="F149" s="210" t="s">
        <v>1001</v>
      </c>
      <c r="H149" s="211">
        <v>69.665000000000006</v>
      </c>
      <c r="I149" s="212"/>
      <c r="L149" s="208"/>
      <c r="M149" s="213"/>
      <c r="N149" s="214"/>
      <c r="O149" s="214"/>
      <c r="P149" s="214"/>
      <c r="Q149" s="214"/>
      <c r="R149" s="214"/>
      <c r="S149" s="214"/>
      <c r="T149" s="215"/>
      <c r="AT149" s="209" t="s">
        <v>221</v>
      </c>
      <c r="AU149" s="209" t="s">
        <v>85</v>
      </c>
      <c r="AV149" s="15" t="s">
        <v>91</v>
      </c>
      <c r="AW149" s="15" t="s">
        <v>30</v>
      </c>
      <c r="AX149" s="15" t="s">
        <v>81</v>
      </c>
      <c r="AY149" s="209" t="s">
        <v>128</v>
      </c>
    </row>
    <row r="150" spans="1:65" s="2" customFormat="1" ht="16.5" customHeight="1">
      <c r="A150" s="33"/>
      <c r="B150" s="155"/>
      <c r="C150" s="191" t="s">
        <v>156</v>
      </c>
      <c r="D150" s="191" t="s">
        <v>263</v>
      </c>
      <c r="E150" s="192" t="s">
        <v>1163</v>
      </c>
      <c r="F150" s="193" t="s">
        <v>1164</v>
      </c>
      <c r="G150" s="194" t="s">
        <v>216</v>
      </c>
      <c r="H150" s="195">
        <v>125.39700000000001</v>
      </c>
      <c r="I150" s="196"/>
      <c r="J150" s="195">
        <f>ROUND(I150*H150,3)</f>
        <v>0</v>
      </c>
      <c r="K150" s="197"/>
      <c r="L150" s="198"/>
      <c r="M150" s="199" t="s">
        <v>1</v>
      </c>
      <c r="N150" s="200" t="s">
        <v>40</v>
      </c>
      <c r="O150" s="59"/>
      <c r="P150" s="165">
        <f>O150*H150</f>
        <v>0</v>
      </c>
      <c r="Q150" s="165">
        <v>1</v>
      </c>
      <c r="R150" s="165">
        <f>Q150*H150</f>
        <v>125.39700000000001</v>
      </c>
      <c r="S150" s="165">
        <v>0</v>
      </c>
      <c r="T150" s="166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103</v>
      </c>
      <c r="AT150" s="167" t="s">
        <v>263</v>
      </c>
      <c r="AU150" s="167" t="s">
        <v>85</v>
      </c>
      <c r="AY150" s="18" t="s">
        <v>128</v>
      </c>
      <c r="BE150" s="168">
        <f>IF(N150="základná",J150,0)</f>
        <v>0</v>
      </c>
      <c r="BF150" s="168">
        <f>IF(N150="znížená",J150,0)</f>
        <v>0</v>
      </c>
      <c r="BG150" s="168">
        <f>IF(N150="zákl. prenesená",J150,0)</f>
        <v>0</v>
      </c>
      <c r="BH150" s="168">
        <f>IF(N150="zníž. prenesená",J150,0)</f>
        <v>0</v>
      </c>
      <c r="BI150" s="168">
        <f>IF(N150="nulová",J150,0)</f>
        <v>0</v>
      </c>
      <c r="BJ150" s="18" t="s">
        <v>85</v>
      </c>
      <c r="BK150" s="169">
        <f>ROUND(I150*H150,3)</f>
        <v>0</v>
      </c>
      <c r="BL150" s="18" t="s">
        <v>91</v>
      </c>
      <c r="BM150" s="167" t="s">
        <v>1165</v>
      </c>
    </row>
    <row r="151" spans="1:65" s="13" customFormat="1">
      <c r="B151" s="182"/>
      <c r="D151" s="183" t="s">
        <v>221</v>
      </c>
      <c r="E151" s="190" t="s">
        <v>1</v>
      </c>
      <c r="F151" s="184" t="s">
        <v>1166</v>
      </c>
      <c r="H151" s="185">
        <v>125.39700000000001</v>
      </c>
      <c r="I151" s="186"/>
      <c r="L151" s="182"/>
      <c r="M151" s="187"/>
      <c r="N151" s="188"/>
      <c r="O151" s="188"/>
      <c r="P151" s="188"/>
      <c r="Q151" s="188"/>
      <c r="R151" s="188"/>
      <c r="S151" s="188"/>
      <c r="T151" s="189"/>
      <c r="AT151" s="190" t="s">
        <v>221</v>
      </c>
      <c r="AU151" s="190" t="s">
        <v>85</v>
      </c>
      <c r="AV151" s="13" t="s">
        <v>85</v>
      </c>
      <c r="AW151" s="13" t="s">
        <v>30</v>
      </c>
      <c r="AX151" s="13" t="s">
        <v>81</v>
      </c>
      <c r="AY151" s="190" t="s">
        <v>128</v>
      </c>
    </row>
    <row r="152" spans="1:65" s="11" customFormat="1" ht="22.75" customHeight="1">
      <c r="B152" s="144"/>
      <c r="D152" s="145" t="s">
        <v>73</v>
      </c>
      <c r="E152" s="180" t="s">
        <v>85</v>
      </c>
      <c r="F152" s="180" t="s">
        <v>503</v>
      </c>
      <c r="I152" s="147"/>
      <c r="J152" s="181">
        <f>BK152</f>
        <v>0</v>
      </c>
      <c r="L152" s="144"/>
      <c r="M152" s="149"/>
      <c r="N152" s="150"/>
      <c r="O152" s="150"/>
      <c r="P152" s="151">
        <f>SUM(P153:P173)</f>
        <v>0</v>
      </c>
      <c r="Q152" s="150"/>
      <c r="R152" s="151">
        <f>SUM(R153:R173)</f>
        <v>70.875886229999992</v>
      </c>
      <c r="S152" s="150"/>
      <c r="T152" s="152">
        <f>SUM(T153:T173)</f>
        <v>0</v>
      </c>
      <c r="AR152" s="145" t="s">
        <v>81</v>
      </c>
      <c r="AT152" s="153" t="s">
        <v>73</v>
      </c>
      <c r="AU152" s="153" t="s">
        <v>81</v>
      </c>
      <c r="AY152" s="145" t="s">
        <v>128</v>
      </c>
      <c r="BK152" s="154">
        <f>SUM(BK153:BK173)</f>
        <v>0</v>
      </c>
    </row>
    <row r="153" spans="1:65" s="2" customFormat="1" ht="21.75" customHeight="1">
      <c r="A153" s="33"/>
      <c r="B153" s="155"/>
      <c r="C153" s="156" t="s">
        <v>160</v>
      </c>
      <c r="D153" s="156" t="s">
        <v>129</v>
      </c>
      <c r="E153" s="157" t="s">
        <v>1079</v>
      </c>
      <c r="F153" s="158" t="s">
        <v>1080</v>
      </c>
      <c r="G153" s="159" t="s">
        <v>362</v>
      </c>
      <c r="H153" s="160">
        <v>10.614000000000001</v>
      </c>
      <c r="I153" s="161"/>
      <c r="J153" s="160">
        <f>ROUND(I153*H153,3)</f>
        <v>0</v>
      </c>
      <c r="K153" s="162"/>
      <c r="L153" s="34"/>
      <c r="M153" s="163" t="s">
        <v>1</v>
      </c>
      <c r="N153" s="164" t="s">
        <v>40</v>
      </c>
      <c r="O153" s="59"/>
      <c r="P153" s="165">
        <f>O153*H153</f>
        <v>0</v>
      </c>
      <c r="Q153" s="165">
        <v>2.0699999999999998</v>
      </c>
      <c r="R153" s="165">
        <f>Q153*H153</f>
        <v>21.970980000000001</v>
      </c>
      <c r="S153" s="165">
        <v>0</v>
      </c>
      <c r="T153" s="166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91</v>
      </c>
      <c r="AT153" s="167" t="s">
        <v>129</v>
      </c>
      <c r="AU153" s="167" t="s">
        <v>85</v>
      </c>
      <c r="AY153" s="18" t="s">
        <v>128</v>
      </c>
      <c r="BE153" s="168">
        <f>IF(N153="základná",J153,0)</f>
        <v>0</v>
      </c>
      <c r="BF153" s="168">
        <f>IF(N153="znížená",J153,0)</f>
        <v>0</v>
      </c>
      <c r="BG153" s="168">
        <f>IF(N153="zákl. prenesená",J153,0)</f>
        <v>0</v>
      </c>
      <c r="BH153" s="168">
        <f>IF(N153="zníž. prenesená",J153,0)</f>
        <v>0</v>
      </c>
      <c r="BI153" s="168">
        <f>IF(N153="nulová",J153,0)</f>
        <v>0</v>
      </c>
      <c r="BJ153" s="18" t="s">
        <v>85</v>
      </c>
      <c r="BK153" s="169">
        <f>ROUND(I153*H153,3)</f>
        <v>0</v>
      </c>
      <c r="BL153" s="18" t="s">
        <v>91</v>
      </c>
      <c r="BM153" s="167" t="s">
        <v>1167</v>
      </c>
    </row>
    <row r="154" spans="1:65" s="14" customFormat="1">
      <c r="B154" s="201"/>
      <c r="D154" s="183" t="s">
        <v>221</v>
      </c>
      <c r="E154" s="202" t="s">
        <v>1</v>
      </c>
      <c r="F154" s="203" t="s">
        <v>1168</v>
      </c>
      <c r="H154" s="202" t="s">
        <v>1</v>
      </c>
      <c r="I154" s="204"/>
      <c r="L154" s="201"/>
      <c r="M154" s="205"/>
      <c r="N154" s="206"/>
      <c r="O154" s="206"/>
      <c r="P154" s="206"/>
      <c r="Q154" s="206"/>
      <c r="R154" s="206"/>
      <c r="S154" s="206"/>
      <c r="T154" s="207"/>
      <c r="AT154" s="202" t="s">
        <v>221</v>
      </c>
      <c r="AU154" s="202" t="s">
        <v>85</v>
      </c>
      <c r="AV154" s="14" t="s">
        <v>81</v>
      </c>
      <c r="AW154" s="14" t="s">
        <v>30</v>
      </c>
      <c r="AX154" s="14" t="s">
        <v>74</v>
      </c>
      <c r="AY154" s="202" t="s">
        <v>128</v>
      </c>
    </row>
    <row r="155" spans="1:65" s="14" customFormat="1">
      <c r="B155" s="201"/>
      <c r="D155" s="183" t="s">
        <v>221</v>
      </c>
      <c r="E155" s="202" t="s">
        <v>1</v>
      </c>
      <c r="F155" s="203" t="s">
        <v>1133</v>
      </c>
      <c r="H155" s="202" t="s">
        <v>1</v>
      </c>
      <c r="I155" s="204"/>
      <c r="L155" s="201"/>
      <c r="M155" s="205"/>
      <c r="N155" s="206"/>
      <c r="O155" s="206"/>
      <c r="P155" s="206"/>
      <c r="Q155" s="206"/>
      <c r="R155" s="206"/>
      <c r="S155" s="206"/>
      <c r="T155" s="207"/>
      <c r="AT155" s="202" t="s">
        <v>221</v>
      </c>
      <c r="AU155" s="202" t="s">
        <v>85</v>
      </c>
      <c r="AV155" s="14" t="s">
        <v>81</v>
      </c>
      <c r="AW155" s="14" t="s">
        <v>30</v>
      </c>
      <c r="AX155" s="14" t="s">
        <v>74</v>
      </c>
      <c r="AY155" s="202" t="s">
        <v>128</v>
      </c>
    </row>
    <row r="156" spans="1:65" s="13" customFormat="1">
      <c r="B156" s="182"/>
      <c r="D156" s="183" t="s">
        <v>221</v>
      </c>
      <c r="E156" s="190" t="s">
        <v>1</v>
      </c>
      <c r="F156" s="184" t="s">
        <v>1169</v>
      </c>
      <c r="H156" s="185">
        <v>4.2350000000000003</v>
      </c>
      <c r="I156" s="186"/>
      <c r="L156" s="182"/>
      <c r="M156" s="187"/>
      <c r="N156" s="188"/>
      <c r="O156" s="188"/>
      <c r="P156" s="188"/>
      <c r="Q156" s="188"/>
      <c r="R156" s="188"/>
      <c r="S156" s="188"/>
      <c r="T156" s="189"/>
      <c r="AT156" s="190" t="s">
        <v>221</v>
      </c>
      <c r="AU156" s="190" t="s">
        <v>85</v>
      </c>
      <c r="AV156" s="13" t="s">
        <v>85</v>
      </c>
      <c r="AW156" s="13" t="s">
        <v>30</v>
      </c>
      <c r="AX156" s="13" t="s">
        <v>74</v>
      </c>
      <c r="AY156" s="190" t="s">
        <v>128</v>
      </c>
    </row>
    <row r="157" spans="1:65" s="14" customFormat="1">
      <c r="B157" s="201"/>
      <c r="D157" s="183" t="s">
        <v>221</v>
      </c>
      <c r="E157" s="202" t="s">
        <v>1</v>
      </c>
      <c r="F157" s="203" t="s">
        <v>1135</v>
      </c>
      <c r="H157" s="202" t="s">
        <v>1</v>
      </c>
      <c r="I157" s="204"/>
      <c r="L157" s="201"/>
      <c r="M157" s="205"/>
      <c r="N157" s="206"/>
      <c r="O157" s="206"/>
      <c r="P157" s="206"/>
      <c r="Q157" s="206"/>
      <c r="R157" s="206"/>
      <c r="S157" s="206"/>
      <c r="T157" s="207"/>
      <c r="AT157" s="202" t="s">
        <v>221</v>
      </c>
      <c r="AU157" s="202" t="s">
        <v>85</v>
      </c>
      <c r="AV157" s="14" t="s">
        <v>81</v>
      </c>
      <c r="AW157" s="14" t="s">
        <v>30</v>
      </c>
      <c r="AX157" s="14" t="s">
        <v>74</v>
      </c>
      <c r="AY157" s="202" t="s">
        <v>128</v>
      </c>
    </row>
    <row r="158" spans="1:65" s="13" customFormat="1">
      <c r="B158" s="182"/>
      <c r="D158" s="183" t="s">
        <v>221</v>
      </c>
      <c r="E158" s="190" t="s">
        <v>1</v>
      </c>
      <c r="F158" s="184" t="s">
        <v>1170</v>
      </c>
      <c r="H158" s="185">
        <v>3.78</v>
      </c>
      <c r="I158" s="186"/>
      <c r="L158" s="182"/>
      <c r="M158" s="187"/>
      <c r="N158" s="188"/>
      <c r="O158" s="188"/>
      <c r="P158" s="188"/>
      <c r="Q158" s="188"/>
      <c r="R158" s="188"/>
      <c r="S158" s="188"/>
      <c r="T158" s="189"/>
      <c r="AT158" s="190" t="s">
        <v>221</v>
      </c>
      <c r="AU158" s="190" t="s">
        <v>85</v>
      </c>
      <c r="AV158" s="13" t="s">
        <v>85</v>
      </c>
      <c r="AW158" s="13" t="s">
        <v>30</v>
      </c>
      <c r="AX158" s="13" t="s">
        <v>74</v>
      </c>
      <c r="AY158" s="190" t="s">
        <v>128</v>
      </c>
    </row>
    <row r="159" spans="1:65" s="13" customFormat="1">
      <c r="B159" s="182"/>
      <c r="D159" s="183" t="s">
        <v>221</v>
      </c>
      <c r="E159" s="190" t="s">
        <v>1</v>
      </c>
      <c r="F159" s="184" t="s">
        <v>1171</v>
      </c>
      <c r="H159" s="185">
        <v>0.52900000000000003</v>
      </c>
      <c r="I159" s="186"/>
      <c r="L159" s="182"/>
      <c r="M159" s="187"/>
      <c r="N159" s="188"/>
      <c r="O159" s="188"/>
      <c r="P159" s="188"/>
      <c r="Q159" s="188"/>
      <c r="R159" s="188"/>
      <c r="S159" s="188"/>
      <c r="T159" s="189"/>
      <c r="AT159" s="190" t="s">
        <v>221</v>
      </c>
      <c r="AU159" s="190" t="s">
        <v>85</v>
      </c>
      <c r="AV159" s="13" t="s">
        <v>85</v>
      </c>
      <c r="AW159" s="13" t="s">
        <v>30</v>
      </c>
      <c r="AX159" s="13" t="s">
        <v>74</v>
      </c>
      <c r="AY159" s="190" t="s">
        <v>128</v>
      </c>
    </row>
    <row r="160" spans="1:65" s="13" customFormat="1">
      <c r="B160" s="182"/>
      <c r="D160" s="183" t="s">
        <v>221</v>
      </c>
      <c r="E160" s="190" t="s">
        <v>1</v>
      </c>
      <c r="F160" s="184" t="s">
        <v>1172</v>
      </c>
      <c r="H160" s="185">
        <v>2.0699999999999998</v>
      </c>
      <c r="I160" s="186"/>
      <c r="L160" s="182"/>
      <c r="M160" s="187"/>
      <c r="N160" s="188"/>
      <c r="O160" s="188"/>
      <c r="P160" s="188"/>
      <c r="Q160" s="188"/>
      <c r="R160" s="188"/>
      <c r="S160" s="188"/>
      <c r="T160" s="189"/>
      <c r="AT160" s="190" t="s">
        <v>221</v>
      </c>
      <c r="AU160" s="190" t="s">
        <v>85</v>
      </c>
      <c r="AV160" s="13" t="s">
        <v>85</v>
      </c>
      <c r="AW160" s="13" t="s">
        <v>30</v>
      </c>
      <c r="AX160" s="13" t="s">
        <v>74</v>
      </c>
      <c r="AY160" s="190" t="s">
        <v>128</v>
      </c>
    </row>
    <row r="161" spans="1:65" s="15" customFormat="1">
      <c r="B161" s="208"/>
      <c r="D161" s="183" t="s">
        <v>221</v>
      </c>
      <c r="E161" s="209" t="s">
        <v>1</v>
      </c>
      <c r="F161" s="210" t="s">
        <v>1001</v>
      </c>
      <c r="H161" s="211">
        <v>10.614000000000001</v>
      </c>
      <c r="I161" s="212"/>
      <c r="L161" s="208"/>
      <c r="M161" s="213"/>
      <c r="N161" s="214"/>
      <c r="O161" s="214"/>
      <c r="P161" s="214"/>
      <c r="Q161" s="214"/>
      <c r="R161" s="214"/>
      <c r="S161" s="214"/>
      <c r="T161" s="215"/>
      <c r="AT161" s="209" t="s">
        <v>221</v>
      </c>
      <c r="AU161" s="209" t="s">
        <v>85</v>
      </c>
      <c r="AV161" s="15" t="s">
        <v>91</v>
      </c>
      <c r="AW161" s="15" t="s">
        <v>30</v>
      </c>
      <c r="AX161" s="15" t="s">
        <v>81</v>
      </c>
      <c r="AY161" s="209" t="s">
        <v>128</v>
      </c>
    </row>
    <row r="162" spans="1:65" s="2" customFormat="1" ht="16.5" customHeight="1">
      <c r="A162" s="33"/>
      <c r="B162" s="155"/>
      <c r="C162" s="156" t="s">
        <v>164</v>
      </c>
      <c r="D162" s="156" t="s">
        <v>129</v>
      </c>
      <c r="E162" s="157" t="s">
        <v>1173</v>
      </c>
      <c r="F162" s="158" t="s">
        <v>1174</v>
      </c>
      <c r="G162" s="159" t="s">
        <v>362</v>
      </c>
      <c r="H162" s="160">
        <v>22.289000000000001</v>
      </c>
      <c r="I162" s="161"/>
      <c r="J162" s="160">
        <f>ROUND(I162*H162,3)</f>
        <v>0</v>
      </c>
      <c r="K162" s="162"/>
      <c r="L162" s="34"/>
      <c r="M162" s="163" t="s">
        <v>1</v>
      </c>
      <c r="N162" s="164" t="s">
        <v>40</v>
      </c>
      <c r="O162" s="59"/>
      <c r="P162" s="165">
        <f>O162*H162</f>
        <v>0</v>
      </c>
      <c r="Q162" s="165">
        <v>2.19407</v>
      </c>
      <c r="R162" s="165">
        <f>Q162*H162</f>
        <v>48.90362623</v>
      </c>
      <c r="S162" s="165">
        <v>0</v>
      </c>
      <c r="T162" s="166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7" t="s">
        <v>91</v>
      </c>
      <c r="AT162" s="167" t="s">
        <v>129</v>
      </c>
      <c r="AU162" s="167" t="s">
        <v>85</v>
      </c>
      <c r="AY162" s="18" t="s">
        <v>128</v>
      </c>
      <c r="BE162" s="168">
        <f>IF(N162="základná",J162,0)</f>
        <v>0</v>
      </c>
      <c r="BF162" s="168">
        <f>IF(N162="znížená",J162,0)</f>
        <v>0</v>
      </c>
      <c r="BG162" s="168">
        <f>IF(N162="zákl. prenesená",J162,0)</f>
        <v>0</v>
      </c>
      <c r="BH162" s="168">
        <f>IF(N162="zníž. prenesená",J162,0)</f>
        <v>0</v>
      </c>
      <c r="BI162" s="168">
        <f>IF(N162="nulová",J162,0)</f>
        <v>0</v>
      </c>
      <c r="BJ162" s="18" t="s">
        <v>85</v>
      </c>
      <c r="BK162" s="169">
        <f>ROUND(I162*H162,3)</f>
        <v>0</v>
      </c>
      <c r="BL162" s="18" t="s">
        <v>91</v>
      </c>
      <c r="BM162" s="167" t="s">
        <v>1175</v>
      </c>
    </row>
    <row r="163" spans="1:65" s="14" customFormat="1">
      <c r="B163" s="201"/>
      <c r="D163" s="183" t="s">
        <v>221</v>
      </c>
      <c r="E163" s="202" t="s">
        <v>1</v>
      </c>
      <c r="F163" s="203" t="s">
        <v>1176</v>
      </c>
      <c r="H163" s="202" t="s">
        <v>1</v>
      </c>
      <c r="I163" s="204"/>
      <c r="L163" s="201"/>
      <c r="M163" s="205"/>
      <c r="N163" s="206"/>
      <c r="O163" s="206"/>
      <c r="P163" s="206"/>
      <c r="Q163" s="206"/>
      <c r="R163" s="206"/>
      <c r="S163" s="206"/>
      <c r="T163" s="207"/>
      <c r="AT163" s="202" t="s">
        <v>221</v>
      </c>
      <c r="AU163" s="202" t="s">
        <v>85</v>
      </c>
      <c r="AV163" s="14" t="s">
        <v>81</v>
      </c>
      <c r="AW163" s="14" t="s">
        <v>30</v>
      </c>
      <c r="AX163" s="14" t="s">
        <v>74</v>
      </c>
      <c r="AY163" s="202" t="s">
        <v>128</v>
      </c>
    </row>
    <row r="164" spans="1:65" s="14" customFormat="1">
      <c r="B164" s="201"/>
      <c r="D164" s="183" t="s">
        <v>221</v>
      </c>
      <c r="E164" s="202" t="s">
        <v>1</v>
      </c>
      <c r="F164" s="203" t="s">
        <v>1168</v>
      </c>
      <c r="H164" s="202" t="s">
        <v>1</v>
      </c>
      <c r="I164" s="204"/>
      <c r="L164" s="201"/>
      <c r="M164" s="205"/>
      <c r="N164" s="206"/>
      <c r="O164" s="206"/>
      <c r="P164" s="206"/>
      <c r="Q164" s="206"/>
      <c r="R164" s="206"/>
      <c r="S164" s="206"/>
      <c r="T164" s="207"/>
      <c r="AT164" s="202" t="s">
        <v>221</v>
      </c>
      <c r="AU164" s="202" t="s">
        <v>85</v>
      </c>
      <c r="AV164" s="14" t="s">
        <v>81</v>
      </c>
      <c r="AW164" s="14" t="s">
        <v>30</v>
      </c>
      <c r="AX164" s="14" t="s">
        <v>74</v>
      </c>
      <c r="AY164" s="202" t="s">
        <v>128</v>
      </c>
    </row>
    <row r="165" spans="1:65" s="14" customFormat="1">
      <c r="B165" s="201"/>
      <c r="D165" s="183" t="s">
        <v>221</v>
      </c>
      <c r="E165" s="202" t="s">
        <v>1</v>
      </c>
      <c r="F165" s="203" t="s">
        <v>1133</v>
      </c>
      <c r="H165" s="202" t="s">
        <v>1</v>
      </c>
      <c r="I165" s="204"/>
      <c r="L165" s="201"/>
      <c r="M165" s="205"/>
      <c r="N165" s="206"/>
      <c r="O165" s="206"/>
      <c r="P165" s="206"/>
      <c r="Q165" s="206"/>
      <c r="R165" s="206"/>
      <c r="S165" s="206"/>
      <c r="T165" s="207"/>
      <c r="AT165" s="202" t="s">
        <v>221</v>
      </c>
      <c r="AU165" s="202" t="s">
        <v>85</v>
      </c>
      <c r="AV165" s="14" t="s">
        <v>81</v>
      </c>
      <c r="AW165" s="14" t="s">
        <v>30</v>
      </c>
      <c r="AX165" s="14" t="s">
        <v>74</v>
      </c>
      <c r="AY165" s="202" t="s">
        <v>128</v>
      </c>
    </row>
    <row r="166" spans="1:65" s="13" customFormat="1">
      <c r="B166" s="182"/>
      <c r="D166" s="183" t="s">
        <v>221</v>
      </c>
      <c r="E166" s="190" t="s">
        <v>1</v>
      </c>
      <c r="F166" s="184" t="s">
        <v>1169</v>
      </c>
      <c r="H166" s="185">
        <v>4.2350000000000003</v>
      </c>
      <c r="I166" s="186"/>
      <c r="L166" s="182"/>
      <c r="M166" s="187"/>
      <c r="N166" s="188"/>
      <c r="O166" s="188"/>
      <c r="P166" s="188"/>
      <c r="Q166" s="188"/>
      <c r="R166" s="188"/>
      <c r="S166" s="188"/>
      <c r="T166" s="189"/>
      <c r="AT166" s="190" t="s">
        <v>221</v>
      </c>
      <c r="AU166" s="190" t="s">
        <v>85</v>
      </c>
      <c r="AV166" s="13" t="s">
        <v>85</v>
      </c>
      <c r="AW166" s="13" t="s">
        <v>30</v>
      </c>
      <c r="AX166" s="13" t="s">
        <v>74</v>
      </c>
      <c r="AY166" s="190" t="s">
        <v>128</v>
      </c>
    </row>
    <row r="167" spans="1:65" s="14" customFormat="1">
      <c r="B167" s="201"/>
      <c r="D167" s="183" t="s">
        <v>221</v>
      </c>
      <c r="E167" s="202" t="s">
        <v>1</v>
      </c>
      <c r="F167" s="203" t="s">
        <v>1135</v>
      </c>
      <c r="H167" s="202" t="s">
        <v>1</v>
      </c>
      <c r="I167" s="204"/>
      <c r="L167" s="201"/>
      <c r="M167" s="205"/>
      <c r="N167" s="206"/>
      <c r="O167" s="206"/>
      <c r="P167" s="206"/>
      <c r="Q167" s="206"/>
      <c r="R167" s="206"/>
      <c r="S167" s="206"/>
      <c r="T167" s="207"/>
      <c r="AT167" s="202" t="s">
        <v>221</v>
      </c>
      <c r="AU167" s="202" t="s">
        <v>85</v>
      </c>
      <c r="AV167" s="14" t="s">
        <v>81</v>
      </c>
      <c r="AW167" s="14" t="s">
        <v>30</v>
      </c>
      <c r="AX167" s="14" t="s">
        <v>74</v>
      </c>
      <c r="AY167" s="202" t="s">
        <v>128</v>
      </c>
    </row>
    <row r="168" spans="1:65" s="13" customFormat="1">
      <c r="B168" s="182"/>
      <c r="D168" s="183" t="s">
        <v>221</v>
      </c>
      <c r="E168" s="190" t="s">
        <v>1</v>
      </c>
      <c r="F168" s="184" t="s">
        <v>1170</v>
      </c>
      <c r="H168" s="185">
        <v>3.78</v>
      </c>
      <c r="I168" s="186"/>
      <c r="L168" s="182"/>
      <c r="M168" s="187"/>
      <c r="N168" s="188"/>
      <c r="O168" s="188"/>
      <c r="P168" s="188"/>
      <c r="Q168" s="188"/>
      <c r="R168" s="188"/>
      <c r="S168" s="188"/>
      <c r="T168" s="189"/>
      <c r="AT168" s="190" t="s">
        <v>221</v>
      </c>
      <c r="AU168" s="190" t="s">
        <v>85</v>
      </c>
      <c r="AV168" s="13" t="s">
        <v>85</v>
      </c>
      <c r="AW168" s="13" t="s">
        <v>30</v>
      </c>
      <c r="AX168" s="13" t="s">
        <v>74</v>
      </c>
      <c r="AY168" s="190" t="s">
        <v>128</v>
      </c>
    </row>
    <row r="169" spans="1:65" s="13" customFormat="1">
      <c r="B169" s="182"/>
      <c r="D169" s="183" t="s">
        <v>221</v>
      </c>
      <c r="E169" s="190" t="s">
        <v>1</v>
      </c>
      <c r="F169" s="184" t="s">
        <v>1171</v>
      </c>
      <c r="H169" s="185">
        <v>0.52900000000000003</v>
      </c>
      <c r="I169" s="186"/>
      <c r="L169" s="182"/>
      <c r="M169" s="187"/>
      <c r="N169" s="188"/>
      <c r="O169" s="188"/>
      <c r="P169" s="188"/>
      <c r="Q169" s="188"/>
      <c r="R169" s="188"/>
      <c r="S169" s="188"/>
      <c r="T169" s="189"/>
      <c r="AT169" s="190" t="s">
        <v>221</v>
      </c>
      <c r="AU169" s="190" t="s">
        <v>85</v>
      </c>
      <c r="AV169" s="13" t="s">
        <v>85</v>
      </c>
      <c r="AW169" s="13" t="s">
        <v>30</v>
      </c>
      <c r="AX169" s="13" t="s">
        <v>74</v>
      </c>
      <c r="AY169" s="190" t="s">
        <v>128</v>
      </c>
    </row>
    <row r="170" spans="1:65" s="13" customFormat="1">
      <c r="B170" s="182"/>
      <c r="D170" s="183" t="s">
        <v>221</v>
      </c>
      <c r="E170" s="190" t="s">
        <v>1</v>
      </c>
      <c r="F170" s="184" t="s">
        <v>1172</v>
      </c>
      <c r="H170" s="185">
        <v>2.0699999999999998</v>
      </c>
      <c r="I170" s="186"/>
      <c r="L170" s="182"/>
      <c r="M170" s="187"/>
      <c r="N170" s="188"/>
      <c r="O170" s="188"/>
      <c r="P170" s="188"/>
      <c r="Q170" s="188"/>
      <c r="R170" s="188"/>
      <c r="S170" s="188"/>
      <c r="T170" s="189"/>
      <c r="AT170" s="190" t="s">
        <v>221</v>
      </c>
      <c r="AU170" s="190" t="s">
        <v>85</v>
      </c>
      <c r="AV170" s="13" t="s">
        <v>85</v>
      </c>
      <c r="AW170" s="13" t="s">
        <v>30</v>
      </c>
      <c r="AX170" s="13" t="s">
        <v>74</v>
      </c>
      <c r="AY170" s="190" t="s">
        <v>128</v>
      </c>
    </row>
    <row r="171" spans="1:65" s="16" customFormat="1">
      <c r="B171" s="216"/>
      <c r="D171" s="183" t="s">
        <v>221</v>
      </c>
      <c r="E171" s="217" t="s">
        <v>1</v>
      </c>
      <c r="F171" s="218" t="s">
        <v>1087</v>
      </c>
      <c r="H171" s="219">
        <v>10.614000000000001</v>
      </c>
      <c r="I171" s="220"/>
      <c r="L171" s="216"/>
      <c r="M171" s="221"/>
      <c r="N171" s="222"/>
      <c r="O171" s="222"/>
      <c r="P171" s="222"/>
      <c r="Q171" s="222"/>
      <c r="R171" s="222"/>
      <c r="S171" s="222"/>
      <c r="T171" s="223"/>
      <c r="AT171" s="217" t="s">
        <v>221</v>
      </c>
      <c r="AU171" s="217" t="s">
        <v>85</v>
      </c>
      <c r="AV171" s="16" t="s">
        <v>88</v>
      </c>
      <c r="AW171" s="16" t="s">
        <v>30</v>
      </c>
      <c r="AX171" s="16" t="s">
        <v>74</v>
      </c>
      <c r="AY171" s="217" t="s">
        <v>128</v>
      </c>
    </row>
    <row r="172" spans="1:65" s="13" customFormat="1">
      <c r="B172" s="182"/>
      <c r="D172" s="183" t="s">
        <v>221</v>
      </c>
      <c r="E172" s="190" t="s">
        <v>1</v>
      </c>
      <c r="F172" s="184" t="s">
        <v>1177</v>
      </c>
      <c r="H172" s="185">
        <v>22.289000000000001</v>
      </c>
      <c r="I172" s="186"/>
      <c r="L172" s="182"/>
      <c r="M172" s="187"/>
      <c r="N172" s="188"/>
      <c r="O172" s="188"/>
      <c r="P172" s="188"/>
      <c r="Q172" s="188"/>
      <c r="R172" s="188"/>
      <c r="S172" s="188"/>
      <c r="T172" s="189"/>
      <c r="AT172" s="190" t="s">
        <v>221</v>
      </c>
      <c r="AU172" s="190" t="s">
        <v>85</v>
      </c>
      <c r="AV172" s="13" t="s">
        <v>85</v>
      </c>
      <c r="AW172" s="13" t="s">
        <v>30</v>
      </c>
      <c r="AX172" s="13" t="s">
        <v>81</v>
      </c>
      <c r="AY172" s="190" t="s">
        <v>128</v>
      </c>
    </row>
    <row r="173" spans="1:65" s="2" customFormat="1" ht="21.75" customHeight="1">
      <c r="A173" s="33"/>
      <c r="B173" s="155"/>
      <c r="C173" s="156" t="s">
        <v>168</v>
      </c>
      <c r="D173" s="156" t="s">
        <v>129</v>
      </c>
      <c r="E173" s="157" t="s">
        <v>1178</v>
      </c>
      <c r="F173" s="158" t="s">
        <v>1179</v>
      </c>
      <c r="G173" s="159" t="s">
        <v>276</v>
      </c>
      <c r="H173" s="160">
        <v>64</v>
      </c>
      <c r="I173" s="161"/>
      <c r="J173" s="160">
        <f>ROUND(I173*H173,3)</f>
        <v>0</v>
      </c>
      <c r="K173" s="162"/>
      <c r="L173" s="34"/>
      <c r="M173" s="163" t="s">
        <v>1</v>
      </c>
      <c r="N173" s="164" t="s">
        <v>40</v>
      </c>
      <c r="O173" s="59"/>
      <c r="P173" s="165">
        <f>O173*H173</f>
        <v>0</v>
      </c>
      <c r="Q173" s="165">
        <v>2.0000000000000002E-5</v>
      </c>
      <c r="R173" s="165">
        <f>Q173*H173</f>
        <v>1.2800000000000001E-3</v>
      </c>
      <c r="S173" s="165">
        <v>0</v>
      </c>
      <c r="T173" s="166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7" t="s">
        <v>91</v>
      </c>
      <c r="AT173" s="167" t="s">
        <v>129</v>
      </c>
      <c r="AU173" s="167" t="s">
        <v>85</v>
      </c>
      <c r="AY173" s="18" t="s">
        <v>128</v>
      </c>
      <c r="BE173" s="168">
        <f>IF(N173="základná",J173,0)</f>
        <v>0</v>
      </c>
      <c r="BF173" s="168">
        <f>IF(N173="znížená",J173,0)</f>
        <v>0</v>
      </c>
      <c r="BG173" s="168">
        <f>IF(N173="zákl. prenesená",J173,0)</f>
        <v>0</v>
      </c>
      <c r="BH173" s="168">
        <f>IF(N173="zníž. prenesená",J173,0)</f>
        <v>0</v>
      </c>
      <c r="BI173" s="168">
        <f>IF(N173="nulová",J173,0)</f>
        <v>0</v>
      </c>
      <c r="BJ173" s="18" t="s">
        <v>85</v>
      </c>
      <c r="BK173" s="169">
        <f>ROUND(I173*H173,3)</f>
        <v>0</v>
      </c>
      <c r="BL173" s="18" t="s">
        <v>91</v>
      </c>
      <c r="BM173" s="167" t="s">
        <v>1180</v>
      </c>
    </row>
    <row r="174" spans="1:65" s="11" customFormat="1" ht="22.75" customHeight="1">
      <c r="B174" s="144"/>
      <c r="D174" s="145" t="s">
        <v>73</v>
      </c>
      <c r="E174" s="180" t="s">
        <v>156</v>
      </c>
      <c r="F174" s="180" t="s">
        <v>204</v>
      </c>
      <c r="I174" s="147"/>
      <c r="J174" s="181">
        <f>BK174</f>
        <v>0</v>
      </c>
      <c r="L174" s="144"/>
      <c r="M174" s="149"/>
      <c r="N174" s="150"/>
      <c r="O174" s="150"/>
      <c r="P174" s="151">
        <f>SUM(P175:P177)</f>
        <v>0</v>
      </c>
      <c r="Q174" s="150"/>
      <c r="R174" s="151">
        <f>SUM(R175:R177)</f>
        <v>8.1600000000000006E-3</v>
      </c>
      <c r="S174" s="150"/>
      <c r="T174" s="152">
        <f>SUM(T175:T177)</f>
        <v>0</v>
      </c>
      <c r="AR174" s="145" t="s">
        <v>81</v>
      </c>
      <c r="AT174" s="153" t="s">
        <v>73</v>
      </c>
      <c r="AU174" s="153" t="s">
        <v>81</v>
      </c>
      <c r="AY174" s="145" t="s">
        <v>128</v>
      </c>
      <c r="BK174" s="154">
        <f>SUM(BK175:BK177)</f>
        <v>0</v>
      </c>
    </row>
    <row r="175" spans="1:65" s="2" customFormat="1" ht="21.75" customHeight="1">
      <c r="A175" s="33"/>
      <c r="B175" s="155"/>
      <c r="C175" s="156" t="s">
        <v>223</v>
      </c>
      <c r="D175" s="156" t="s">
        <v>129</v>
      </c>
      <c r="E175" s="157" t="s">
        <v>1181</v>
      </c>
      <c r="F175" s="158" t="s">
        <v>1182</v>
      </c>
      <c r="G175" s="159" t="s">
        <v>276</v>
      </c>
      <c r="H175" s="160">
        <v>16</v>
      </c>
      <c r="I175" s="161"/>
      <c r="J175" s="160">
        <f>ROUND(I175*H175,3)</f>
        <v>0</v>
      </c>
      <c r="K175" s="162"/>
      <c r="L175" s="34"/>
      <c r="M175" s="163" t="s">
        <v>1</v>
      </c>
      <c r="N175" s="164" t="s">
        <v>40</v>
      </c>
      <c r="O175" s="59"/>
      <c r="P175" s="165">
        <f>O175*H175</f>
        <v>0</v>
      </c>
      <c r="Q175" s="165">
        <v>5.1000000000000004E-4</v>
      </c>
      <c r="R175" s="165">
        <f>Q175*H175</f>
        <v>8.1600000000000006E-3</v>
      </c>
      <c r="S175" s="165">
        <v>0</v>
      </c>
      <c r="T175" s="166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7" t="s">
        <v>91</v>
      </c>
      <c r="AT175" s="167" t="s">
        <v>129</v>
      </c>
      <c r="AU175" s="167" t="s">
        <v>85</v>
      </c>
      <c r="AY175" s="18" t="s">
        <v>128</v>
      </c>
      <c r="BE175" s="168">
        <f>IF(N175="základná",J175,0)</f>
        <v>0</v>
      </c>
      <c r="BF175" s="168">
        <f>IF(N175="znížená",J175,0)</f>
        <v>0</v>
      </c>
      <c r="BG175" s="168">
        <f>IF(N175="zákl. prenesená",J175,0)</f>
        <v>0</v>
      </c>
      <c r="BH175" s="168">
        <f>IF(N175="zníž. prenesená",J175,0)</f>
        <v>0</v>
      </c>
      <c r="BI175" s="168">
        <f>IF(N175="nulová",J175,0)</f>
        <v>0</v>
      </c>
      <c r="BJ175" s="18" t="s">
        <v>85</v>
      </c>
      <c r="BK175" s="169">
        <f>ROUND(I175*H175,3)</f>
        <v>0</v>
      </c>
      <c r="BL175" s="18" t="s">
        <v>91</v>
      </c>
      <c r="BM175" s="167" t="s">
        <v>1183</v>
      </c>
    </row>
    <row r="176" spans="1:65" s="2" customFormat="1" ht="21.75" customHeight="1">
      <c r="A176" s="33"/>
      <c r="B176" s="155"/>
      <c r="C176" s="191" t="s">
        <v>228</v>
      </c>
      <c r="D176" s="191" t="s">
        <v>263</v>
      </c>
      <c r="E176" s="192" t="s">
        <v>1184</v>
      </c>
      <c r="F176" s="193" t="s">
        <v>1185</v>
      </c>
      <c r="G176" s="194" t="s">
        <v>276</v>
      </c>
      <c r="H176" s="195">
        <v>8</v>
      </c>
      <c r="I176" s="196"/>
      <c r="J176" s="195">
        <f>ROUND(I176*H176,3)</f>
        <v>0</v>
      </c>
      <c r="K176" s="197"/>
      <c r="L176" s="198"/>
      <c r="M176" s="199" t="s">
        <v>1</v>
      </c>
      <c r="N176" s="200" t="s">
        <v>40</v>
      </c>
      <c r="O176" s="59"/>
      <c r="P176" s="165">
        <f>O176*H176</f>
        <v>0</v>
      </c>
      <c r="Q176" s="165">
        <v>0</v>
      </c>
      <c r="R176" s="165">
        <f>Q176*H176</f>
        <v>0</v>
      </c>
      <c r="S176" s="165">
        <v>0</v>
      </c>
      <c r="T176" s="166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7" t="s">
        <v>103</v>
      </c>
      <c r="AT176" s="167" t="s">
        <v>263</v>
      </c>
      <c r="AU176" s="167" t="s">
        <v>85</v>
      </c>
      <c r="AY176" s="18" t="s">
        <v>128</v>
      </c>
      <c r="BE176" s="168">
        <f>IF(N176="základná",J176,0)</f>
        <v>0</v>
      </c>
      <c r="BF176" s="168">
        <f>IF(N176="znížená",J176,0)</f>
        <v>0</v>
      </c>
      <c r="BG176" s="168">
        <f>IF(N176="zákl. prenesená",J176,0)</f>
        <v>0</v>
      </c>
      <c r="BH176" s="168">
        <f>IF(N176="zníž. prenesená",J176,0)</f>
        <v>0</v>
      </c>
      <c r="BI176" s="168">
        <f>IF(N176="nulová",J176,0)</f>
        <v>0</v>
      </c>
      <c r="BJ176" s="18" t="s">
        <v>85</v>
      </c>
      <c r="BK176" s="169">
        <f>ROUND(I176*H176,3)</f>
        <v>0</v>
      </c>
      <c r="BL176" s="18" t="s">
        <v>91</v>
      </c>
      <c r="BM176" s="167" t="s">
        <v>1186</v>
      </c>
    </row>
    <row r="177" spans="1:65" s="2" customFormat="1" ht="21.75" customHeight="1">
      <c r="A177" s="33"/>
      <c r="B177" s="155"/>
      <c r="C177" s="191" t="s">
        <v>237</v>
      </c>
      <c r="D177" s="191" t="s">
        <v>263</v>
      </c>
      <c r="E177" s="192" t="s">
        <v>1187</v>
      </c>
      <c r="F177" s="193" t="s">
        <v>1188</v>
      </c>
      <c r="G177" s="194" t="s">
        <v>276</v>
      </c>
      <c r="H177" s="195">
        <v>8</v>
      </c>
      <c r="I177" s="196"/>
      <c r="J177" s="195">
        <f>ROUND(I177*H177,3)</f>
        <v>0</v>
      </c>
      <c r="K177" s="197"/>
      <c r="L177" s="198"/>
      <c r="M177" s="199" t="s">
        <v>1</v>
      </c>
      <c r="N177" s="200" t="s">
        <v>40</v>
      </c>
      <c r="O177" s="59"/>
      <c r="P177" s="165">
        <f>O177*H177</f>
        <v>0</v>
      </c>
      <c r="Q177" s="165">
        <v>0</v>
      </c>
      <c r="R177" s="165">
        <f>Q177*H177</f>
        <v>0</v>
      </c>
      <c r="S177" s="165">
        <v>0</v>
      </c>
      <c r="T177" s="166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7" t="s">
        <v>103</v>
      </c>
      <c r="AT177" s="167" t="s">
        <v>263</v>
      </c>
      <c r="AU177" s="167" t="s">
        <v>85</v>
      </c>
      <c r="AY177" s="18" t="s">
        <v>128</v>
      </c>
      <c r="BE177" s="168">
        <f>IF(N177="základná",J177,0)</f>
        <v>0</v>
      </c>
      <c r="BF177" s="168">
        <f>IF(N177="znížená",J177,0)</f>
        <v>0</v>
      </c>
      <c r="BG177" s="168">
        <f>IF(N177="zákl. prenesená",J177,0)</f>
        <v>0</v>
      </c>
      <c r="BH177" s="168">
        <f>IF(N177="zníž. prenesená",J177,0)</f>
        <v>0</v>
      </c>
      <c r="BI177" s="168">
        <f>IF(N177="nulová",J177,0)</f>
        <v>0</v>
      </c>
      <c r="BJ177" s="18" t="s">
        <v>85</v>
      </c>
      <c r="BK177" s="169">
        <f>ROUND(I177*H177,3)</f>
        <v>0</v>
      </c>
      <c r="BL177" s="18" t="s">
        <v>91</v>
      </c>
      <c r="BM177" s="167" t="s">
        <v>1189</v>
      </c>
    </row>
    <row r="178" spans="1:65" s="11" customFormat="1" ht="22.75" customHeight="1">
      <c r="B178" s="144"/>
      <c r="D178" s="145" t="s">
        <v>73</v>
      </c>
      <c r="E178" s="180" t="s">
        <v>414</v>
      </c>
      <c r="F178" s="180" t="s">
        <v>415</v>
      </c>
      <c r="I178" s="147"/>
      <c r="J178" s="181">
        <f>BK178</f>
        <v>0</v>
      </c>
      <c r="L178" s="144"/>
      <c r="M178" s="149"/>
      <c r="N178" s="150"/>
      <c r="O178" s="150"/>
      <c r="P178" s="151">
        <f>P179</f>
        <v>0</v>
      </c>
      <c r="Q178" s="150"/>
      <c r="R178" s="151">
        <f>R179</f>
        <v>0</v>
      </c>
      <c r="S178" s="150"/>
      <c r="T178" s="152">
        <f>T179</f>
        <v>0</v>
      </c>
      <c r="AR178" s="145" t="s">
        <v>81</v>
      </c>
      <c r="AT178" s="153" t="s">
        <v>73</v>
      </c>
      <c r="AU178" s="153" t="s">
        <v>81</v>
      </c>
      <c r="AY178" s="145" t="s">
        <v>128</v>
      </c>
      <c r="BK178" s="154">
        <f>BK179</f>
        <v>0</v>
      </c>
    </row>
    <row r="179" spans="1:65" s="2" customFormat="1" ht="21.75" customHeight="1">
      <c r="A179" s="33"/>
      <c r="B179" s="155"/>
      <c r="C179" s="156" t="s">
        <v>296</v>
      </c>
      <c r="D179" s="156" t="s">
        <v>129</v>
      </c>
      <c r="E179" s="157" t="s">
        <v>1124</v>
      </c>
      <c r="F179" s="158" t="s">
        <v>1125</v>
      </c>
      <c r="G179" s="159" t="s">
        <v>216</v>
      </c>
      <c r="H179" s="160">
        <v>196.28100000000001</v>
      </c>
      <c r="I179" s="161"/>
      <c r="J179" s="160">
        <f>ROUND(I179*H179,3)</f>
        <v>0</v>
      </c>
      <c r="K179" s="162"/>
      <c r="L179" s="34"/>
      <c r="M179" s="163" t="s">
        <v>1</v>
      </c>
      <c r="N179" s="164" t="s">
        <v>40</v>
      </c>
      <c r="O179" s="59"/>
      <c r="P179" s="165">
        <f>O179*H179</f>
        <v>0</v>
      </c>
      <c r="Q179" s="165">
        <v>0</v>
      </c>
      <c r="R179" s="165">
        <f>Q179*H179</f>
        <v>0</v>
      </c>
      <c r="S179" s="165">
        <v>0</v>
      </c>
      <c r="T179" s="166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7" t="s">
        <v>91</v>
      </c>
      <c r="AT179" s="167" t="s">
        <v>129</v>
      </c>
      <c r="AU179" s="167" t="s">
        <v>85</v>
      </c>
      <c r="AY179" s="18" t="s">
        <v>128</v>
      </c>
      <c r="BE179" s="168">
        <f>IF(N179="základná",J179,0)</f>
        <v>0</v>
      </c>
      <c r="BF179" s="168">
        <f>IF(N179="znížená",J179,0)</f>
        <v>0</v>
      </c>
      <c r="BG179" s="168">
        <f>IF(N179="zákl. prenesená",J179,0)</f>
        <v>0</v>
      </c>
      <c r="BH179" s="168">
        <f>IF(N179="zníž. prenesená",J179,0)</f>
        <v>0</v>
      </c>
      <c r="BI179" s="168">
        <f>IF(N179="nulová",J179,0)</f>
        <v>0</v>
      </c>
      <c r="BJ179" s="18" t="s">
        <v>85</v>
      </c>
      <c r="BK179" s="169">
        <f>ROUND(I179*H179,3)</f>
        <v>0</v>
      </c>
      <c r="BL179" s="18" t="s">
        <v>91</v>
      </c>
      <c r="BM179" s="167" t="s">
        <v>1190</v>
      </c>
    </row>
    <row r="180" spans="1:65" s="11" customFormat="1" ht="25.9" customHeight="1">
      <c r="B180" s="144"/>
      <c r="D180" s="145" t="s">
        <v>73</v>
      </c>
      <c r="E180" s="146" t="s">
        <v>233</v>
      </c>
      <c r="F180" s="146" t="s">
        <v>234</v>
      </c>
      <c r="I180" s="147"/>
      <c r="J180" s="148">
        <f>BK180</f>
        <v>0</v>
      </c>
      <c r="L180" s="144"/>
      <c r="M180" s="149"/>
      <c r="N180" s="150"/>
      <c r="O180" s="150"/>
      <c r="P180" s="151">
        <f>P181</f>
        <v>0</v>
      </c>
      <c r="Q180" s="150"/>
      <c r="R180" s="151">
        <f>R181</f>
        <v>0</v>
      </c>
      <c r="S180" s="150"/>
      <c r="T180" s="152">
        <f>T181</f>
        <v>0</v>
      </c>
      <c r="AR180" s="145" t="s">
        <v>94</v>
      </c>
      <c r="AT180" s="153" t="s">
        <v>73</v>
      </c>
      <c r="AU180" s="153" t="s">
        <v>74</v>
      </c>
      <c r="AY180" s="145" t="s">
        <v>128</v>
      </c>
      <c r="BK180" s="154">
        <f>BK181</f>
        <v>0</v>
      </c>
    </row>
    <row r="181" spans="1:65" s="11" customFormat="1" ht="22.75" customHeight="1">
      <c r="B181" s="144"/>
      <c r="D181" s="145" t="s">
        <v>73</v>
      </c>
      <c r="E181" s="180" t="s">
        <v>235</v>
      </c>
      <c r="F181" s="180" t="s">
        <v>236</v>
      </c>
      <c r="I181" s="147"/>
      <c r="J181" s="181">
        <f>BK181</f>
        <v>0</v>
      </c>
      <c r="L181" s="144"/>
      <c r="M181" s="149"/>
      <c r="N181" s="150"/>
      <c r="O181" s="150"/>
      <c r="P181" s="151">
        <f>P182</f>
        <v>0</v>
      </c>
      <c r="Q181" s="150"/>
      <c r="R181" s="151">
        <f>R182</f>
        <v>0</v>
      </c>
      <c r="S181" s="150"/>
      <c r="T181" s="152">
        <f>T182</f>
        <v>0</v>
      </c>
      <c r="AR181" s="145" t="s">
        <v>94</v>
      </c>
      <c r="AT181" s="153" t="s">
        <v>73</v>
      </c>
      <c r="AU181" s="153" t="s">
        <v>81</v>
      </c>
      <c r="AY181" s="145" t="s">
        <v>128</v>
      </c>
      <c r="BK181" s="154">
        <f>BK182</f>
        <v>0</v>
      </c>
    </row>
    <row r="182" spans="1:65" s="2" customFormat="1" ht="33" customHeight="1">
      <c r="A182" s="33"/>
      <c r="B182" s="155"/>
      <c r="C182" s="156" t="s">
        <v>300</v>
      </c>
      <c r="D182" s="156" t="s">
        <v>129</v>
      </c>
      <c r="E182" s="157" t="s">
        <v>238</v>
      </c>
      <c r="F182" s="158" t="s">
        <v>453</v>
      </c>
      <c r="G182" s="159" t="s">
        <v>132</v>
      </c>
      <c r="H182" s="160">
        <v>1</v>
      </c>
      <c r="I182" s="161"/>
      <c r="J182" s="160">
        <f>ROUND(I182*H182,3)</f>
        <v>0</v>
      </c>
      <c r="K182" s="162"/>
      <c r="L182" s="34"/>
      <c r="M182" s="170" t="s">
        <v>1</v>
      </c>
      <c r="N182" s="171" t="s">
        <v>40</v>
      </c>
      <c r="O182" s="172"/>
      <c r="P182" s="173">
        <f>O182*H182</f>
        <v>0</v>
      </c>
      <c r="Q182" s="173">
        <v>0</v>
      </c>
      <c r="R182" s="173">
        <f>Q182*H182</f>
        <v>0</v>
      </c>
      <c r="S182" s="173">
        <v>0</v>
      </c>
      <c r="T182" s="174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7" t="s">
        <v>240</v>
      </c>
      <c r="AT182" s="167" t="s">
        <v>129</v>
      </c>
      <c r="AU182" s="167" t="s">
        <v>85</v>
      </c>
      <c r="AY182" s="18" t="s">
        <v>128</v>
      </c>
      <c r="BE182" s="168">
        <f>IF(N182="základná",J182,0)</f>
        <v>0</v>
      </c>
      <c r="BF182" s="168">
        <f>IF(N182="znížená",J182,0)</f>
        <v>0</v>
      </c>
      <c r="BG182" s="168">
        <f>IF(N182="zákl. prenesená",J182,0)</f>
        <v>0</v>
      </c>
      <c r="BH182" s="168">
        <f>IF(N182="zníž. prenesená",J182,0)</f>
        <v>0</v>
      </c>
      <c r="BI182" s="168">
        <f>IF(N182="nulová",J182,0)</f>
        <v>0</v>
      </c>
      <c r="BJ182" s="18" t="s">
        <v>85</v>
      </c>
      <c r="BK182" s="169">
        <f>ROUND(I182*H182,3)</f>
        <v>0</v>
      </c>
      <c r="BL182" s="18" t="s">
        <v>240</v>
      </c>
      <c r="BM182" s="167" t="s">
        <v>1191</v>
      </c>
    </row>
    <row r="183" spans="1:65" s="2" customFormat="1" ht="7" customHeight="1">
      <c r="A183" s="33"/>
      <c r="B183" s="48"/>
      <c r="C183" s="49"/>
      <c r="D183" s="49"/>
      <c r="E183" s="49"/>
      <c r="F183" s="49"/>
      <c r="G183" s="49"/>
      <c r="H183" s="49"/>
      <c r="I183" s="121"/>
      <c r="J183" s="49"/>
      <c r="K183" s="49"/>
      <c r="L183" s="34"/>
      <c r="M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</row>
  </sheetData>
  <autoFilter ref="C122:K182" xr:uid="{00000000-0009-0000-0000-000009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31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24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82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108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36"/>
      <c r="G18" s="236"/>
      <c r="H18" s="236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9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40" t="s">
        <v>1</v>
      </c>
      <c r="F27" s="240"/>
      <c r="G27" s="240"/>
      <c r="H27" s="240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ROUND(J117,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ROUND((SUM(BE117:BE130)),  2)</f>
        <v>0</v>
      </c>
      <c r="G33" s="33"/>
      <c r="H33" s="33"/>
      <c r="I33" s="108">
        <v>0.2</v>
      </c>
      <c r="J33" s="107">
        <f>ROUND(((SUM(BE117:BE130))*I33),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ROUND((SUM(BF117:BF130)),  2)</f>
        <v>0</v>
      </c>
      <c r="G34" s="33"/>
      <c r="H34" s="33"/>
      <c r="I34" s="108">
        <v>0.2</v>
      </c>
      <c r="J34" s="107">
        <f>ROUND(((SUM(BF117:BF130))*I34),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ROUND((SUM(BG117:BG130)),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ROUND((SUM(BH117:BH130)),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ROUND((SUM(BI117:BI130)),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0 - Všeobecné náklady stavby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J117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114</v>
      </c>
      <c r="E97" s="129"/>
      <c r="F97" s="129"/>
      <c r="G97" s="129"/>
      <c r="H97" s="129"/>
      <c r="I97" s="130"/>
      <c r="J97" s="131">
        <f>J118</f>
        <v>0</v>
      </c>
      <c r="L97" s="127"/>
    </row>
    <row r="98" spans="1:31" s="2" customFormat="1" ht="21.75" customHeight="1">
      <c r="A98" s="33"/>
      <c r="B98" s="34"/>
      <c r="C98" s="33"/>
      <c r="D98" s="33"/>
      <c r="E98" s="33"/>
      <c r="F98" s="33"/>
      <c r="G98" s="33"/>
      <c r="H98" s="33"/>
      <c r="I98" s="97"/>
      <c r="J98" s="33"/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pans="1:31" s="2" customFormat="1" ht="7" customHeight="1">
      <c r="A99" s="33"/>
      <c r="B99" s="48"/>
      <c r="C99" s="49"/>
      <c r="D99" s="49"/>
      <c r="E99" s="49"/>
      <c r="F99" s="49"/>
      <c r="G99" s="49"/>
      <c r="H99" s="49"/>
      <c r="I99" s="121"/>
      <c r="J99" s="49"/>
      <c r="K99" s="49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3" spans="1:31" s="2" customFormat="1" ht="7" customHeight="1">
      <c r="A103" s="33"/>
      <c r="B103" s="50"/>
      <c r="C103" s="51"/>
      <c r="D103" s="51"/>
      <c r="E103" s="51"/>
      <c r="F103" s="51"/>
      <c r="G103" s="51"/>
      <c r="H103" s="51"/>
      <c r="I103" s="122"/>
      <c r="J103" s="51"/>
      <c r="K103" s="51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25" customHeight="1">
      <c r="A104" s="33"/>
      <c r="B104" s="34"/>
      <c r="C104" s="22" t="s">
        <v>115</v>
      </c>
      <c r="D104" s="33"/>
      <c r="E104" s="33"/>
      <c r="F104" s="33"/>
      <c r="G104" s="33"/>
      <c r="H104" s="33"/>
      <c r="I104" s="97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7" customHeight="1">
      <c r="A105" s="33"/>
      <c r="B105" s="34"/>
      <c r="C105" s="33"/>
      <c r="D105" s="33"/>
      <c r="E105" s="33"/>
      <c r="F105" s="33"/>
      <c r="G105" s="33"/>
      <c r="H105" s="33"/>
      <c r="I105" s="97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12" customHeight="1">
      <c r="A106" s="33"/>
      <c r="B106" s="34"/>
      <c r="C106" s="28" t="s">
        <v>14</v>
      </c>
      <c r="D106" s="33"/>
      <c r="E106" s="33"/>
      <c r="F106" s="33"/>
      <c r="G106" s="33"/>
      <c r="H106" s="33"/>
      <c r="I106" s="97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6.5" customHeight="1">
      <c r="A107" s="33"/>
      <c r="B107" s="34"/>
      <c r="C107" s="33"/>
      <c r="D107" s="33"/>
      <c r="E107" s="264" t="str">
        <f>E7</f>
        <v>Regenerácia centrálnej zóny - Štvrť SNP Trenčianske Teplice</v>
      </c>
      <c r="F107" s="265"/>
      <c r="G107" s="265"/>
      <c r="H107" s="265"/>
      <c r="I107" s="97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2" customHeight="1">
      <c r="A108" s="33"/>
      <c r="B108" s="34"/>
      <c r="C108" s="28" t="s">
        <v>107</v>
      </c>
      <c r="D108" s="33"/>
      <c r="E108" s="33"/>
      <c r="F108" s="33"/>
      <c r="G108" s="33"/>
      <c r="H108" s="33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6.5" customHeight="1">
      <c r="A109" s="33"/>
      <c r="B109" s="34"/>
      <c r="C109" s="33"/>
      <c r="D109" s="33"/>
      <c r="E109" s="247" t="str">
        <f>E9</f>
        <v>0 - Všeobecné náklady stavby</v>
      </c>
      <c r="F109" s="263"/>
      <c r="G109" s="263"/>
      <c r="H109" s="26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7" customHeight="1">
      <c r="A110" s="33"/>
      <c r="B110" s="34"/>
      <c r="C110" s="33"/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18</v>
      </c>
      <c r="D111" s="33"/>
      <c r="E111" s="33"/>
      <c r="F111" s="26" t="str">
        <f>F12</f>
        <v>Trenčianske Teplice</v>
      </c>
      <c r="G111" s="33"/>
      <c r="H111" s="33"/>
      <c r="I111" s="98" t="s">
        <v>20</v>
      </c>
      <c r="J111" s="56" t="str">
        <f>IF(J12="","",J12)</f>
        <v>6. 11. 2020</v>
      </c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7" customHeight="1">
      <c r="A112" s="33"/>
      <c r="B112" s="34"/>
      <c r="C112" s="33"/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5.15" customHeight="1">
      <c r="A113" s="33"/>
      <c r="B113" s="34"/>
      <c r="C113" s="28" t="s">
        <v>22</v>
      </c>
      <c r="D113" s="33"/>
      <c r="E113" s="33"/>
      <c r="F113" s="26" t="str">
        <f>E15</f>
        <v xml:space="preserve"> </v>
      </c>
      <c r="G113" s="33"/>
      <c r="H113" s="33"/>
      <c r="I113" s="98" t="s">
        <v>28</v>
      </c>
      <c r="J113" s="31" t="str">
        <f>E21</f>
        <v>Ing. Juraj Čaňo</v>
      </c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5.15" customHeight="1">
      <c r="A114" s="33"/>
      <c r="B114" s="34"/>
      <c r="C114" s="28" t="s">
        <v>26</v>
      </c>
      <c r="D114" s="33"/>
      <c r="E114" s="33"/>
      <c r="F114" s="26" t="str">
        <f>IF(E18="","",E18)</f>
        <v>Vyplň údaj</v>
      </c>
      <c r="G114" s="33"/>
      <c r="H114" s="33"/>
      <c r="I114" s="98" t="s">
        <v>32</v>
      </c>
      <c r="J114" s="31" t="str">
        <f>E24</f>
        <v xml:space="preserve"> 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0.25" customHeight="1">
      <c r="A115" s="33"/>
      <c r="B115" s="34"/>
      <c r="C115" s="33"/>
      <c r="D115" s="33"/>
      <c r="E115" s="33"/>
      <c r="F115" s="33"/>
      <c r="G115" s="33"/>
      <c r="H115" s="3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10" customFormat="1" ht="29.25" customHeight="1">
      <c r="A116" s="132"/>
      <c r="B116" s="133"/>
      <c r="C116" s="134" t="s">
        <v>116</v>
      </c>
      <c r="D116" s="135" t="s">
        <v>59</v>
      </c>
      <c r="E116" s="135" t="s">
        <v>55</v>
      </c>
      <c r="F116" s="135" t="s">
        <v>56</v>
      </c>
      <c r="G116" s="135" t="s">
        <v>117</v>
      </c>
      <c r="H116" s="135" t="s">
        <v>118</v>
      </c>
      <c r="I116" s="136" t="s">
        <v>119</v>
      </c>
      <c r="J116" s="137" t="s">
        <v>111</v>
      </c>
      <c r="K116" s="138" t="s">
        <v>120</v>
      </c>
      <c r="L116" s="139"/>
      <c r="M116" s="63" t="s">
        <v>1</v>
      </c>
      <c r="N116" s="64" t="s">
        <v>38</v>
      </c>
      <c r="O116" s="64" t="s">
        <v>121</v>
      </c>
      <c r="P116" s="64" t="s">
        <v>122</v>
      </c>
      <c r="Q116" s="64" t="s">
        <v>123</v>
      </c>
      <c r="R116" s="64" t="s">
        <v>124</v>
      </c>
      <c r="S116" s="64" t="s">
        <v>125</v>
      </c>
      <c r="T116" s="65" t="s">
        <v>126</v>
      </c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</row>
    <row r="117" spans="1:65" s="2" customFormat="1" ht="22.75" customHeight="1">
      <c r="A117" s="33"/>
      <c r="B117" s="34"/>
      <c r="C117" s="70" t="s">
        <v>112</v>
      </c>
      <c r="D117" s="33"/>
      <c r="E117" s="33"/>
      <c r="F117" s="33"/>
      <c r="G117" s="33"/>
      <c r="H117" s="33"/>
      <c r="I117" s="97"/>
      <c r="J117" s="140">
        <f>BK117</f>
        <v>0</v>
      </c>
      <c r="K117" s="33"/>
      <c r="L117" s="34"/>
      <c r="M117" s="66"/>
      <c r="N117" s="57"/>
      <c r="O117" s="67"/>
      <c r="P117" s="141">
        <f>P118</f>
        <v>0</v>
      </c>
      <c r="Q117" s="67"/>
      <c r="R117" s="141">
        <f>R118</f>
        <v>0</v>
      </c>
      <c r="S117" s="67"/>
      <c r="T117" s="142">
        <f>T118</f>
        <v>0</v>
      </c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T117" s="18" t="s">
        <v>73</v>
      </c>
      <c r="AU117" s="18" t="s">
        <v>113</v>
      </c>
      <c r="BK117" s="143">
        <f>BK118</f>
        <v>0</v>
      </c>
    </row>
    <row r="118" spans="1:65" s="11" customFormat="1" ht="25.9" customHeight="1">
      <c r="B118" s="144"/>
      <c r="D118" s="145" t="s">
        <v>73</v>
      </c>
      <c r="E118" s="146" t="s">
        <v>127</v>
      </c>
      <c r="F118" s="146" t="s">
        <v>79</v>
      </c>
      <c r="I118" s="147"/>
      <c r="J118" s="148">
        <f>BK118</f>
        <v>0</v>
      </c>
      <c r="L118" s="144"/>
      <c r="M118" s="149"/>
      <c r="N118" s="150"/>
      <c r="O118" s="150"/>
      <c r="P118" s="151">
        <f>SUM(P119:P130)</f>
        <v>0</v>
      </c>
      <c r="Q118" s="150"/>
      <c r="R118" s="151">
        <f>SUM(R119:R130)</f>
        <v>0</v>
      </c>
      <c r="S118" s="150"/>
      <c r="T118" s="152">
        <f>SUM(T119:T130)</f>
        <v>0</v>
      </c>
      <c r="AR118" s="145" t="s">
        <v>91</v>
      </c>
      <c r="AT118" s="153" t="s">
        <v>73</v>
      </c>
      <c r="AU118" s="153" t="s">
        <v>74</v>
      </c>
      <c r="AY118" s="145" t="s">
        <v>128</v>
      </c>
      <c r="BK118" s="154">
        <f>SUM(BK119:BK130)</f>
        <v>0</v>
      </c>
    </row>
    <row r="119" spans="1:65" s="2" customFormat="1" ht="55.5" customHeight="1">
      <c r="A119" s="33"/>
      <c r="B119" s="155"/>
      <c r="C119" s="156" t="s">
        <v>81</v>
      </c>
      <c r="D119" s="156" t="s">
        <v>129</v>
      </c>
      <c r="E119" s="157" t="s">
        <v>130</v>
      </c>
      <c r="F119" s="158" t="s">
        <v>131</v>
      </c>
      <c r="G119" s="159" t="s">
        <v>132</v>
      </c>
      <c r="H119" s="160">
        <v>1</v>
      </c>
      <c r="I119" s="161"/>
      <c r="J119" s="160">
        <f t="shared" ref="J119:J130" si="0">ROUND(I119*H119,3)</f>
        <v>0</v>
      </c>
      <c r="K119" s="162"/>
      <c r="L119" s="34"/>
      <c r="M119" s="163" t="s">
        <v>1</v>
      </c>
      <c r="N119" s="164" t="s">
        <v>40</v>
      </c>
      <c r="O119" s="59"/>
      <c r="P119" s="165">
        <f t="shared" ref="P119:P130" si="1">O119*H119</f>
        <v>0</v>
      </c>
      <c r="Q119" s="165">
        <v>0</v>
      </c>
      <c r="R119" s="165">
        <f t="shared" ref="R119:R130" si="2">Q119*H119</f>
        <v>0</v>
      </c>
      <c r="S119" s="165">
        <v>0</v>
      </c>
      <c r="T119" s="166">
        <f t="shared" ref="T119:T130" si="3">S119*H119</f>
        <v>0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R119" s="167" t="s">
        <v>133</v>
      </c>
      <c r="AT119" s="167" t="s">
        <v>129</v>
      </c>
      <c r="AU119" s="167" t="s">
        <v>81</v>
      </c>
      <c r="AY119" s="18" t="s">
        <v>128</v>
      </c>
      <c r="BE119" s="168">
        <f t="shared" ref="BE119:BE130" si="4">IF(N119="základná",J119,0)</f>
        <v>0</v>
      </c>
      <c r="BF119" s="168">
        <f t="shared" ref="BF119:BF130" si="5">IF(N119="znížená",J119,0)</f>
        <v>0</v>
      </c>
      <c r="BG119" s="168">
        <f t="shared" ref="BG119:BG130" si="6">IF(N119="zákl. prenesená",J119,0)</f>
        <v>0</v>
      </c>
      <c r="BH119" s="168">
        <f t="shared" ref="BH119:BH130" si="7">IF(N119="zníž. prenesená",J119,0)</f>
        <v>0</v>
      </c>
      <c r="BI119" s="168">
        <f t="shared" ref="BI119:BI130" si="8">IF(N119="nulová",J119,0)</f>
        <v>0</v>
      </c>
      <c r="BJ119" s="18" t="s">
        <v>85</v>
      </c>
      <c r="BK119" s="169">
        <f t="shared" ref="BK119:BK130" si="9">ROUND(I119*H119,3)</f>
        <v>0</v>
      </c>
      <c r="BL119" s="18" t="s">
        <v>133</v>
      </c>
      <c r="BM119" s="167" t="s">
        <v>134</v>
      </c>
    </row>
    <row r="120" spans="1:65" s="2" customFormat="1" ht="33" customHeight="1">
      <c r="A120" s="33"/>
      <c r="B120" s="155"/>
      <c r="C120" s="156" t="s">
        <v>85</v>
      </c>
      <c r="D120" s="156" t="s">
        <v>129</v>
      </c>
      <c r="E120" s="157" t="s">
        <v>135</v>
      </c>
      <c r="F120" s="158" t="s">
        <v>136</v>
      </c>
      <c r="G120" s="159" t="s">
        <v>132</v>
      </c>
      <c r="H120" s="160">
        <v>1</v>
      </c>
      <c r="I120" s="161"/>
      <c r="J120" s="160">
        <f t="shared" si="0"/>
        <v>0</v>
      </c>
      <c r="K120" s="162"/>
      <c r="L120" s="34"/>
      <c r="M120" s="163" t="s">
        <v>1</v>
      </c>
      <c r="N120" s="164" t="s">
        <v>40</v>
      </c>
      <c r="O120" s="59"/>
      <c r="P120" s="165">
        <f t="shared" si="1"/>
        <v>0</v>
      </c>
      <c r="Q120" s="165">
        <v>0</v>
      </c>
      <c r="R120" s="165">
        <f t="shared" si="2"/>
        <v>0</v>
      </c>
      <c r="S120" s="165">
        <v>0</v>
      </c>
      <c r="T120" s="166">
        <f t="shared" si="3"/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R120" s="167" t="s">
        <v>133</v>
      </c>
      <c r="AT120" s="167" t="s">
        <v>129</v>
      </c>
      <c r="AU120" s="167" t="s">
        <v>81</v>
      </c>
      <c r="AY120" s="18" t="s">
        <v>128</v>
      </c>
      <c r="BE120" s="168">
        <f t="shared" si="4"/>
        <v>0</v>
      </c>
      <c r="BF120" s="168">
        <f t="shared" si="5"/>
        <v>0</v>
      </c>
      <c r="BG120" s="168">
        <f t="shared" si="6"/>
        <v>0</v>
      </c>
      <c r="BH120" s="168">
        <f t="shared" si="7"/>
        <v>0</v>
      </c>
      <c r="BI120" s="168">
        <f t="shared" si="8"/>
        <v>0</v>
      </c>
      <c r="BJ120" s="18" t="s">
        <v>85</v>
      </c>
      <c r="BK120" s="169">
        <f t="shared" si="9"/>
        <v>0</v>
      </c>
      <c r="BL120" s="18" t="s">
        <v>133</v>
      </c>
      <c r="BM120" s="167" t="s">
        <v>137</v>
      </c>
    </row>
    <row r="121" spans="1:65" s="2" customFormat="1" ht="16.5" customHeight="1">
      <c r="A121" s="33"/>
      <c r="B121" s="155"/>
      <c r="C121" s="156" t="s">
        <v>88</v>
      </c>
      <c r="D121" s="156" t="s">
        <v>129</v>
      </c>
      <c r="E121" s="157" t="s">
        <v>138</v>
      </c>
      <c r="F121" s="158" t="s">
        <v>139</v>
      </c>
      <c r="G121" s="159" t="s">
        <v>132</v>
      </c>
      <c r="H121" s="160">
        <v>1</v>
      </c>
      <c r="I121" s="161"/>
      <c r="J121" s="160">
        <f t="shared" si="0"/>
        <v>0</v>
      </c>
      <c r="K121" s="162"/>
      <c r="L121" s="34"/>
      <c r="M121" s="163" t="s">
        <v>1</v>
      </c>
      <c r="N121" s="164" t="s">
        <v>40</v>
      </c>
      <c r="O121" s="59"/>
      <c r="P121" s="165">
        <f t="shared" si="1"/>
        <v>0</v>
      </c>
      <c r="Q121" s="165">
        <v>0</v>
      </c>
      <c r="R121" s="165">
        <f t="shared" si="2"/>
        <v>0</v>
      </c>
      <c r="S121" s="165">
        <v>0</v>
      </c>
      <c r="T121" s="166">
        <f t="shared" si="3"/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67" t="s">
        <v>133</v>
      </c>
      <c r="AT121" s="167" t="s">
        <v>129</v>
      </c>
      <c r="AU121" s="167" t="s">
        <v>81</v>
      </c>
      <c r="AY121" s="18" t="s">
        <v>128</v>
      </c>
      <c r="BE121" s="168">
        <f t="shared" si="4"/>
        <v>0</v>
      </c>
      <c r="BF121" s="168">
        <f t="shared" si="5"/>
        <v>0</v>
      </c>
      <c r="BG121" s="168">
        <f t="shared" si="6"/>
        <v>0</v>
      </c>
      <c r="BH121" s="168">
        <f t="shared" si="7"/>
        <v>0</v>
      </c>
      <c r="BI121" s="168">
        <f t="shared" si="8"/>
        <v>0</v>
      </c>
      <c r="BJ121" s="18" t="s">
        <v>85</v>
      </c>
      <c r="BK121" s="169">
        <f t="shared" si="9"/>
        <v>0</v>
      </c>
      <c r="BL121" s="18" t="s">
        <v>133</v>
      </c>
      <c r="BM121" s="167" t="s">
        <v>140</v>
      </c>
    </row>
    <row r="122" spans="1:65" s="2" customFormat="1" ht="16.5" customHeight="1">
      <c r="A122" s="33"/>
      <c r="B122" s="155"/>
      <c r="C122" s="156" t="s">
        <v>91</v>
      </c>
      <c r="D122" s="156" t="s">
        <v>129</v>
      </c>
      <c r="E122" s="157" t="s">
        <v>141</v>
      </c>
      <c r="F122" s="158" t="s">
        <v>142</v>
      </c>
      <c r="G122" s="159" t="s">
        <v>132</v>
      </c>
      <c r="H122" s="160">
        <v>1</v>
      </c>
      <c r="I122" s="161"/>
      <c r="J122" s="160">
        <f t="shared" si="0"/>
        <v>0</v>
      </c>
      <c r="K122" s="162"/>
      <c r="L122" s="34"/>
      <c r="M122" s="163" t="s">
        <v>1</v>
      </c>
      <c r="N122" s="164" t="s">
        <v>40</v>
      </c>
      <c r="O122" s="59"/>
      <c r="P122" s="165">
        <f t="shared" si="1"/>
        <v>0</v>
      </c>
      <c r="Q122" s="165">
        <v>0</v>
      </c>
      <c r="R122" s="165">
        <f t="shared" si="2"/>
        <v>0</v>
      </c>
      <c r="S122" s="165">
        <v>0</v>
      </c>
      <c r="T122" s="166">
        <f t="shared" si="3"/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67" t="s">
        <v>133</v>
      </c>
      <c r="AT122" s="167" t="s">
        <v>129</v>
      </c>
      <c r="AU122" s="167" t="s">
        <v>81</v>
      </c>
      <c r="AY122" s="18" t="s">
        <v>128</v>
      </c>
      <c r="BE122" s="168">
        <f t="shared" si="4"/>
        <v>0</v>
      </c>
      <c r="BF122" s="168">
        <f t="shared" si="5"/>
        <v>0</v>
      </c>
      <c r="BG122" s="168">
        <f t="shared" si="6"/>
        <v>0</v>
      </c>
      <c r="BH122" s="168">
        <f t="shared" si="7"/>
        <v>0</v>
      </c>
      <c r="BI122" s="168">
        <f t="shared" si="8"/>
        <v>0</v>
      </c>
      <c r="BJ122" s="18" t="s">
        <v>85</v>
      </c>
      <c r="BK122" s="169">
        <f t="shared" si="9"/>
        <v>0</v>
      </c>
      <c r="BL122" s="18" t="s">
        <v>133</v>
      </c>
      <c r="BM122" s="167" t="s">
        <v>143</v>
      </c>
    </row>
    <row r="123" spans="1:65" s="2" customFormat="1" ht="21.75" customHeight="1">
      <c r="A123" s="33"/>
      <c r="B123" s="155"/>
      <c r="C123" s="156" t="s">
        <v>94</v>
      </c>
      <c r="D123" s="156" t="s">
        <v>129</v>
      </c>
      <c r="E123" s="157" t="s">
        <v>144</v>
      </c>
      <c r="F123" s="158" t="s">
        <v>145</v>
      </c>
      <c r="G123" s="159" t="s">
        <v>132</v>
      </c>
      <c r="H123" s="160">
        <v>1</v>
      </c>
      <c r="I123" s="161"/>
      <c r="J123" s="160">
        <f t="shared" si="0"/>
        <v>0</v>
      </c>
      <c r="K123" s="162"/>
      <c r="L123" s="34"/>
      <c r="M123" s="163" t="s">
        <v>1</v>
      </c>
      <c r="N123" s="164" t="s">
        <v>40</v>
      </c>
      <c r="O123" s="59"/>
      <c r="P123" s="165">
        <f t="shared" si="1"/>
        <v>0</v>
      </c>
      <c r="Q123" s="165">
        <v>0</v>
      </c>
      <c r="R123" s="165">
        <f t="shared" si="2"/>
        <v>0</v>
      </c>
      <c r="S123" s="165">
        <v>0</v>
      </c>
      <c r="T123" s="166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7" t="s">
        <v>133</v>
      </c>
      <c r="AT123" s="167" t="s">
        <v>129</v>
      </c>
      <c r="AU123" s="167" t="s">
        <v>81</v>
      </c>
      <c r="AY123" s="18" t="s">
        <v>128</v>
      </c>
      <c r="BE123" s="168">
        <f t="shared" si="4"/>
        <v>0</v>
      </c>
      <c r="BF123" s="168">
        <f t="shared" si="5"/>
        <v>0</v>
      </c>
      <c r="BG123" s="168">
        <f t="shared" si="6"/>
        <v>0</v>
      </c>
      <c r="BH123" s="168">
        <f t="shared" si="7"/>
        <v>0</v>
      </c>
      <c r="BI123" s="168">
        <f t="shared" si="8"/>
        <v>0</v>
      </c>
      <c r="BJ123" s="18" t="s">
        <v>85</v>
      </c>
      <c r="BK123" s="169">
        <f t="shared" si="9"/>
        <v>0</v>
      </c>
      <c r="BL123" s="18" t="s">
        <v>133</v>
      </c>
      <c r="BM123" s="167" t="s">
        <v>146</v>
      </c>
    </row>
    <row r="124" spans="1:65" s="2" customFormat="1" ht="16.5" customHeight="1">
      <c r="A124" s="33"/>
      <c r="B124" s="155"/>
      <c r="C124" s="156" t="s">
        <v>97</v>
      </c>
      <c r="D124" s="156" t="s">
        <v>129</v>
      </c>
      <c r="E124" s="157" t="s">
        <v>147</v>
      </c>
      <c r="F124" s="158" t="s">
        <v>148</v>
      </c>
      <c r="G124" s="159" t="s">
        <v>132</v>
      </c>
      <c r="H124" s="160">
        <v>1</v>
      </c>
      <c r="I124" s="161"/>
      <c r="J124" s="160">
        <f t="shared" si="0"/>
        <v>0</v>
      </c>
      <c r="K124" s="162"/>
      <c r="L124" s="34"/>
      <c r="M124" s="163" t="s">
        <v>1</v>
      </c>
      <c r="N124" s="164" t="s">
        <v>40</v>
      </c>
      <c r="O124" s="59"/>
      <c r="P124" s="165">
        <f t="shared" si="1"/>
        <v>0</v>
      </c>
      <c r="Q124" s="165">
        <v>0</v>
      </c>
      <c r="R124" s="165">
        <f t="shared" si="2"/>
        <v>0</v>
      </c>
      <c r="S124" s="165">
        <v>0</v>
      </c>
      <c r="T124" s="16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7" t="s">
        <v>133</v>
      </c>
      <c r="AT124" s="167" t="s">
        <v>129</v>
      </c>
      <c r="AU124" s="167" t="s">
        <v>81</v>
      </c>
      <c r="AY124" s="18" t="s">
        <v>128</v>
      </c>
      <c r="BE124" s="168">
        <f t="shared" si="4"/>
        <v>0</v>
      </c>
      <c r="BF124" s="168">
        <f t="shared" si="5"/>
        <v>0</v>
      </c>
      <c r="BG124" s="168">
        <f t="shared" si="6"/>
        <v>0</v>
      </c>
      <c r="BH124" s="168">
        <f t="shared" si="7"/>
        <v>0</v>
      </c>
      <c r="BI124" s="168">
        <f t="shared" si="8"/>
        <v>0</v>
      </c>
      <c r="BJ124" s="18" t="s">
        <v>85</v>
      </c>
      <c r="BK124" s="169">
        <f t="shared" si="9"/>
        <v>0</v>
      </c>
      <c r="BL124" s="18" t="s">
        <v>133</v>
      </c>
      <c r="BM124" s="167" t="s">
        <v>149</v>
      </c>
    </row>
    <row r="125" spans="1:65" s="2" customFormat="1" ht="16.5" customHeight="1">
      <c r="A125" s="33"/>
      <c r="B125" s="155"/>
      <c r="C125" s="156" t="s">
        <v>100</v>
      </c>
      <c r="D125" s="156" t="s">
        <v>129</v>
      </c>
      <c r="E125" s="157" t="s">
        <v>150</v>
      </c>
      <c r="F125" s="158" t="s">
        <v>151</v>
      </c>
      <c r="G125" s="159" t="s">
        <v>132</v>
      </c>
      <c r="H125" s="160">
        <v>1</v>
      </c>
      <c r="I125" s="161"/>
      <c r="J125" s="160">
        <f t="shared" si="0"/>
        <v>0</v>
      </c>
      <c r="K125" s="162"/>
      <c r="L125" s="34"/>
      <c r="M125" s="163" t="s">
        <v>1</v>
      </c>
      <c r="N125" s="164" t="s">
        <v>40</v>
      </c>
      <c r="O125" s="59"/>
      <c r="P125" s="165">
        <f t="shared" si="1"/>
        <v>0</v>
      </c>
      <c r="Q125" s="165">
        <v>0</v>
      </c>
      <c r="R125" s="165">
        <f t="shared" si="2"/>
        <v>0</v>
      </c>
      <c r="S125" s="165">
        <v>0</v>
      </c>
      <c r="T125" s="16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133</v>
      </c>
      <c r="AT125" s="167" t="s">
        <v>129</v>
      </c>
      <c r="AU125" s="167" t="s">
        <v>81</v>
      </c>
      <c r="AY125" s="18" t="s">
        <v>128</v>
      </c>
      <c r="BE125" s="168">
        <f t="shared" si="4"/>
        <v>0</v>
      </c>
      <c r="BF125" s="168">
        <f t="shared" si="5"/>
        <v>0</v>
      </c>
      <c r="BG125" s="168">
        <f t="shared" si="6"/>
        <v>0</v>
      </c>
      <c r="BH125" s="168">
        <f t="shared" si="7"/>
        <v>0</v>
      </c>
      <c r="BI125" s="168">
        <f t="shared" si="8"/>
        <v>0</v>
      </c>
      <c r="BJ125" s="18" t="s">
        <v>85</v>
      </c>
      <c r="BK125" s="169">
        <f t="shared" si="9"/>
        <v>0</v>
      </c>
      <c r="BL125" s="18" t="s">
        <v>133</v>
      </c>
      <c r="BM125" s="167" t="s">
        <v>152</v>
      </c>
    </row>
    <row r="126" spans="1:65" s="2" customFormat="1" ht="44.25" customHeight="1">
      <c r="A126" s="33"/>
      <c r="B126" s="155"/>
      <c r="C126" s="156" t="s">
        <v>103</v>
      </c>
      <c r="D126" s="156" t="s">
        <v>129</v>
      </c>
      <c r="E126" s="157" t="s">
        <v>153</v>
      </c>
      <c r="F126" s="158" t="s">
        <v>154</v>
      </c>
      <c r="G126" s="159" t="s">
        <v>132</v>
      </c>
      <c r="H126" s="160">
        <v>1</v>
      </c>
      <c r="I126" s="161"/>
      <c r="J126" s="160">
        <f t="shared" si="0"/>
        <v>0</v>
      </c>
      <c r="K126" s="162"/>
      <c r="L126" s="34"/>
      <c r="M126" s="163" t="s">
        <v>1</v>
      </c>
      <c r="N126" s="164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133</v>
      </c>
      <c r="AT126" s="167" t="s">
        <v>129</v>
      </c>
      <c r="AU126" s="167" t="s">
        <v>81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133</v>
      </c>
      <c r="BM126" s="167" t="s">
        <v>155</v>
      </c>
    </row>
    <row r="127" spans="1:65" s="2" customFormat="1" ht="66.75" customHeight="1">
      <c r="A127" s="33"/>
      <c r="B127" s="155"/>
      <c r="C127" s="156" t="s">
        <v>156</v>
      </c>
      <c r="D127" s="156" t="s">
        <v>129</v>
      </c>
      <c r="E127" s="157" t="s">
        <v>157</v>
      </c>
      <c r="F127" s="158" t="s">
        <v>158</v>
      </c>
      <c r="G127" s="159" t="s">
        <v>132</v>
      </c>
      <c r="H127" s="160">
        <v>1</v>
      </c>
      <c r="I127" s="161"/>
      <c r="J127" s="160">
        <f t="shared" si="0"/>
        <v>0</v>
      </c>
      <c r="K127" s="162"/>
      <c r="L127" s="34"/>
      <c r="M127" s="163" t="s">
        <v>1</v>
      </c>
      <c r="N127" s="164" t="s">
        <v>40</v>
      </c>
      <c r="O127" s="59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133</v>
      </c>
      <c r="AT127" s="167" t="s">
        <v>129</v>
      </c>
      <c r="AU127" s="167" t="s">
        <v>81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133</v>
      </c>
      <c r="BM127" s="167" t="s">
        <v>159</v>
      </c>
    </row>
    <row r="128" spans="1:65" s="2" customFormat="1" ht="33" customHeight="1">
      <c r="A128" s="33"/>
      <c r="B128" s="155"/>
      <c r="C128" s="156" t="s">
        <v>160</v>
      </c>
      <c r="D128" s="156" t="s">
        <v>129</v>
      </c>
      <c r="E128" s="157" t="s">
        <v>161</v>
      </c>
      <c r="F128" s="158" t="s">
        <v>162</v>
      </c>
      <c r="G128" s="159" t="s">
        <v>132</v>
      </c>
      <c r="H128" s="160">
        <v>1</v>
      </c>
      <c r="I128" s="161"/>
      <c r="J128" s="160">
        <f t="shared" si="0"/>
        <v>0</v>
      </c>
      <c r="K128" s="162"/>
      <c r="L128" s="34"/>
      <c r="M128" s="163" t="s">
        <v>1</v>
      </c>
      <c r="N128" s="164" t="s">
        <v>40</v>
      </c>
      <c r="O128" s="59"/>
      <c r="P128" s="165">
        <f t="shared" si="1"/>
        <v>0</v>
      </c>
      <c r="Q128" s="165">
        <v>0</v>
      </c>
      <c r="R128" s="165">
        <f t="shared" si="2"/>
        <v>0</v>
      </c>
      <c r="S128" s="165">
        <v>0</v>
      </c>
      <c r="T128" s="16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133</v>
      </c>
      <c r="AT128" s="167" t="s">
        <v>129</v>
      </c>
      <c r="AU128" s="167" t="s">
        <v>81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133</v>
      </c>
      <c r="BM128" s="167" t="s">
        <v>163</v>
      </c>
    </row>
    <row r="129" spans="1:65" s="2" customFormat="1" ht="44.25" customHeight="1">
      <c r="A129" s="33"/>
      <c r="B129" s="155"/>
      <c r="C129" s="156" t="s">
        <v>164</v>
      </c>
      <c r="D129" s="156" t="s">
        <v>129</v>
      </c>
      <c r="E129" s="157" t="s">
        <v>165</v>
      </c>
      <c r="F129" s="158" t="s">
        <v>166</v>
      </c>
      <c r="G129" s="159" t="s">
        <v>132</v>
      </c>
      <c r="H129" s="160">
        <v>1</v>
      </c>
      <c r="I129" s="161"/>
      <c r="J129" s="160">
        <f t="shared" si="0"/>
        <v>0</v>
      </c>
      <c r="K129" s="162"/>
      <c r="L129" s="34"/>
      <c r="M129" s="163" t="s">
        <v>1</v>
      </c>
      <c r="N129" s="164" t="s">
        <v>40</v>
      </c>
      <c r="O129" s="59"/>
      <c r="P129" s="165">
        <f t="shared" si="1"/>
        <v>0</v>
      </c>
      <c r="Q129" s="165">
        <v>0</v>
      </c>
      <c r="R129" s="165">
        <f t="shared" si="2"/>
        <v>0</v>
      </c>
      <c r="S129" s="165">
        <v>0</v>
      </c>
      <c r="T129" s="16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133</v>
      </c>
      <c r="AT129" s="167" t="s">
        <v>129</v>
      </c>
      <c r="AU129" s="167" t="s">
        <v>81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133</v>
      </c>
      <c r="BM129" s="167" t="s">
        <v>167</v>
      </c>
    </row>
    <row r="130" spans="1:65" s="2" customFormat="1" ht="33" customHeight="1">
      <c r="A130" s="33"/>
      <c r="B130" s="155"/>
      <c r="C130" s="156" t="s">
        <v>168</v>
      </c>
      <c r="D130" s="156" t="s">
        <v>129</v>
      </c>
      <c r="E130" s="157" t="s">
        <v>169</v>
      </c>
      <c r="F130" s="158" t="s">
        <v>170</v>
      </c>
      <c r="G130" s="159" t="s">
        <v>132</v>
      </c>
      <c r="H130" s="160">
        <v>1</v>
      </c>
      <c r="I130" s="161"/>
      <c r="J130" s="160">
        <f t="shared" si="0"/>
        <v>0</v>
      </c>
      <c r="K130" s="162"/>
      <c r="L130" s="34"/>
      <c r="M130" s="170" t="s">
        <v>1</v>
      </c>
      <c r="N130" s="171" t="s">
        <v>40</v>
      </c>
      <c r="O130" s="172"/>
      <c r="P130" s="173">
        <f t="shared" si="1"/>
        <v>0</v>
      </c>
      <c r="Q130" s="173">
        <v>0</v>
      </c>
      <c r="R130" s="173">
        <f t="shared" si="2"/>
        <v>0</v>
      </c>
      <c r="S130" s="173">
        <v>0</v>
      </c>
      <c r="T130" s="174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133</v>
      </c>
      <c r="AT130" s="167" t="s">
        <v>129</v>
      </c>
      <c r="AU130" s="167" t="s">
        <v>81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133</v>
      </c>
      <c r="BM130" s="167" t="s">
        <v>171</v>
      </c>
    </row>
    <row r="131" spans="1:65" s="2" customFormat="1" ht="7" customHeight="1">
      <c r="A131" s="33"/>
      <c r="B131" s="48"/>
      <c r="C131" s="49"/>
      <c r="D131" s="49"/>
      <c r="E131" s="49"/>
      <c r="F131" s="49"/>
      <c r="G131" s="49"/>
      <c r="H131" s="49"/>
      <c r="I131" s="121"/>
      <c r="J131" s="49"/>
      <c r="K131" s="49"/>
      <c r="L131" s="34"/>
      <c r="M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</sheetData>
  <autoFilter ref="C116:K130" xr:uid="{00000000-0009-0000-0000-000001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5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24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84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172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36"/>
      <c r="G18" s="236"/>
      <c r="H18" s="236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">
        <v>1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29</v>
      </c>
      <c r="F21" s="33"/>
      <c r="G21" s="33"/>
      <c r="H21" s="33"/>
      <c r="I21" s="98" t="s">
        <v>25</v>
      </c>
      <c r="J21" s="26" t="s">
        <v>1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40" t="s">
        <v>1</v>
      </c>
      <c r="F27" s="240"/>
      <c r="G27" s="240"/>
      <c r="H27" s="240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ROUND(J121,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ROUND((SUM(BE121:BE144)),  2)</f>
        <v>0</v>
      </c>
      <c r="G33" s="33"/>
      <c r="H33" s="33"/>
      <c r="I33" s="108">
        <v>0.2</v>
      </c>
      <c r="J33" s="107">
        <f>ROUND(((SUM(BE121:BE144))*I33),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ROUND((SUM(BF121:BF144)),  2)</f>
        <v>0</v>
      </c>
      <c r="G34" s="33"/>
      <c r="H34" s="33"/>
      <c r="I34" s="108">
        <v>0.2</v>
      </c>
      <c r="J34" s="107">
        <f>ROUND(((SUM(BF121:BF144))*I34),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ROUND((SUM(BG121:BG144)),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ROUND((SUM(BH121:BH144)),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ROUND((SUM(BI121:BI144)),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1 - SO 01 - Búracie práce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J121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J122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J123</f>
        <v>0</v>
      </c>
      <c r="L98" s="175"/>
    </row>
    <row r="99" spans="1:31" s="12" customFormat="1" ht="19.899999999999999" customHeight="1">
      <c r="B99" s="175"/>
      <c r="D99" s="176" t="s">
        <v>175</v>
      </c>
      <c r="E99" s="177"/>
      <c r="F99" s="177"/>
      <c r="G99" s="177"/>
      <c r="H99" s="177"/>
      <c r="I99" s="178"/>
      <c r="J99" s="179">
        <f>J131</f>
        <v>0</v>
      </c>
      <c r="L99" s="175"/>
    </row>
    <row r="100" spans="1:31" s="9" customFormat="1" ht="25" customHeight="1">
      <c r="B100" s="127"/>
      <c r="D100" s="128" t="s">
        <v>176</v>
      </c>
      <c r="E100" s="129"/>
      <c r="F100" s="129"/>
      <c r="G100" s="129"/>
      <c r="H100" s="129"/>
      <c r="I100" s="130"/>
      <c r="J100" s="131">
        <f>J142</f>
        <v>0</v>
      </c>
      <c r="L100" s="127"/>
    </row>
    <row r="101" spans="1:31" s="12" customFormat="1" ht="19.899999999999999" customHeight="1">
      <c r="B101" s="175"/>
      <c r="D101" s="176" t="s">
        <v>177</v>
      </c>
      <c r="E101" s="177"/>
      <c r="F101" s="177"/>
      <c r="G101" s="177"/>
      <c r="H101" s="177"/>
      <c r="I101" s="178"/>
      <c r="J101" s="179">
        <f>J143</f>
        <v>0</v>
      </c>
      <c r="L101" s="175"/>
    </row>
    <row r="102" spans="1:31" s="2" customFormat="1" ht="21.75" customHeight="1">
      <c r="A102" s="33"/>
      <c r="B102" s="34"/>
      <c r="C102" s="33"/>
      <c r="D102" s="33"/>
      <c r="E102" s="33"/>
      <c r="F102" s="33"/>
      <c r="G102" s="33"/>
      <c r="H102" s="33"/>
      <c r="I102" s="97"/>
      <c r="J102" s="33"/>
      <c r="K102" s="33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31" s="2" customFormat="1" ht="7" customHeight="1">
      <c r="A103" s="33"/>
      <c r="B103" s="48"/>
      <c r="C103" s="49"/>
      <c r="D103" s="49"/>
      <c r="E103" s="49"/>
      <c r="F103" s="49"/>
      <c r="G103" s="49"/>
      <c r="H103" s="49"/>
      <c r="I103" s="121"/>
      <c r="J103" s="49"/>
      <c r="K103" s="49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31" s="2" customFormat="1" ht="7" customHeight="1">
      <c r="A107" s="33"/>
      <c r="B107" s="50"/>
      <c r="C107" s="51"/>
      <c r="D107" s="51"/>
      <c r="E107" s="51"/>
      <c r="F107" s="51"/>
      <c r="G107" s="51"/>
      <c r="H107" s="51"/>
      <c r="I107" s="122"/>
      <c r="J107" s="51"/>
      <c r="K107" s="51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25" customHeight="1">
      <c r="A108" s="33"/>
      <c r="B108" s="34"/>
      <c r="C108" s="22" t="s">
        <v>115</v>
      </c>
      <c r="D108" s="33"/>
      <c r="E108" s="33"/>
      <c r="F108" s="33"/>
      <c r="G108" s="33"/>
      <c r="H108" s="33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7" customHeight="1">
      <c r="A109" s="33"/>
      <c r="B109" s="34"/>
      <c r="C109" s="33"/>
      <c r="D109" s="33"/>
      <c r="E109" s="33"/>
      <c r="F109" s="33"/>
      <c r="G109" s="33"/>
      <c r="H109" s="3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14</v>
      </c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3"/>
      <c r="D111" s="33"/>
      <c r="E111" s="264" t="str">
        <f>E7</f>
        <v>Regenerácia centrálnej zóny - Štvrť SNP Trenčianske Teplice</v>
      </c>
      <c r="F111" s="265"/>
      <c r="G111" s="265"/>
      <c r="H111" s="265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107</v>
      </c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47" t="str">
        <f>E9</f>
        <v>1 - SO 01 - Búracie práce</v>
      </c>
      <c r="F113" s="263"/>
      <c r="G113" s="263"/>
      <c r="H113" s="26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7" customHeight="1">
      <c r="A114" s="33"/>
      <c r="B114" s="34"/>
      <c r="C114" s="33"/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18</v>
      </c>
      <c r="D115" s="33"/>
      <c r="E115" s="33"/>
      <c r="F115" s="26" t="str">
        <f>F12</f>
        <v>Trenčianske Teplice</v>
      </c>
      <c r="G115" s="33"/>
      <c r="H115" s="33"/>
      <c r="I115" s="98" t="s">
        <v>20</v>
      </c>
      <c r="J115" s="56" t="str">
        <f>IF(J12="","",J12)</f>
        <v>6. 11. 2020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7" customHeight="1">
      <c r="A116" s="33"/>
      <c r="B116" s="34"/>
      <c r="C116" s="33"/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15" customHeight="1">
      <c r="A117" s="33"/>
      <c r="B117" s="34"/>
      <c r="C117" s="28" t="s">
        <v>22</v>
      </c>
      <c r="D117" s="33"/>
      <c r="E117" s="33"/>
      <c r="F117" s="26" t="str">
        <f>E15</f>
        <v xml:space="preserve"> </v>
      </c>
      <c r="G117" s="33"/>
      <c r="H117" s="33"/>
      <c r="I117" s="98" t="s">
        <v>28</v>
      </c>
      <c r="J117" s="31" t="str">
        <f>E21</f>
        <v>Ing. Juraj Čaňo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5.15" customHeight="1">
      <c r="A118" s="33"/>
      <c r="B118" s="34"/>
      <c r="C118" s="28" t="s">
        <v>26</v>
      </c>
      <c r="D118" s="33"/>
      <c r="E118" s="33"/>
      <c r="F118" s="26" t="str">
        <f>IF(E18="","",E18)</f>
        <v>Vyplň údaj</v>
      </c>
      <c r="G118" s="33"/>
      <c r="H118" s="33"/>
      <c r="I118" s="98" t="s">
        <v>32</v>
      </c>
      <c r="J118" s="31" t="str">
        <f>E24</f>
        <v xml:space="preserve"> 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0.25" customHeight="1">
      <c r="A119" s="33"/>
      <c r="B119" s="34"/>
      <c r="C119" s="33"/>
      <c r="D119" s="33"/>
      <c r="E119" s="33"/>
      <c r="F119" s="33"/>
      <c r="G119" s="33"/>
      <c r="H119" s="33"/>
      <c r="I119" s="97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10" customFormat="1" ht="29.25" customHeight="1">
      <c r="A120" s="132"/>
      <c r="B120" s="133"/>
      <c r="C120" s="134" t="s">
        <v>116</v>
      </c>
      <c r="D120" s="135" t="s">
        <v>59</v>
      </c>
      <c r="E120" s="135" t="s">
        <v>55</v>
      </c>
      <c r="F120" s="135" t="s">
        <v>56</v>
      </c>
      <c r="G120" s="135" t="s">
        <v>117</v>
      </c>
      <c r="H120" s="135" t="s">
        <v>118</v>
      </c>
      <c r="I120" s="136" t="s">
        <v>119</v>
      </c>
      <c r="J120" s="137" t="s">
        <v>111</v>
      </c>
      <c r="K120" s="138" t="s">
        <v>120</v>
      </c>
      <c r="L120" s="139"/>
      <c r="M120" s="63" t="s">
        <v>1</v>
      </c>
      <c r="N120" s="64" t="s">
        <v>38</v>
      </c>
      <c r="O120" s="64" t="s">
        <v>121</v>
      </c>
      <c r="P120" s="64" t="s">
        <v>122</v>
      </c>
      <c r="Q120" s="64" t="s">
        <v>123</v>
      </c>
      <c r="R120" s="64" t="s">
        <v>124</v>
      </c>
      <c r="S120" s="64" t="s">
        <v>125</v>
      </c>
      <c r="T120" s="65" t="s">
        <v>126</v>
      </c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</row>
    <row r="121" spans="1:65" s="2" customFormat="1" ht="22.75" customHeight="1">
      <c r="A121" s="33"/>
      <c r="B121" s="34"/>
      <c r="C121" s="70" t="s">
        <v>112</v>
      </c>
      <c r="D121" s="33"/>
      <c r="E121" s="33"/>
      <c r="F121" s="33"/>
      <c r="G121" s="33"/>
      <c r="H121" s="33"/>
      <c r="I121" s="97"/>
      <c r="J121" s="140">
        <f>BK121</f>
        <v>0</v>
      </c>
      <c r="K121" s="33"/>
      <c r="L121" s="34"/>
      <c r="M121" s="66"/>
      <c r="N121" s="57"/>
      <c r="O121" s="67"/>
      <c r="P121" s="141">
        <f>P122+P142</f>
        <v>0</v>
      </c>
      <c r="Q121" s="67"/>
      <c r="R121" s="141">
        <f>R122+R142</f>
        <v>0.5615</v>
      </c>
      <c r="S121" s="67"/>
      <c r="T121" s="142">
        <f>T122+T142</f>
        <v>1357.2510000000002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8" t="s">
        <v>73</v>
      </c>
      <c r="AU121" s="18" t="s">
        <v>113</v>
      </c>
      <c r="BK121" s="143">
        <f>BK122+BK142</f>
        <v>0</v>
      </c>
    </row>
    <row r="122" spans="1:65" s="11" customFormat="1" ht="25.9" customHeight="1">
      <c r="B122" s="144"/>
      <c r="D122" s="145" t="s">
        <v>73</v>
      </c>
      <c r="E122" s="146" t="s">
        <v>178</v>
      </c>
      <c r="F122" s="146" t="s">
        <v>179</v>
      </c>
      <c r="I122" s="147"/>
      <c r="J122" s="148">
        <f>BK122</f>
        <v>0</v>
      </c>
      <c r="L122" s="144"/>
      <c r="M122" s="149"/>
      <c r="N122" s="150"/>
      <c r="O122" s="150"/>
      <c r="P122" s="151">
        <f>P123+P131</f>
        <v>0</v>
      </c>
      <c r="Q122" s="150"/>
      <c r="R122" s="151">
        <f>R123+R131</f>
        <v>0.5615</v>
      </c>
      <c r="S122" s="150"/>
      <c r="T122" s="152">
        <f>T123+T131</f>
        <v>1357.2510000000002</v>
      </c>
      <c r="AR122" s="145" t="s">
        <v>81</v>
      </c>
      <c r="AT122" s="153" t="s">
        <v>73</v>
      </c>
      <c r="AU122" s="153" t="s">
        <v>74</v>
      </c>
      <c r="AY122" s="145" t="s">
        <v>128</v>
      </c>
      <c r="BK122" s="154">
        <f>BK123+BK131</f>
        <v>0</v>
      </c>
    </row>
    <row r="123" spans="1:65" s="11" customFormat="1" ht="22.75" customHeight="1">
      <c r="B123" s="144"/>
      <c r="D123" s="145" t="s">
        <v>73</v>
      </c>
      <c r="E123" s="180" t="s">
        <v>81</v>
      </c>
      <c r="F123" s="180" t="s">
        <v>180</v>
      </c>
      <c r="I123" s="147"/>
      <c r="J123" s="181">
        <f>BK123</f>
        <v>0</v>
      </c>
      <c r="L123" s="144"/>
      <c r="M123" s="149"/>
      <c r="N123" s="150"/>
      <c r="O123" s="150"/>
      <c r="P123" s="151">
        <f>SUM(P124:P130)</f>
        <v>0</v>
      </c>
      <c r="Q123" s="150"/>
      <c r="R123" s="151">
        <f>SUM(R124:R130)</f>
        <v>0.17770999999999998</v>
      </c>
      <c r="S123" s="150"/>
      <c r="T123" s="152">
        <f>SUM(T124:T130)</f>
        <v>1357.2510000000002</v>
      </c>
      <c r="AR123" s="145" t="s">
        <v>81</v>
      </c>
      <c r="AT123" s="153" t="s">
        <v>73</v>
      </c>
      <c r="AU123" s="153" t="s">
        <v>81</v>
      </c>
      <c r="AY123" s="145" t="s">
        <v>128</v>
      </c>
      <c r="BK123" s="154">
        <f>SUM(BK124:BK130)</f>
        <v>0</v>
      </c>
    </row>
    <row r="124" spans="1:65" s="2" customFormat="1" ht="21.75" customHeight="1">
      <c r="A124" s="33"/>
      <c r="B124" s="155"/>
      <c r="C124" s="156" t="s">
        <v>81</v>
      </c>
      <c r="D124" s="156" t="s">
        <v>129</v>
      </c>
      <c r="E124" s="157" t="s">
        <v>181</v>
      </c>
      <c r="F124" s="158" t="s">
        <v>182</v>
      </c>
      <c r="G124" s="159" t="s">
        <v>183</v>
      </c>
      <c r="H124" s="160">
        <v>30</v>
      </c>
      <c r="I124" s="161"/>
      <c r="J124" s="160">
        <f t="shared" ref="J124:J130" si="0">ROUND(I124*H124,3)</f>
        <v>0</v>
      </c>
      <c r="K124" s="162"/>
      <c r="L124" s="34"/>
      <c r="M124" s="163" t="s">
        <v>1</v>
      </c>
      <c r="N124" s="164" t="s">
        <v>40</v>
      </c>
      <c r="O124" s="59"/>
      <c r="P124" s="165">
        <f t="shared" ref="P124:P130" si="1">O124*H124</f>
        <v>0</v>
      </c>
      <c r="Q124" s="165">
        <v>0</v>
      </c>
      <c r="R124" s="165">
        <f t="shared" ref="R124:R130" si="2">Q124*H124</f>
        <v>0</v>
      </c>
      <c r="S124" s="165">
        <v>0.26</v>
      </c>
      <c r="T124" s="166">
        <f t="shared" ref="T124:T130" si="3">S124*H124</f>
        <v>7.8000000000000007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7" t="s">
        <v>91</v>
      </c>
      <c r="AT124" s="167" t="s">
        <v>129</v>
      </c>
      <c r="AU124" s="167" t="s">
        <v>85</v>
      </c>
      <c r="AY124" s="18" t="s">
        <v>128</v>
      </c>
      <c r="BE124" s="168">
        <f t="shared" ref="BE124:BE130" si="4">IF(N124="základná",J124,0)</f>
        <v>0</v>
      </c>
      <c r="BF124" s="168">
        <f t="shared" ref="BF124:BF130" si="5">IF(N124="znížená",J124,0)</f>
        <v>0</v>
      </c>
      <c r="BG124" s="168">
        <f t="shared" ref="BG124:BG130" si="6">IF(N124="zákl. prenesená",J124,0)</f>
        <v>0</v>
      </c>
      <c r="BH124" s="168">
        <f t="shared" ref="BH124:BH130" si="7">IF(N124="zníž. prenesená",J124,0)</f>
        <v>0</v>
      </c>
      <c r="BI124" s="168">
        <f t="shared" ref="BI124:BI130" si="8">IF(N124="nulová",J124,0)</f>
        <v>0</v>
      </c>
      <c r="BJ124" s="18" t="s">
        <v>85</v>
      </c>
      <c r="BK124" s="169">
        <f t="shared" ref="BK124:BK130" si="9">ROUND(I124*H124,3)</f>
        <v>0</v>
      </c>
      <c r="BL124" s="18" t="s">
        <v>91</v>
      </c>
      <c r="BM124" s="167" t="s">
        <v>184</v>
      </c>
    </row>
    <row r="125" spans="1:65" s="2" customFormat="1" ht="33" customHeight="1">
      <c r="A125" s="33"/>
      <c r="B125" s="155"/>
      <c r="C125" s="156" t="s">
        <v>85</v>
      </c>
      <c r="D125" s="156" t="s">
        <v>129</v>
      </c>
      <c r="E125" s="157" t="s">
        <v>185</v>
      </c>
      <c r="F125" s="158" t="s">
        <v>186</v>
      </c>
      <c r="G125" s="159" t="s">
        <v>183</v>
      </c>
      <c r="H125" s="160">
        <v>2898</v>
      </c>
      <c r="I125" s="161"/>
      <c r="J125" s="160">
        <f t="shared" si="0"/>
        <v>0</v>
      </c>
      <c r="K125" s="162"/>
      <c r="L125" s="34"/>
      <c r="M125" s="163" t="s">
        <v>1</v>
      </c>
      <c r="N125" s="164" t="s">
        <v>40</v>
      </c>
      <c r="O125" s="59"/>
      <c r="P125" s="165">
        <f t="shared" si="1"/>
        <v>0</v>
      </c>
      <c r="Q125" s="165">
        <v>0</v>
      </c>
      <c r="R125" s="165">
        <f t="shared" si="2"/>
        <v>0</v>
      </c>
      <c r="S125" s="165">
        <v>9.8000000000000004E-2</v>
      </c>
      <c r="T125" s="166">
        <f t="shared" si="3"/>
        <v>284.00400000000002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91</v>
      </c>
      <c r="AT125" s="167" t="s">
        <v>129</v>
      </c>
      <c r="AU125" s="167" t="s">
        <v>85</v>
      </c>
      <c r="AY125" s="18" t="s">
        <v>128</v>
      </c>
      <c r="BE125" s="168">
        <f t="shared" si="4"/>
        <v>0</v>
      </c>
      <c r="BF125" s="168">
        <f t="shared" si="5"/>
        <v>0</v>
      </c>
      <c r="BG125" s="168">
        <f t="shared" si="6"/>
        <v>0</v>
      </c>
      <c r="BH125" s="168">
        <f t="shared" si="7"/>
        <v>0</v>
      </c>
      <c r="BI125" s="168">
        <f t="shared" si="8"/>
        <v>0</v>
      </c>
      <c r="BJ125" s="18" t="s">
        <v>85</v>
      </c>
      <c r="BK125" s="169">
        <f t="shared" si="9"/>
        <v>0</v>
      </c>
      <c r="BL125" s="18" t="s">
        <v>91</v>
      </c>
      <c r="BM125" s="167" t="s">
        <v>187</v>
      </c>
    </row>
    <row r="126" spans="1:65" s="2" customFormat="1" ht="21.75" customHeight="1">
      <c r="A126" s="33"/>
      <c r="B126" s="155"/>
      <c r="C126" s="156" t="s">
        <v>88</v>
      </c>
      <c r="D126" s="156" t="s">
        <v>129</v>
      </c>
      <c r="E126" s="157" t="s">
        <v>188</v>
      </c>
      <c r="F126" s="158" t="s">
        <v>189</v>
      </c>
      <c r="G126" s="159" t="s">
        <v>183</v>
      </c>
      <c r="H126" s="160">
        <v>508</v>
      </c>
      <c r="I126" s="161"/>
      <c r="J126" s="160">
        <f t="shared" si="0"/>
        <v>0</v>
      </c>
      <c r="K126" s="162"/>
      <c r="L126" s="34"/>
      <c r="M126" s="163" t="s">
        <v>1</v>
      </c>
      <c r="N126" s="164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0.316</v>
      </c>
      <c r="T126" s="166">
        <f t="shared" si="3"/>
        <v>160.52799999999999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91</v>
      </c>
      <c r="AT126" s="167" t="s">
        <v>129</v>
      </c>
      <c r="AU126" s="167" t="s">
        <v>85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91</v>
      </c>
      <c r="BM126" s="167" t="s">
        <v>190</v>
      </c>
    </row>
    <row r="127" spans="1:65" s="2" customFormat="1" ht="21.75" customHeight="1">
      <c r="A127" s="33"/>
      <c r="B127" s="155"/>
      <c r="C127" s="156" t="s">
        <v>91</v>
      </c>
      <c r="D127" s="156" t="s">
        <v>129</v>
      </c>
      <c r="E127" s="157" t="s">
        <v>191</v>
      </c>
      <c r="F127" s="158" t="s">
        <v>192</v>
      </c>
      <c r="G127" s="159" t="s">
        <v>183</v>
      </c>
      <c r="H127" s="160">
        <v>1367</v>
      </c>
      <c r="I127" s="161"/>
      <c r="J127" s="160">
        <f t="shared" si="0"/>
        <v>0</v>
      </c>
      <c r="K127" s="162"/>
      <c r="L127" s="34"/>
      <c r="M127" s="163" t="s">
        <v>1</v>
      </c>
      <c r="N127" s="164" t="s">
        <v>40</v>
      </c>
      <c r="O127" s="59"/>
      <c r="P127" s="165">
        <f t="shared" si="1"/>
        <v>0</v>
      </c>
      <c r="Q127" s="165">
        <v>1.2999999999999999E-4</v>
      </c>
      <c r="R127" s="165">
        <f t="shared" si="2"/>
        <v>0.17770999999999998</v>
      </c>
      <c r="S127" s="165">
        <v>0.127</v>
      </c>
      <c r="T127" s="166">
        <f t="shared" si="3"/>
        <v>173.60900000000001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91</v>
      </c>
      <c r="AT127" s="167" t="s">
        <v>129</v>
      </c>
      <c r="AU127" s="167" t="s">
        <v>85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91</v>
      </c>
      <c r="BM127" s="167" t="s">
        <v>193</v>
      </c>
    </row>
    <row r="128" spans="1:65" s="2" customFormat="1" ht="33" customHeight="1">
      <c r="A128" s="33"/>
      <c r="B128" s="155"/>
      <c r="C128" s="156" t="s">
        <v>94</v>
      </c>
      <c r="D128" s="156" t="s">
        <v>129</v>
      </c>
      <c r="E128" s="157" t="s">
        <v>194</v>
      </c>
      <c r="F128" s="158" t="s">
        <v>195</v>
      </c>
      <c r="G128" s="159" t="s">
        <v>196</v>
      </c>
      <c r="H128" s="160">
        <v>511</v>
      </c>
      <c r="I128" s="161"/>
      <c r="J128" s="160">
        <f t="shared" si="0"/>
        <v>0</v>
      </c>
      <c r="K128" s="162"/>
      <c r="L128" s="34"/>
      <c r="M128" s="163" t="s">
        <v>1</v>
      </c>
      <c r="N128" s="164" t="s">
        <v>40</v>
      </c>
      <c r="O128" s="59"/>
      <c r="P128" s="165">
        <f t="shared" si="1"/>
        <v>0</v>
      </c>
      <c r="Q128" s="165">
        <v>0</v>
      </c>
      <c r="R128" s="165">
        <f t="shared" si="2"/>
        <v>0</v>
      </c>
      <c r="S128" s="165">
        <v>0.14499999999999999</v>
      </c>
      <c r="T128" s="166">
        <f t="shared" si="3"/>
        <v>74.094999999999999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91</v>
      </c>
      <c r="AT128" s="167" t="s">
        <v>129</v>
      </c>
      <c r="AU128" s="167" t="s">
        <v>85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91</v>
      </c>
      <c r="BM128" s="167" t="s">
        <v>197</v>
      </c>
    </row>
    <row r="129" spans="1:65" s="2" customFormat="1" ht="21.75" customHeight="1">
      <c r="A129" s="33"/>
      <c r="B129" s="155"/>
      <c r="C129" s="156" t="s">
        <v>97</v>
      </c>
      <c r="D129" s="156" t="s">
        <v>129</v>
      </c>
      <c r="E129" s="157" t="s">
        <v>198</v>
      </c>
      <c r="F129" s="158" t="s">
        <v>199</v>
      </c>
      <c r="G129" s="159" t="s">
        <v>196</v>
      </c>
      <c r="H129" s="160">
        <v>641</v>
      </c>
      <c r="I129" s="161"/>
      <c r="J129" s="160">
        <f t="shared" si="0"/>
        <v>0</v>
      </c>
      <c r="K129" s="162"/>
      <c r="L129" s="34"/>
      <c r="M129" s="163" t="s">
        <v>1</v>
      </c>
      <c r="N129" s="164" t="s">
        <v>40</v>
      </c>
      <c r="O129" s="59"/>
      <c r="P129" s="165">
        <f t="shared" si="1"/>
        <v>0</v>
      </c>
      <c r="Q129" s="165">
        <v>0</v>
      </c>
      <c r="R129" s="165">
        <f t="shared" si="2"/>
        <v>0</v>
      </c>
      <c r="S129" s="165">
        <v>0.04</v>
      </c>
      <c r="T129" s="166">
        <f t="shared" si="3"/>
        <v>25.64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91</v>
      </c>
      <c r="AT129" s="167" t="s">
        <v>129</v>
      </c>
      <c r="AU129" s="167" t="s">
        <v>85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91</v>
      </c>
      <c r="BM129" s="167" t="s">
        <v>200</v>
      </c>
    </row>
    <row r="130" spans="1:65" s="2" customFormat="1" ht="21.75" customHeight="1">
      <c r="A130" s="33"/>
      <c r="B130" s="155"/>
      <c r="C130" s="156" t="s">
        <v>100</v>
      </c>
      <c r="D130" s="156" t="s">
        <v>129</v>
      </c>
      <c r="E130" s="157" t="s">
        <v>201</v>
      </c>
      <c r="F130" s="158" t="s">
        <v>202</v>
      </c>
      <c r="G130" s="159" t="s">
        <v>183</v>
      </c>
      <c r="H130" s="160">
        <v>2807</v>
      </c>
      <c r="I130" s="161"/>
      <c r="J130" s="160">
        <f t="shared" si="0"/>
        <v>0</v>
      </c>
      <c r="K130" s="162"/>
      <c r="L130" s="34"/>
      <c r="M130" s="163" t="s">
        <v>1</v>
      </c>
      <c r="N130" s="164" t="s">
        <v>40</v>
      </c>
      <c r="O130" s="59"/>
      <c r="P130" s="165">
        <f t="shared" si="1"/>
        <v>0</v>
      </c>
      <c r="Q130" s="165">
        <v>0</v>
      </c>
      <c r="R130" s="165">
        <f t="shared" si="2"/>
        <v>0</v>
      </c>
      <c r="S130" s="165">
        <v>0.22500000000000001</v>
      </c>
      <c r="T130" s="166">
        <f t="shared" si="3"/>
        <v>631.57500000000005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91</v>
      </c>
      <c r="AT130" s="167" t="s">
        <v>129</v>
      </c>
      <c r="AU130" s="167" t="s">
        <v>85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91</v>
      </c>
      <c r="BM130" s="167" t="s">
        <v>203</v>
      </c>
    </row>
    <row r="131" spans="1:65" s="11" customFormat="1" ht="22.75" customHeight="1">
      <c r="B131" s="144"/>
      <c r="D131" s="145" t="s">
        <v>73</v>
      </c>
      <c r="E131" s="180" t="s">
        <v>156</v>
      </c>
      <c r="F131" s="180" t="s">
        <v>204</v>
      </c>
      <c r="I131" s="147"/>
      <c r="J131" s="181">
        <f>BK131</f>
        <v>0</v>
      </c>
      <c r="L131" s="144"/>
      <c r="M131" s="149"/>
      <c r="N131" s="150"/>
      <c r="O131" s="150"/>
      <c r="P131" s="151">
        <f>SUM(P132:P141)</f>
        <v>0</v>
      </c>
      <c r="Q131" s="150"/>
      <c r="R131" s="151">
        <f>SUM(R132:R141)</f>
        <v>0.38379000000000002</v>
      </c>
      <c r="S131" s="150"/>
      <c r="T131" s="152">
        <f>SUM(T132:T141)</f>
        <v>0</v>
      </c>
      <c r="AR131" s="145" t="s">
        <v>81</v>
      </c>
      <c r="AT131" s="153" t="s">
        <v>73</v>
      </c>
      <c r="AU131" s="153" t="s">
        <v>81</v>
      </c>
      <c r="AY131" s="145" t="s">
        <v>128</v>
      </c>
      <c r="BK131" s="154">
        <f>SUM(BK132:BK141)</f>
        <v>0</v>
      </c>
    </row>
    <row r="132" spans="1:65" s="2" customFormat="1" ht="33" customHeight="1">
      <c r="A132" s="33"/>
      <c r="B132" s="155"/>
      <c r="C132" s="156" t="s">
        <v>103</v>
      </c>
      <c r="D132" s="156" t="s">
        <v>129</v>
      </c>
      <c r="E132" s="157" t="s">
        <v>205</v>
      </c>
      <c r="F132" s="158" t="s">
        <v>206</v>
      </c>
      <c r="G132" s="159" t="s">
        <v>196</v>
      </c>
      <c r="H132" s="160">
        <v>626</v>
      </c>
      <c r="I132" s="161"/>
      <c r="J132" s="160">
        <f>ROUND(I132*H132,3)</f>
        <v>0</v>
      </c>
      <c r="K132" s="162"/>
      <c r="L132" s="34"/>
      <c r="M132" s="163" t="s">
        <v>1</v>
      </c>
      <c r="N132" s="164" t="s">
        <v>40</v>
      </c>
      <c r="O132" s="59"/>
      <c r="P132" s="165">
        <f>O132*H132</f>
        <v>0</v>
      </c>
      <c r="Q132" s="165">
        <v>0</v>
      </c>
      <c r="R132" s="165">
        <f>Q132*H132</f>
        <v>0</v>
      </c>
      <c r="S132" s="165">
        <v>0</v>
      </c>
      <c r="T132" s="16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>IF(N132="základná",J132,0)</f>
        <v>0</v>
      </c>
      <c r="BF132" s="168">
        <f>IF(N132="znížená",J132,0)</f>
        <v>0</v>
      </c>
      <c r="BG132" s="168">
        <f>IF(N132="zákl. prenesená",J132,0)</f>
        <v>0</v>
      </c>
      <c r="BH132" s="168">
        <f>IF(N132="zníž. prenesená",J132,0)</f>
        <v>0</v>
      </c>
      <c r="BI132" s="168">
        <f>IF(N132="nulová",J132,0)</f>
        <v>0</v>
      </c>
      <c r="BJ132" s="18" t="s">
        <v>85</v>
      </c>
      <c r="BK132" s="169">
        <f>ROUND(I132*H132,3)</f>
        <v>0</v>
      </c>
      <c r="BL132" s="18" t="s">
        <v>91</v>
      </c>
      <c r="BM132" s="167" t="s">
        <v>207</v>
      </c>
    </row>
    <row r="133" spans="1:65" s="2" customFormat="1" ht="21.75" customHeight="1">
      <c r="A133" s="33"/>
      <c r="B133" s="155"/>
      <c r="C133" s="156" t="s">
        <v>156</v>
      </c>
      <c r="D133" s="156" t="s">
        <v>129</v>
      </c>
      <c r="E133" s="157" t="s">
        <v>208</v>
      </c>
      <c r="F133" s="158" t="s">
        <v>209</v>
      </c>
      <c r="G133" s="159" t="s">
        <v>196</v>
      </c>
      <c r="H133" s="160">
        <v>626</v>
      </c>
      <c r="I133" s="161"/>
      <c r="J133" s="160">
        <f>ROUND(I133*H133,3)</f>
        <v>0</v>
      </c>
      <c r="K133" s="162"/>
      <c r="L133" s="34"/>
      <c r="M133" s="163" t="s">
        <v>1</v>
      </c>
      <c r="N133" s="164" t="s">
        <v>40</v>
      </c>
      <c r="O133" s="59"/>
      <c r="P133" s="165">
        <f>O133*H133</f>
        <v>0</v>
      </c>
      <c r="Q133" s="165">
        <v>4.0000000000000003E-5</v>
      </c>
      <c r="R133" s="165">
        <f>Q133*H133</f>
        <v>2.5040000000000003E-2</v>
      </c>
      <c r="S133" s="165">
        <v>0</v>
      </c>
      <c r="T133" s="166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91</v>
      </c>
      <c r="AT133" s="167" t="s">
        <v>129</v>
      </c>
      <c r="AU133" s="167" t="s">
        <v>85</v>
      </c>
      <c r="AY133" s="18" t="s">
        <v>128</v>
      </c>
      <c r="BE133" s="168">
        <f>IF(N133="základná",J133,0)</f>
        <v>0</v>
      </c>
      <c r="BF133" s="168">
        <f>IF(N133="znížená",J133,0)</f>
        <v>0</v>
      </c>
      <c r="BG133" s="168">
        <f>IF(N133="zákl. prenesená",J133,0)</f>
        <v>0</v>
      </c>
      <c r="BH133" s="168">
        <f>IF(N133="zníž. prenesená",J133,0)</f>
        <v>0</v>
      </c>
      <c r="BI133" s="168">
        <f>IF(N133="nulová",J133,0)</f>
        <v>0</v>
      </c>
      <c r="BJ133" s="18" t="s">
        <v>85</v>
      </c>
      <c r="BK133" s="169">
        <f>ROUND(I133*H133,3)</f>
        <v>0</v>
      </c>
      <c r="BL133" s="18" t="s">
        <v>91</v>
      </c>
      <c r="BM133" s="167" t="s">
        <v>210</v>
      </c>
    </row>
    <row r="134" spans="1:65" s="2" customFormat="1" ht="21.75" customHeight="1">
      <c r="A134" s="33"/>
      <c r="B134" s="155"/>
      <c r="C134" s="156" t="s">
        <v>160</v>
      </c>
      <c r="D134" s="156" t="s">
        <v>129</v>
      </c>
      <c r="E134" s="157" t="s">
        <v>211</v>
      </c>
      <c r="F134" s="158" t="s">
        <v>212</v>
      </c>
      <c r="G134" s="159" t="s">
        <v>196</v>
      </c>
      <c r="H134" s="160">
        <v>125</v>
      </c>
      <c r="I134" s="161"/>
      <c r="J134" s="160">
        <f>ROUND(I134*H134,3)</f>
        <v>0</v>
      </c>
      <c r="K134" s="162"/>
      <c r="L134" s="34"/>
      <c r="M134" s="163" t="s">
        <v>1</v>
      </c>
      <c r="N134" s="164" t="s">
        <v>40</v>
      </c>
      <c r="O134" s="59"/>
      <c r="P134" s="165">
        <f>O134*H134</f>
        <v>0</v>
      </c>
      <c r="Q134" s="165">
        <v>2.8700000000000002E-3</v>
      </c>
      <c r="R134" s="165">
        <f>Q134*H134</f>
        <v>0.35875000000000001</v>
      </c>
      <c r="S134" s="165">
        <v>0</v>
      </c>
      <c r="T134" s="166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91</v>
      </c>
      <c r="AT134" s="167" t="s">
        <v>129</v>
      </c>
      <c r="AU134" s="167" t="s">
        <v>85</v>
      </c>
      <c r="AY134" s="18" t="s">
        <v>128</v>
      </c>
      <c r="BE134" s="168">
        <f>IF(N134="základná",J134,0)</f>
        <v>0</v>
      </c>
      <c r="BF134" s="168">
        <f>IF(N134="znížená",J134,0)</f>
        <v>0</v>
      </c>
      <c r="BG134" s="168">
        <f>IF(N134="zákl. prenesená",J134,0)</f>
        <v>0</v>
      </c>
      <c r="BH134" s="168">
        <f>IF(N134="zníž. prenesená",J134,0)</f>
        <v>0</v>
      </c>
      <c r="BI134" s="168">
        <f>IF(N134="nulová",J134,0)</f>
        <v>0</v>
      </c>
      <c r="BJ134" s="18" t="s">
        <v>85</v>
      </c>
      <c r="BK134" s="169">
        <f>ROUND(I134*H134,3)</f>
        <v>0</v>
      </c>
      <c r="BL134" s="18" t="s">
        <v>91</v>
      </c>
      <c r="BM134" s="167" t="s">
        <v>213</v>
      </c>
    </row>
    <row r="135" spans="1:65" s="2" customFormat="1" ht="21.75" customHeight="1">
      <c r="A135" s="33"/>
      <c r="B135" s="155"/>
      <c r="C135" s="156" t="s">
        <v>164</v>
      </c>
      <c r="D135" s="156" t="s">
        <v>129</v>
      </c>
      <c r="E135" s="157" t="s">
        <v>214</v>
      </c>
      <c r="F135" s="158" t="s">
        <v>215</v>
      </c>
      <c r="G135" s="159" t="s">
        <v>216</v>
      </c>
      <c r="H135" s="160">
        <v>1357.251</v>
      </c>
      <c r="I135" s="161"/>
      <c r="J135" s="160">
        <f>ROUND(I135*H135,3)</f>
        <v>0</v>
      </c>
      <c r="K135" s="162"/>
      <c r="L135" s="34"/>
      <c r="M135" s="163" t="s">
        <v>1</v>
      </c>
      <c r="N135" s="164" t="s">
        <v>40</v>
      </c>
      <c r="O135" s="59"/>
      <c r="P135" s="165">
        <f>O135*H135</f>
        <v>0</v>
      </c>
      <c r="Q135" s="165">
        <v>0</v>
      </c>
      <c r="R135" s="165">
        <f>Q135*H135</f>
        <v>0</v>
      </c>
      <c r="S135" s="165">
        <v>0</v>
      </c>
      <c r="T135" s="16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>IF(N135="základná",J135,0)</f>
        <v>0</v>
      </c>
      <c r="BF135" s="168">
        <f>IF(N135="znížená",J135,0)</f>
        <v>0</v>
      </c>
      <c r="BG135" s="168">
        <f>IF(N135="zákl. prenesená",J135,0)</f>
        <v>0</v>
      </c>
      <c r="BH135" s="168">
        <f>IF(N135="zníž. prenesená",J135,0)</f>
        <v>0</v>
      </c>
      <c r="BI135" s="168">
        <f>IF(N135="nulová",J135,0)</f>
        <v>0</v>
      </c>
      <c r="BJ135" s="18" t="s">
        <v>85</v>
      </c>
      <c r="BK135" s="169">
        <f>ROUND(I135*H135,3)</f>
        <v>0</v>
      </c>
      <c r="BL135" s="18" t="s">
        <v>91</v>
      </c>
      <c r="BM135" s="167" t="s">
        <v>217</v>
      </c>
    </row>
    <row r="136" spans="1:65" s="2" customFormat="1" ht="33" customHeight="1">
      <c r="A136" s="33"/>
      <c r="B136" s="155"/>
      <c r="C136" s="156" t="s">
        <v>168</v>
      </c>
      <c r="D136" s="156" t="s">
        <v>129</v>
      </c>
      <c r="E136" s="157" t="s">
        <v>218</v>
      </c>
      <c r="F136" s="158" t="s">
        <v>219</v>
      </c>
      <c r="G136" s="159" t="s">
        <v>216</v>
      </c>
      <c r="H136" s="160">
        <v>4071.7530000000002</v>
      </c>
      <c r="I136" s="161"/>
      <c r="J136" s="160">
        <f>ROUND(I136*H136,3)</f>
        <v>0</v>
      </c>
      <c r="K136" s="162"/>
      <c r="L136" s="34"/>
      <c r="M136" s="163" t="s">
        <v>1</v>
      </c>
      <c r="N136" s="164" t="s">
        <v>40</v>
      </c>
      <c r="O136" s="59"/>
      <c r="P136" s="165">
        <f>O136*H136</f>
        <v>0</v>
      </c>
      <c r="Q136" s="165">
        <v>0</v>
      </c>
      <c r="R136" s="165">
        <f>Q136*H136</f>
        <v>0</v>
      </c>
      <c r="S136" s="165">
        <v>0</v>
      </c>
      <c r="T136" s="166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91</v>
      </c>
      <c r="AT136" s="167" t="s">
        <v>129</v>
      </c>
      <c r="AU136" s="167" t="s">
        <v>85</v>
      </c>
      <c r="AY136" s="18" t="s">
        <v>128</v>
      </c>
      <c r="BE136" s="168">
        <f>IF(N136="základná",J136,0)</f>
        <v>0</v>
      </c>
      <c r="BF136" s="168">
        <f>IF(N136="znížená",J136,0)</f>
        <v>0</v>
      </c>
      <c r="BG136" s="168">
        <f>IF(N136="zákl. prenesená",J136,0)</f>
        <v>0</v>
      </c>
      <c r="BH136" s="168">
        <f>IF(N136="zníž. prenesená",J136,0)</f>
        <v>0</v>
      </c>
      <c r="BI136" s="168">
        <f>IF(N136="nulová",J136,0)</f>
        <v>0</v>
      </c>
      <c r="BJ136" s="18" t="s">
        <v>85</v>
      </c>
      <c r="BK136" s="169">
        <f>ROUND(I136*H136,3)</f>
        <v>0</v>
      </c>
      <c r="BL136" s="18" t="s">
        <v>91</v>
      </c>
      <c r="BM136" s="167" t="s">
        <v>220</v>
      </c>
    </row>
    <row r="137" spans="1:65" s="13" customFormat="1">
      <c r="B137" s="182"/>
      <c r="D137" s="183" t="s">
        <v>221</v>
      </c>
      <c r="F137" s="184" t="s">
        <v>222</v>
      </c>
      <c r="H137" s="185">
        <v>4071.7530000000002</v>
      </c>
      <c r="I137" s="186"/>
      <c r="L137" s="182"/>
      <c r="M137" s="187"/>
      <c r="N137" s="188"/>
      <c r="O137" s="188"/>
      <c r="P137" s="188"/>
      <c r="Q137" s="188"/>
      <c r="R137" s="188"/>
      <c r="S137" s="188"/>
      <c r="T137" s="189"/>
      <c r="AT137" s="190" t="s">
        <v>221</v>
      </c>
      <c r="AU137" s="190" t="s">
        <v>85</v>
      </c>
      <c r="AV137" s="13" t="s">
        <v>85</v>
      </c>
      <c r="AW137" s="13" t="s">
        <v>3</v>
      </c>
      <c r="AX137" s="13" t="s">
        <v>81</v>
      </c>
      <c r="AY137" s="190" t="s">
        <v>128</v>
      </c>
    </row>
    <row r="138" spans="1:65" s="2" customFormat="1" ht="21.75" customHeight="1">
      <c r="A138" s="33"/>
      <c r="B138" s="155"/>
      <c r="C138" s="156" t="s">
        <v>223</v>
      </c>
      <c r="D138" s="156" t="s">
        <v>129</v>
      </c>
      <c r="E138" s="157" t="s">
        <v>224</v>
      </c>
      <c r="F138" s="158" t="s">
        <v>225</v>
      </c>
      <c r="G138" s="159" t="s">
        <v>216</v>
      </c>
      <c r="H138" s="160">
        <v>739.07399999999996</v>
      </c>
      <c r="I138" s="161"/>
      <c r="J138" s="160">
        <f>ROUND(I138*H138,3)</f>
        <v>0</v>
      </c>
      <c r="K138" s="162"/>
      <c r="L138" s="34"/>
      <c r="M138" s="163" t="s">
        <v>1</v>
      </c>
      <c r="N138" s="164" t="s">
        <v>40</v>
      </c>
      <c r="O138" s="59"/>
      <c r="P138" s="165">
        <f>O138*H138</f>
        <v>0</v>
      </c>
      <c r="Q138" s="165">
        <v>0</v>
      </c>
      <c r="R138" s="165">
        <f>Q138*H138</f>
        <v>0</v>
      </c>
      <c r="S138" s="165">
        <v>0</v>
      </c>
      <c r="T138" s="16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>IF(N138="základná",J138,0)</f>
        <v>0</v>
      </c>
      <c r="BF138" s="168">
        <f>IF(N138="znížená",J138,0)</f>
        <v>0</v>
      </c>
      <c r="BG138" s="168">
        <f>IF(N138="zákl. prenesená",J138,0)</f>
        <v>0</v>
      </c>
      <c r="BH138" s="168">
        <f>IF(N138="zníž. prenesená",J138,0)</f>
        <v>0</v>
      </c>
      <c r="BI138" s="168">
        <f>IF(N138="nulová",J138,0)</f>
        <v>0</v>
      </c>
      <c r="BJ138" s="18" t="s">
        <v>85</v>
      </c>
      <c r="BK138" s="169">
        <f>ROUND(I138*H138,3)</f>
        <v>0</v>
      </c>
      <c r="BL138" s="18" t="s">
        <v>91</v>
      </c>
      <c r="BM138" s="167" t="s">
        <v>226</v>
      </c>
    </row>
    <row r="139" spans="1:65" s="13" customFormat="1">
      <c r="B139" s="182"/>
      <c r="D139" s="183" t="s">
        <v>221</v>
      </c>
      <c r="E139" s="190" t="s">
        <v>1</v>
      </c>
      <c r="F139" s="184" t="s">
        <v>227</v>
      </c>
      <c r="H139" s="185">
        <v>739.07399999999996</v>
      </c>
      <c r="I139" s="186"/>
      <c r="L139" s="182"/>
      <c r="M139" s="187"/>
      <c r="N139" s="188"/>
      <c r="O139" s="188"/>
      <c r="P139" s="188"/>
      <c r="Q139" s="188"/>
      <c r="R139" s="188"/>
      <c r="S139" s="188"/>
      <c r="T139" s="189"/>
      <c r="AT139" s="190" t="s">
        <v>221</v>
      </c>
      <c r="AU139" s="190" t="s">
        <v>85</v>
      </c>
      <c r="AV139" s="13" t="s">
        <v>85</v>
      </c>
      <c r="AW139" s="13" t="s">
        <v>30</v>
      </c>
      <c r="AX139" s="13" t="s">
        <v>81</v>
      </c>
      <c r="AY139" s="190" t="s">
        <v>128</v>
      </c>
    </row>
    <row r="140" spans="1:65" s="2" customFormat="1" ht="21.75" customHeight="1">
      <c r="A140" s="33"/>
      <c r="B140" s="155"/>
      <c r="C140" s="156" t="s">
        <v>228</v>
      </c>
      <c r="D140" s="156" t="s">
        <v>129</v>
      </c>
      <c r="E140" s="157" t="s">
        <v>229</v>
      </c>
      <c r="F140" s="158" t="s">
        <v>230</v>
      </c>
      <c r="G140" s="159" t="s">
        <v>216</v>
      </c>
      <c r="H140" s="160">
        <v>618.17700000000002</v>
      </c>
      <c r="I140" s="161"/>
      <c r="J140" s="160">
        <f>ROUND(I140*H140,3)</f>
        <v>0</v>
      </c>
      <c r="K140" s="162"/>
      <c r="L140" s="34"/>
      <c r="M140" s="163" t="s">
        <v>1</v>
      </c>
      <c r="N140" s="164" t="s">
        <v>40</v>
      </c>
      <c r="O140" s="59"/>
      <c r="P140" s="165">
        <f>O140*H140</f>
        <v>0</v>
      </c>
      <c r="Q140" s="165">
        <v>0</v>
      </c>
      <c r="R140" s="165">
        <f>Q140*H140</f>
        <v>0</v>
      </c>
      <c r="S140" s="165">
        <v>0</v>
      </c>
      <c r="T140" s="16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>IF(N140="základná",J140,0)</f>
        <v>0</v>
      </c>
      <c r="BF140" s="168">
        <f>IF(N140="znížená",J140,0)</f>
        <v>0</v>
      </c>
      <c r="BG140" s="168">
        <f>IF(N140="zákl. prenesená",J140,0)</f>
        <v>0</v>
      </c>
      <c r="BH140" s="168">
        <f>IF(N140="zníž. prenesená",J140,0)</f>
        <v>0</v>
      </c>
      <c r="BI140" s="168">
        <f>IF(N140="nulová",J140,0)</f>
        <v>0</v>
      </c>
      <c r="BJ140" s="18" t="s">
        <v>85</v>
      </c>
      <c r="BK140" s="169">
        <f>ROUND(I140*H140,3)</f>
        <v>0</v>
      </c>
      <c r="BL140" s="18" t="s">
        <v>91</v>
      </c>
      <c r="BM140" s="167" t="s">
        <v>231</v>
      </c>
    </row>
    <row r="141" spans="1:65" s="13" customFormat="1">
      <c r="B141" s="182"/>
      <c r="D141" s="183" t="s">
        <v>221</v>
      </c>
      <c r="E141" s="190" t="s">
        <v>1</v>
      </c>
      <c r="F141" s="184" t="s">
        <v>232</v>
      </c>
      <c r="H141" s="185">
        <v>618.17700000000002</v>
      </c>
      <c r="I141" s="186"/>
      <c r="L141" s="182"/>
      <c r="M141" s="187"/>
      <c r="N141" s="188"/>
      <c r="O141" s="188"/>
      <c r="P141" s="188"/>
      <c r="Q141" s="188"/>
      <c r="R141" s="188"/>
      <c r="S141" s="188"/>
      <c r="T141" s="189"/>
      <c r="AT141" s="190" t="s">
        <v>221</v>
      </c>
      <c r="AU141" s="190" t="s">
        <v>85</v>
      </c>
      <c r="AV141" s="13" t="s">
        <v>85</v>
      </c>
      <c r="AW141" s="13" t="s">
        <v>30</v>
      </c>
      <c r="AX141" s="13" t="s">
        <v>81</v>
      </c>
      <c r="AY141" s="190" t="s">
        <v>128</v>
      </c>
    </row>
    <row r="142" spans="1:65" s="11" customFormat="1" ht="25.9" customHeight="1">
      <c r="B142" s="144"/>
      <c r="D142" s="145" t="s">
        <v>73</v>
      </c>
      <c r="E142" s="146" t="s">
        <v>233</v>
      </c>
      <c r="F142" s="146" t="s">
        <v>234</v>
      </c>
      <c r="I142" s="147"/>
      <c r="J142" s="148">
        <f>BK142</f>
        <v>0</v>
      </c>
      <c r="L142" s="144"/>
      <c r="M142" s="149"/>
      <c r="N142" s="150"/>
      <c r="O142" s="150"/>
      <c r="P142" s="151">
        <f>P143</f>
        <v>0</v>
      </c>
      <c r="Q142" s="150"/>
      <c r="R142" s="151">
        <f>R143</f>
        <v>0</v>
      </c>
      <c r="S142" s="150"/>
      <c r="T142" s="152">
        <f>T143</f>
        <v>0</v>
      </c>
      <c r="AR142" s="145" t="s">
        <v>94</v>
      </c>
      <c r="AT142" s="153" t="s">
        <v>73</v>
      </c>
      <c r="AU142" s="153" t="s">
        <v>74</v>
      </c>
      <c r="AY142" s="145" t="s">
        <v>128</v>
      </c>
      <c r="BK142" s="154">
        <f>BK143</f>
        <v>0</v>
      </c>
    </row>
    <row r="143" spans="1:65" s="11" customFormat="1" ht="22.75" customHeight="1">
      <c r="B143" s="144"/>
      <c r="D143" s="145" t="s">
        <v>73</v>
      </c>
      <c r="E143" s="180" t="s">
        <v>235</v>
      </c>
      <c r="F143" s="180" t="s">
        <v>236</v>
      </c>
      <c r="I143" s="147"/>
      <c r="J143" s="181">
        <f>BK143</f>
        <v>0</v>
      </c>
      <c r="L143" s="144"/>
      <c r="M143" s="149"/>
      <c r="N143" s="150"/>
      <c r="O143" s="150"/>
      <c r="P143" s="151">
        <f>P144</f>
        <v>0</v>
      </c>
      <c r="Q143" s="150"/>
      <c r="R143" s="151">
        <f>R144</f>
        <v>0</v>
      </c>
      <c r="S143" s="150"/>
      <c r="T143" s="152">
        <f>T144</f>
        <v>0</v>
      </c>
      <c r="AR143" s="145" t="s">
        <v>94</v>
      </c>
      <c r="AT143" s="153" t="s">
        <v>73</v>
      </c>
      <c r="AU143" s="153" t="s">
        <v>81</v>
      </c>
      <c r="AY143" s="145" t="s">
        <v>128</v>
      </c>
      <c r="BK143" s="154">
        <f>BK144</f>
        <v>0</v>
      </c>
    </row>
    <row r="144" spans="1:65" s="2" customFormat="1" ht="33" customHeight="1">
      <c r="A144" s="33"/>
      <c r="B144" s="155"/>
      <c r="C144" s="156" t="s">
        <v>237</v>
      </c>
      <c r="D144" s="156" t="s">
        <v>129</v>
      </c>
      <c r="E144" s="157" t="s">
        <v>238</v>
      </c>
      <c r="F144" s="158" t="s">
        <v>239</v>
      </c>
      <c r="G144" s="159" t="s">
        <v>132</v>
      </c>
      <c r="H144" s="160">
        <v>1</v>
      </c>
      <c r="I144" s="161"/>
      <c r="J144" s="160">
        <f>ROUND(I144*H144,3)</f>
        <v>0</v>
      </c>
      <c r="K144" s="162"/>
      <c r="L144" s="34"/>
      <c r="M144" s="170" t="s">
        <v>1</v>
      </c>
      <c r="N144" s="171" t="s">
        <v>40</v>
      </c>
      <c r="O144" s="172"/>
      <c r="P144" s="173">
        <f>O144*H144</f>
        <v>0</v>
      </c>
      <c r="Q144" s="173">
        <v>0</v>
      </c>
      <c r="R144" s="173">
        <f>Q144*H144</f>
        <v>0</v>
      </c>
      <c r="S144" s="173">
        <v>0</v>
      </c>
      <c r="T144" s="174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240</v>
      </c>
      <c r="AT144" s="167" t="s">
        <v>129</v>
      </c>
      <c r="AU144" s="167" t="s">
        <v>85</v>
      </c>
      <c r="AY144" s="18" t="s">
        <v>128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8" t="s">
        <v>85</v>
      </c>
      <c r="BK144" s="169">
        <f>ROUND(I144*H144,3)</f>
        <v>0</v>
      </c>
      <c r="BL144" s="18" t="s">
        <v>240</v>
      </c>
      <c r="BM144" s="167" t="s">
        <v>241</v>
      </c>
    </row>
    <row r="145" spans="1:31" s="2" customFormat="1" ht="7" customHeight="1">
      <c r="A145" s="33"/>
      <c r="B145" s="48"/>
      <c r="C145" s="49"/>
      <c r="D145" s="49"/>
      <c r="E145" s="49"/>
      <c r="F145" s="49"/>
      <c r="G145" s="49"/>
      <c r="H145" s="49"/>
      <c r="I145" s="121"/>
      <c r="J145" s="49"/>
      <c r="K145" s="49"/>
      <c r="L145" s="34"/>
      <c r="M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</row>
  </sheetData>
  <autoFilter ref="C120:K144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96"/>
  <sheetViews>
    <sheetView showGridLines="0" tabSelected="1" topLeftCell="A179" workbookViewId="0">
      <selection activeCell="F191" sqref="F191"/>
    </sheetView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24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87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24.75" customHeight="1">
      <c r="A9" s="33"/>
      <c r="B9" s="34"/>
      <c r="C9" s="33"/>
      <c r="D9" s="33"/>
      <c r="E9" s="247" t="s">
        <v>242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36"/>
      <c r="G18" s="236"/>
      <c r="H18" s="236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40" t="s">
        <v>1</v>
      </c>
      <c r="F27" s="240"/>
      <c r="G27" s="240"/>
      <c r="H27" s="240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ROUND(J125,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ROUND((SUM(BE125:BE195)),  2)</f>
        <v>0</v>
      </c>
      <c r="G33" s="33"/>
      <c r="H33" s="33"/>
      <c r="I33" s="108">
        <v>0.2</v>
      </c>
      <c r="J33" s="107">
        <f>ROUND(((SUM(BE125:BE195))*I33),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ROUND((SUM(BF125:BF195)),  2)</f>
        <v>0</v>
      </c>
      <c r="G34" s="33"/>
      <c r="H34" s="33"/>
      <c r="I34" s="108">
        <v>0.2</v>
      </c>
      <c r="J34" s="107">
        <f>ROUND(((SUM(BF125:BF195))*I34),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ROUND((SUM(BG125:BG195)),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ROUND((SUM(BH125:BH195)),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ROUND((SUM(BI125:BI195)),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24.75" customHeight="1">
      <c r="A87" s="33"/>
      <c r="B87" s="34"/>
      <c r="C87" s="33"/>
      <c r="D87" s="33"/>
      <c r="E87" s="247" t="str">
        <f>E9</f>
        <v>2 - SO 02- Úprava verejných priestranstiev a prvkov verejnej zelene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J125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J126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J127</f>
        <v>0</v>
      </c>
      <c r="L98" s="175"/>
    </row>
    <row r="99" spans="1:31" s="12" customFormat="1" ht="19.899999999999999" customHeight="1">
      <c r="B99" s="175"/>
      <c r="D99" s="176" t="s">
        <v>243</v>
      </c>
      <c r="E99" s="177"/>
      <c r="F99" s="177"/>
      <c r="G99" s="177"/>
      <c r="H99" s="177"/>
      <c r="I99" s="178"/>
      <c r="J99" s="179">
        <f>J163</f>
        <v>0</v>
      </c>
      <c r="L99" s="175"/>
    </row>
    <row r="100" spans="1:31" s="12" customFormat="1" ht="19.899999999999999" customHeight="1">
      <c r="B100" s="175"/>
      <c r="D100" s="176" t="s">
        <v>175</v>
      </c>
      <c r="E100" s="177"/>
      <c r="F100" s="177"/>
      <c r="G100" s="177"/>
      <c r="H100" s="177"/>
      <c r="I100" s="178"/>
      <c r="J100" s="179">
        <f>J165</f>
        <v>0</v>
      </c>
      <c r="L100" s="175"/>
    </row>
    <row r="101" spans="1:31" s="12" customFormat="1" ht="19.899999999999999" customHeight="1">
      <c r="B101" s="175"/>
      <c r="D101" s="176" t="s">
        <v>244</v>
      </c>
      <c r="E101" s="177"/>
      <c r="F101" s="177"/>
      <c r="G101" s="177"/>
      <c r="H101" s="177"/>
      <c r="I101" s="178"/>
      <c r="J101" s="179">
        <f>J178</f>
        <v>0</v>
      </c>
      <c r="L101" s="175"/>
    </row>
    <row r="102" spans="1:31" s="9" customFormat="1" ht="25" customHeight="1">
      <c r="B102" s="127"/>
      <c r="D102" s="128" t="s">
        <v>245</v>
      </c>
      <c r="E102" s="129"/>
      <c r="F102" s="129"/>
      <c r="G102" s="129"/>
      <c r="H102" s="129"/>
      <c r="I102" s="130"/>
      <c r="J102" s="131">
        <f>J180</f>
        <v>0</v>
      </c>
      <c r="L102" s="127"/>
    </row>
    <row r="103" spans="1:31" s="12" customFormat="1" ht="19.899999999999999" customHeight="1">
      <c r="B103" s="175"/>
      <c r="D103" s="176" t="s">
        <v>246</v>
      </c>
      <c r="E103" s="177"/>
      <c r="F103" s="177"/>
      <c r="G103" s="177"/>
      <c r="H103" s="177"/>
      <c r="I103" s="178"/>
      <c r="J103" s="179">
        <f>J181</f>
        <v>0</v>
      </c>
      <c r="L103" s="175"/>
    </row>
    <row r="104" spans="1:31" s="9" customFormat="1" ht="25" customHeight="1">
      <c r="B104" s="127"/>
      <c r="D104" s="128" t="s">
        <v>176</v>
      </c>
      <c r="E104" s="129"/>
      <c r="F104" s="129"/>
      <c r="G104" s="129"/>
      <c r="H104" s="129"/>
      <c r="I104" s="130"/>
      <c r="J104" s="131">
        <f>J193</f>
        <v>0</v>
      </c>
      <c r="L104" s="127"/>
    </row>
    <row r="105" spans="1:31" s="12" customFormat="1" ht="19.899999999999999" customHeight="1">
      <c r="B105" s="175"/>
      <c r="D105" s="176" t="s">
        <v>177</v>
      </c>
      <c r="E105" s="177"/>
      <c r="F105" s="177"/>
      <c r="G105" s="177"/>
      <c r="H105" s="177"/>
      <c r="I105" s="178"/>
      <c r="J105" s="179">
        <f>J194</f>
        <v>0</v>
      </c>
      <c r="L105" s="175"/>
    </row>
    <row r="106" spans="1:31" s="2" customFormat="1" ht="21.75" customHeight="1">
      <c r="A106" s="33"/>
      <c r="B106" s="34"/>
      <c r="C106" s="33"/>
      <c r="D106" s="33"/>
      <c r="E106" s="33"/>
      <c r="F106" s="33"/>
      <c r="G106" s="33"/>
      <c r="H106" s="33"/>
      <c r="I106" s="97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7" customHeight="1">
      <c r="A107" s="33"/>
      <c r="B107" s="48"/>
      <c r="C107" s="49"/>
      <c r="D107" s="49"/>
      <c r="E107" s="49"/>
      <c r="F107" s="49"/>
      <c r="G107" s="49"/>
      <c r="H107" s="49"/>
      <c r="I107" s="121"/>
      <c r="J107" s="49"/>
      <c r="K107" s="49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7" customHeight="1">
      <c r="A111" s="33"/>
      <c r="B111" s="50"/>
      <c r="C111" s="51"/>
      <c r="D111" s="51"/>
      <c r="E111" s="51"/>
      <c r="F111" s="51"/>
      <c r="G111" s="51"/>
      <c r="H111" s="51"/>
      <c r="I111" s="122"/>
      <c r="J111" s="51"/>
      <c r="K111" s="51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5" customHeight="1">
      <c r="A112" s="33"/>
      <c r="B112" s="34"/>
      <c r="C112" s="22" t="s">
        <v>115</v>
      </c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7" customHeight="1">
      <c r="A113" s="33"/>
      <c r="B113" s="34"/>
      <c r="C113" s="33"/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14</v>
      </c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64" t="str">
        <f>E7</f>
        <v>Regenerácia centrálnej zóny - Štvrť SNP Trenčianske Teplice</v>
      </c>
      <c r="F115" s="265"/>
      <c r="G115" s="265"/>
      <c r="H115" s="265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107</v>
      </c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24.75" customHeight="1">
      <c r="A117" s="33"/>
      <c r="B117" s="34"/>
      <c r="C117" s="33"/>
      <c r="D117" s="33"/>
      <c r="E117" s="247" t="str">
        <f>E9</f>
        <v>2 - SO 02- Úprava verejných priestranstiev a prvkov verejnej zelene</v>
      </c>
      <c r="F117" s="263"/>
      <c r="G117" s="263"/>
      <c r="H117" s="263"/>
      <c r="I117" s="97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7" customHeight="1">
      <c r="A118" s="33"/>
      <c r="B118" s="34"/>
      <c r="C118" s="33"/>
      <c r="D118" s="33"/>
      <c r="E118" s="33"/>
      <c r="F118" s="33"/>
      <c r="G118" s="33"/>
      <c r="H118" s="3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8" t="s">
        <v>18</v>
      </c>
      <c r="D119" s="33"/>
      <c r="E119" s="33"/>
      <c r="F119" s="26" t="str">
        <f>F12</f>
        <v>Trenčianske Teplice</v>
      </c>
      <c r="G119" s="33"/>
      <c r="H119" s="33"/>
      <c r="I119" s="98" t="s">
        <v>20</v>
      </c>
      <c r="J119" s="56" t="str">
        <f>IF(J12="","",J12)</f>
        <v>6. 11. 2020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7" customHeight="1">
      <c r="A120" s="33"/>
      <c r="B120" s="34"/>
      <c r="C120" s="33"/>
      <c r="D120" s="33"/>
      <c r="E120" s="33"/>
      <c r="F120" s="33"/>
      <c r="G120" s="33"/>
      <c r="H120" s="33"/>
      <c r="I120" s="97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15" customHeight="1">
      <c r="A121" s="33"/>
      <c r="B121" s="34"/>
      <c r="C121" s="28" t="s">
        <v>22</v>
      </c>
      <c r="D121" s="33"/>
      <c r="E121" s="33"/>
      <c r="F121" s="26" t="str">
        <f>E15</f>
        <v xml:space="preserve"> </v>
      </c>
      <c r="G121" s="33"/>
      <c r="H121" s="33"/>
      <c r="I121" s="98" t="s">
        <v>28</v>
      </c>
      <c r="J121" s="31" t="str">
        <f>E21</f>
        <v>Ing. Juraj Čaňo</v>
      </c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15" customHeight="1">
      <c r="A122" s="33"/>
      <c r="B122" s="34"/>
      <c r="C122" s="28" t="s">
        <v>26</v>
      </c>
      <c r="D122" s="33"/>
      <c r="E122" s="33"/>
      <c r="F122" s="26" t="str">
        <f>IF(E18="","",E18)</f>
        <v>Vyplň údaj</v>
      </c>
      <c r="G122" s="33"/>
      <c r="H122" s="33"/>
      <c r="I122" s="98" t="s">
        <v>32</v>
      </c>
      <c r="J122" s="31" t="str">
        <f>E24</f>
        <v xml:space="preserve"> 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25" customHeight="1">
      <c r="A123" s="33"/>
      <c r="B123" s="34"/>
      <c r="C123" s="33"/>
      <c r="D123" s="33"/>
      <c r="E123" s="33"/>
      <c r="F123" s="33"/>
      <c r="G123" s="33"/>
      <c r="H123" s="33"/>
      <c r="I123" s="97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0" customFormat="1" ht="29.25" customHeight="1">
      <c r="A124" s="132"/>
      <c r="B124" s="133"/>
      <c r="C124" s="134" t="s">
        <v>116</v>
      </c>
      <c r="D124" s="135" t="s">
        <v>59</v>
      </c>
      <c r="E124" s="135" t="s">
        <v>55</v>
      </c>
      <c r="F124" s="135" t="s">
        <v>56</v>
      </c>
      <c r="G124" s="135" t="s">
        <v>117</v>
      </c>
      <c r="H124" s="135" t="s">
        <v>118</v>
      </c>
      <c r="I124" s="136" t="s">
        <v>119</v>
      </c>
      <c r="J124" s="137" t="s">
        <v>111</v>
      </c>
      <c r="K124" s="138" t="s">
        <v>120</v>
      </c>
      <c r="L124" s="139"/>
      <c r="M124" s="63" t="s">
        <v>1</v>
      </c>
      <c r="N124" s="64" t="s">
        <v>38</v>
      </c>
      <c r="O124" s="64" t="s">
        <v>121</v>
      </c>
      <c r="P124" s="64" t="s">
        <v>122</v>
      </c>
      <c r="Q124" s="64" t="s">
        <v>123</v>
      </c>
      <c r="R124" s="64" t="s">
        <v>124</v>
      </c>
      <c r="S124" s="64" t="s">
        <v>125</v>
      </c>
      <c r="T124" s="65" t="s">
        <v>126</v>
      </c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</row>
    <row r="125" spans="1:65" s="2" customFormat="1" ht="22.75" customHeight="1">
      <c r="A125" s="33"/>
      <c r="B125" s="34"/>
      <c r="C125" s="70" t="s">
        <v>112</v>
      </c>
      <c r="D125" s="33"/>
      <c r="E125" s="33"/>
      <c r="F125" s="33"/>
      <c r="G125" s="33"/>
      <c r="H125" s="33"/>
      <c r="I125" s="97"/>
      <c r="J125" s="140">
        <f>BK125</f>
        <v>0</v>
      </c>
      <c r="K125" s="33"/>
      <c r="L125" s="34"/>
      <c r="M125" s="66"/>
      <c r="N125" s="57"/>
      <c r="O125" s="67"/>
      <c r="P125" s="141">
        <f>P126+P180+P193</f>
        <v>0</v>
      </c>
      <c r="Q125" s="67"/>
      <c r="R125" s="141">
        <f>R126+R180+R193</f>
        <v>15.660230000000002</v>
      </c>
      <c r="S125" s="67"/>
      <c r="T125" s="142">
        <f>T126+T180+T193</f>
        <v>3.2902200000000001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73</v>
      </c>
      <c r="AU125" s="18" t="s">
        <v>113</v>
      </c>
      <c r="BK125" s="143">
        <f>BK126+BK180+BK193</f>
        <v>0</v>
      </c>
    </row>
    <row r="126" spans="1:65" s="11" customFormat="1" ht="25.9" customHeight="1">
      <c r="B126" s="144"/>
      <c r="D126" s="145" t="s">
        <v>73</v>
      </c>
      <c r="E126" s="146" t="s">
        <v>178</v>
      </c>
      <c r="F126" s="146" t="s">
        <v>179</v>
      </c>
      <c r="I126" s="147"/>
      <c r="J126" s="148">
        <f>BK126</f>
        <v>0</v>
      </c>
      <c r="L126" s="144"/>
      <c r="M126" s="149"/>
      <c r="N126" s="150"/>
      <c r="O126" s="150"/>
      <c r="P126" s="151">
        <f>P127+P163+P165+P178</f>
        <v>0</v>
      </c>
      <c r="Q126" s="150"/>
      <c r="R126" s="151">
        <f>R127+R163+R165+R178</f>
        <v>13.583274000000001</v>
      </c>
      <c r="S126" s="150"/>
      <c r="T126" s="152">
        <f>T127+T163+T165+T178</f>
        <v>3.2902200000000001</v>
      </c>
      <c r="AR126" s="145" t="s">
        <v>81</v>
      </c>
      <c r="AT126" s="153" t="s">
        <v>73</v>
      </c>
      <c r="AU126" s="153" t="s">
        <v>74</v>
      </c>
      <c r="AY126" s="145" t="s">
        <v>128</v>
      </c>
      <c r="BK126" s="154">
        <f>BK127+BK163+BK165+BK178</f>
        <v>0</v>
      </c>
    </row>
    <row r="127" spans="1:65" s="11" customFormat="1" ht="22.75" customHeight="1">
      <c r="B127" s="144"/>
      <c r="D127" s="145" t="s">
        <v>73</v>
      </c>
      <c r="E127" s="180" t="s">
        <v>81</v>
      </c>
      <c r="F127" s="180" t="s">
        <v>180</v>
      </c>
      <c r="I127" s="147"/>
      <c r="J127" s="181">
        <f>BK127</f>
        <v>0</v>
      </c>
      <c r="L127" s="144"/>
      <c r="M127" s="149"/>
      <c r="N127" s="150"/>
      <c r="O127" s="150"/>
      <c r="P127" s="151">
        <f>SUM(P128:P162)</f>
        <v>0</v>
      </c>
      <c r="Q127" s="150"/>
      <c r="R127" s="151">
        <f>SUM(R128:R162)</f>
        <v>13.580274000000001</v>
      </c>
      <c r="S127" s="150"/>
      <c r="T127" s="152">
        <f>SUM(T128:T162)</f>
        <v>0</v>
      </c>
      <c r="AR127" s="145" t="s">
        <v>81</v>
      </c>
      <c r="AT127" s="153" t="s">
        <v>73</v>
      </c>
      <c r="AU127" s="153" t="s">
        <v>81</v>
      </c>
      <c r="AY127" s="145" t="s">
        <v>128</v>
      </c>
      <c r="BK127" s="154">
        <f>SUM(BK128:BK162)</f>
        <v>0</v>
      </c>
    </row>
    <row r="128" spans="1:65" s="2" customFormat="1" ht="21.75" customHeight="1">
      <c r="A128" s="33"/>
      <c r="B128" s="155"/>
      <c r="C128" s="156" t="s">
        <v>81</v>
      </c>
      <c r="D128" s="156" t="s">
        <v>129</v>
      </c>
      <c r="E128" s="157" t="s">
        <v>247</v>
      </c>
      <c r="F128" s="158" t="s">
        <v>248</v>
      </c>
      <c r="G128" s="159" t="s">
        <v>132</v>
      </c>
      <c r="H128" s="160">
        <v>1</v>
      </c>
      <c r="I128" s="161"/>
      <c r="J128" s="160">
        <f>ROUND(I128*H128,3)</f>
        <v>0</v>
      </c>
      <c r="K128" s="162"/>
      <c r="L128" s="34"/>
      <c r="M128" s="163" t="s">
        <v>1</v>
      </c>
      <c r="N128" s="164" t="s">
        <v>40</v>
      </c>
      <c r="O128" s="59"/>
      <c r="P128" s="165">
        <f>O128*H128</f>
        <v>0</v>
      </c>
      <c r="Q128" s="165">
        <v>0</v>
      </c>
      <c r="R128" s="165">
        <f>Q128*H128</f>
        <v>0</v>
      </c>
      <c r="S128" s="165">
        <v>0</v>
      </c>
      <c r="T128" s="166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91</v>
      </c>
      <c r="AT128" s="167" t="s">
        <v>129</v>
      </c>
      <c r="AU128" s="167" t="s">
        <v>85</v>
      </c>
      <c r="AY128" s="18" t="s">
        <v>128</v>
      </c>
      <c r="BE128" s="168">
        <f>IF(N128="základná",J128,0)</f>
        <v>0</v>
      </c>
      <c r="BF128" s="168">
        <f>IF(N128="znížená",J128,0)</f>
        <v>0</v>
      </c>
      <c r="BG128" s="168">
        <f>IF(N128="zákl. prenesená",J128,0)</f>
        <v>0</v>
      </c>
      <c r="BH128" s="168">
        <f>IF(N128="zníž. prenesená",J128,0)</f>
        <v>0</v>
      </c>
      <c r="BI128" s="168">
        <f>IF(N128="nulová",J128,0)</f>
        <v>0</v>
      </c>
      <c r="BJ128" s="18" t="s">
        <v>85</v>
      </c>
      <c r="BK128" s="169">
        <f>ROUND(I128*H128,3)</f>
        <v>0</v>
      </c>
      <c r="BL128" s="18" t="s">
        <v>91</v>
      </c>
      <c r="BM128" s="167" t="s">
        <v>249</v>
      </c>
    </row>
    <row r="129" spans="1:65" s="2" customFormat="1" ht="21.75" customHeight="1">
      <c r="A129" s="33"/>
      <c r="B129" s="155"/>
      <c r="C129" s="156" t="s">
        <v>85</v>
      </c>
      <c r="D129" s="156" t="s">
        <v>129</v>
      </c>
      <c r="E129" s="157" t="s">
        <v>250</v>
      </c>
      <c r="F129" s="158" t="s">
        <v>251</v>
      </c>
      <c r="G129" s="159" t="s">
        <v>183</v>
      </c>
      <c r="H129" s="160">
        <v>1472</v>
      </c>
      <c r="I129" s="161"/>
      <c r="J129" s="160">
        <f>ROUND(I129*H129,3)</f>
        <v>0</v>
      </c>
      <c r="K129" s="162"/>
      <c r="L129" s="34"/>
      <c r="M129" s="163" t="s">
        <v>1</v>
      </c>
      <c r="N129" s="164" t="s">
        <v>40</v>
      </c>
      <c r="O129" s="59"/>
      <c r="P129" s="165">
        <f>O129*H129</f>
        <v>0</v>
      </c>
      <c r="Q129" s="165">
        <v>0</v>
      </c>
      <c r="R129" s="165">
        <f>Q129*H129</f>
        <v>0</v>
      </c>
      <c r="S129" s="165">
        <v>0</v>
      </c>
      <c r="T129" s="166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91</v>
      </c>
      <c r="AT129" s="167" t="s">
        <v>129</v>
      </c>
      <c r="AU129" s="167" t="s">
        <v>85</v>
      </c>
      <c r="AY129" s="18" t="s">
        <v>128</v>
      </c>
      <c r="BE129" s="168">
        <f>IF(N129="základná",J129,0)</f>
        <v>0</v>
      </c>
      <c r="BF129" s="168">
        <f>IF(N129="znížená",J129,0)</f>
        <v>0</v>
      </c>
      <c r="BG129" s="168">
        <f>IF(N129="zákl. prenesená",J129,0)</f>
        <v>0</v>
      </c>
      <c r="BH129" s="168">
        <f>IF(N129="zníž. prenesená",J129,0)</f>
        <v>0</v>
      </c>
      <c r="BI129" s="168">
        <f>IF(N129="nulová",J129,0)</f>
        <v>0</v>
      </c>
      <c r="BJ129" s="18" t="s">
        <v>85</v>
      </c>
      <c r="BK129" s="169">
        <f>ROUND(I129*H129,3)</f>
        <v>0</v>
      </c>
      <c r="BL129" s="18" t="s">
        <v>91</v>
      </c>
      <c r="BM129" s="167" t="s">
        <v>252</v>
      </c>
    </row>
    <row r="130" spans="1:65" s="2" customFormat="1" ht="21.75" customHeight="1">
      <c r="A130" s="33"/>
      <c r="B130" s="155"/>
      <c r="C130" s="156" t="s">
        <v>88</v>
      </c>
      <c r="D130" s="156" t="s">
        <v>129</v>
      </c>
      <c r="E130" s="157" t="s">
        <v>253</v>
      </c>
      <c r="F130" s="158" t="s">
        <v>254</v>
      </c>
      <c r="G130" s="159" t="s">
        <v>183</v>
      </c>
      <c r="H130" s="160">
        <v>1472</v>
      </c>
      <c r="I130" s="161"/>
      <c r="J130" s="160">
        <f>ROUND(I130*H130,3)</f>
        <v>0</v>
      </c>
      <c r="K130" s="162"/>
      <c r="L130" s="34"/>
      <c r="M130" s="163" t="s">
        <v>1</v>
      </c>
      <c r="N130" s="164" t="s">
        <v>40</v>
      </c>
      <c r="O130" s="59"/>
      <c r="P130" s="165">
        <f>O130*H130</f>
        <v>0</v>
      </c>
      <c r="Q130" s="165">
        <v>0</v>
      </c>
      <c r="R130" s="165">
        <f>Q130*H130</f>
        <v>0</v>
      </c>
      <c r="S130" s="165">
        <v>0</v>
      </c>
      <c r="T130" s="166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91</v>
      </c>
      <c r="AT130" s="167" t="s">
        <v>129</v>
      </c>
      <c r="AU130" s="167" t="s">
        <v>85</v>
      </c>
      <c r="AY130" s="18" t="s">
        <v>128</v>
      </c>
      <c r="BE130" s="168">
        <f>IF(N130="základná",J130,0)</f>
        <v>0</v>
      </c>
      <c r="BF130" s="168">
        <f>IF(N130="znížená",J130,0)</f>
        <v>0</v>
      </c>
      <c r="BG130" s="168">
        <f>IF(N130="zákl. prenesená",J130,0)</f>
        <v>0</v>
      </c>
      <c r="BH130" s="168">
        <f>IF(N130="zníž. prenesená",J130,0)</f>
        <v>0</v>
      </c>
      <c r="BI130" s="168">
        <f>IF(N130="nulová",J130,0)</f>
        <v>0</v>
      </c>
      <c r="BJ130" s="18" t="s">
        <v>85</v>
      </c>
      <c r="BK130" s="169">
        <f>ROUND(I130*H130,3)</f>
        <v>0</v>
      </c>
      <c r="BL130" s="18" t="s">
        <v>91</v>
      </c>
      <c r="BM130" s="167" t="s">
        <v>255</v>
      </c>
    </row>
    <row r="131" spans="1:65" s="2" customFormat="1" ht="21.75" customHeight="1">
      <c r="A131" s="33"/>
      <c r="B131" s="155"/>
      <c r="C131" s="156" t="s">
        <v>91</v>
      </c>
      <c r="D131" s="156" t="s">
        <v>129</v>
      </c>
      <c r="E131" s="157" t="s">
        <v>256</v>
      </c>
      <c r="F131" s="158" t="s">
        <v>257</v>
      </c>
      <c r="G131" s="159" t="s">
        <v>183</v>
      </c>
      <c r="H131" s="160">
        <v>1472</v>
      </c>
      <c r="I131" s="161"/>
      <c r="J131" s="160">
        <f>ROUND(I131*H131,3)</f>
        <v>0</v>
      </c>
      <c r="K131" s="162"/>
      <c r="L131" s="34"/>
      <c r="M131" s="163" t="s">
        <v>1</v>
      </c>
      <c r="N131" s="164" t="s">
        <v>40</v>
      </c>
      <c r="O131" s="59"/>
      <c r="P131" s="165">
        <f>O131*H131</f>
        <v>0</v>
      </c>
      <c r="Q131" s="165">
        <v>0</v>
      </c>
      <c r="R131" s="165">
        <f>Q131*H131</f>
        <v>0</v>
      </c>
      <c r="S131" s="165">
        <v>0</v>
      </c>
      <c r="T131" s="166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7" t="s">
        <v>91</v>
      </c>
      <c r="AT131" s="167" t="s">
        <v>129</v>
      </c>
      <c r="AU131" s="167" t="s">
        <v>85</v>
      </c>
      <c r="AY131" s="18" t="s">
        <v>128</v>
      </c>
      <c r="BE131" s="168">
        <f>IF(N131="základná",J131,0)</f>
        <v>0</v>
      </c>
      <c r="BF131" s="168">
        <f>IF(N131="znížená",J131,0)</f>
        <v>0</v>
      </c>
      <c r="BG131" s="168">
        <f>IF(N131="zákl. prenesená",J131,0)</f>
        <v>0</v>
      </c>
      <c r="BH131" s="168">
        <f>IF(N131="zníž. prenesená",J131,0)</f>
        <v>0</v>
      </c>
      <c r="BI131" s="168">
        <f>IF(N131="nulová",J131,0)</f>
        <v>0</v>
      </c>
      <c r="BJ131" s="18" t="s">
        <v>85</v>
      </c>
      <c r="BK131" s="169">
        <f>ROUND(I131*H131,3)</f>
        <v>0</v>
      </c>
      <c r="BL131" s="18" t="s">
        <v>91</v>
      </c>
      <c r="BM131" s="167" t="s">
        <v>258</v>
      </c>
    </row>
    <row r="132" spans="1:65" s="2" customFormat="1" ht="21.75" customHeight="1">
      <c r="A132" s="33"/>
      <c r="B132" s="155"/>
      <c r="C132" s="156" t="s">
        <v>94</v>
      </c>
      <c r="D132" s="156" t="s">
        <v>129</v>
      </c>
      <c r="E132" s="157" t="s">
        <v>259</v>
      </c>
      <c r="F132" s="158" t="s">
        <v>260</v>
      </c>
      <c r="G132" s="159" t="s">
        <v>183</v>
      </c>
      <c r="H132" s="160">
        <v>1001.09</v>
      </c>
      <c r="I132" s="161"/>
      <c r="J132" s="160">
        <f>ROUND(I132*H132,3)</f>
        <v>0</v>
      </c>
      <c r="K132" s="162"/>
      <c r="L132" s="34"/>
      <c r="M132" s="163" t="s">
        <v>1</v>
      </c>
      <c r="N132" s="164" t="s">
        <v>40</v>
      </c>
      <c r="O132" s="59"/>
      <c r="P132" s="165">
        <f>O132*H132</f>
        <v>0</v>
      </c>
      <c r="Q132" s="165">
        <v>0</v>
      </c>
      <c r="R132" s="165">
        <f>Q132*H132</f>
        <v>0</v>
      </c>
      <c r="S132" s="165">
        <v>0</v>
      </c>
      <c r="T132" s="16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>IF(N132="základná",J132,0)</f>
        <v>0</v>
      </c>
      <c r="BF132" s="168">
        <f>IF(N132="znížená",J132,0)</f>
        <v>0</v>
      </c>
      <c r="BG132" s="168">
        <f>IF(N132="zákl. prenesená",J132,0)</f>
        <v>0</v>
      </c>
      <c r="BH132" s="168">
        <f>IF(N132="zníž. prenesená",J132,0)</f>
        <v>0</v>
      </c>
      <c r="BI132" s="168">
        <f>IF(N132="nulová",J132,0)</f>
        <v>0</v>
      </c>
      <c r="BJ132" s="18" t="s">
        <v>85</v>
      </c>
      <c r="BK132" s="169">
        <f>ROUND(I132*H132,3)</f>
        <v>0</v>
      </c>
      <c r="BL132" s="18" t="s">
        <v>91</v>
      </c>
      <c r="BM132" s="167" t="s">
        <v>261</v>
      </c>
    </row>
    <row r="133" spans="1:65" s="13" customFormat="1">
      <c r="B133" s="182"/>
      <c r="D133" s="183" t="s">
        <v>221</v>
      </c>
      <c r="E133" s="190" t="s">
        <v>1</v>
      </c>
      <c r="F133" s="184" t="s">
        <v>262</v>
      </c>
      <c r="H133" s="185">
        <v>1001.09</v>
      </c>
      <c r="I133" s="186"/>
      <c r="L133" s="182"/>
      <c r="M133" s="187"/>
      <c r="N133" s="188"/>
      <c r="O133" s="188"/>
      <c r="P133" s="188"/>
      <c r="Q133" s="188"/>
      <c r="R133" s="188"/>
      <c r="S133" s="188"/>
      <c r="T133" s="189"/>
      <c r="AT133" s="190" t="s">
        <v>221</v>
      </c>
      <c r="AU133" s="190" t="s">
        <v>85</v>
      </c>
      <c r="AV133" s="13" t="s">
        <v>85</v>
      </c>
      <c r="AW133" s="13" t="s">
        <v>30</v>
      </c>
      <c r="AX133" s="13" t="s">
        <v>81</v>
      </c>
      <c r="AY133" s="190" t="s">
        <v>128</v>
      </c>
    </row>
    <row r="134" spans="1:65" s="2" customFormat="1" ht="16.5" customHeight="1">
      <c r="A134" s="33"/>
      <c r="B134" s="155"/>
      <c r="C134" s="191" t="s">
        <v>97</v>
      </c>
      <c r="D134" s="191" t="s">
        <v>263</v>
      </c>
      <c r="E134" s="192" t="s">
        <v>264</v>
      </c>
      <c r="F134" s="193" t="s">
        <v>265</v>
      </c>
      <c r="G134" s="194" t="s">
        <v>266</v>
      </c>
      <c r="H134" s="195">
        <v>15</v>
      </c>
      <c r="I134" s="196"/>
      <c r="J134" s="195">
        <f t="shared" ref="J134:J162" si="0">ROUND(I134*H134,3)</f>
        <v>0</v>
      </c>
      <c r="K134" s="197"/>
      <c r="L134" s="198"/>
      <c r="M134" s="199" t="s">
        <v>1</v>
      </c>
      <c r="N134" s="200" t="s">
        <v>40</v>
      </c>
      <c r="O134" s="59"/>
      <c r="P134" s="165">
        <f t="shared" ref="P134:P162" si="1">O134*H134</f>
        <v>0</v>
      </c>
      <c r="Q134" s="165">
        <v>1E-3</v>
      </c>
      <c r="R134" s="165">
        <f t="shared" ref="R134:R162" si="2">Q134*H134</f>
        <v>1.4999999999999999E-2</v>
      </c>
      <c r="S134" s="165">
        <v>0</v>
      </c>
      <c r="T134" s="166">
        <f t="shared" ref="T134:T162" si="3"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103</v>
      </c>
      <c r="AT134" s="167" t="s">
        <v>263</v>
      </c>
      <c r="AU134" s="167" t="s">
        <v>85</v>
      </c>
      <c r="AY134" s="18" t="s">
        <v>128</v>
      </c>
      <c r="BE134" s="168">
        <f t="shared" ref="BE134:BE162" si="4">IF(N134="základná",J134,0)</f>
        <v>0</v>
      </c>
      <c r="BF134" s="168">
        <f t="shared" ref="BF134:BF162" si="5">IF(N134="znížená",J134,0)</f>
        <v>0</v>
      </c>
      <c r="BG134" s="168">
        <f t="shared" ref="BG134:BG162" si="6">IF(N134="zákl. prenesená",J134,0)</f>
        <v>0</v>
      </c>
      <c r="BH134" s="168">
        <f t="shared" ref="BH134:BH162" si="7">IF(N134="zníž. prenesená",J134,0)</f>
        <v>0</v>
      </c>
      <c r="BI134" s="168">
        <f t="shared" ref="BI134:BI162" si="8">IF(N134="nulová",J134,0)</f>
        <v>0</v>
      </c>
      <c r="BJ134" s="18" t="s">
        <v>85</v>
      </c>
      <c r="BK134" s="169">
        <f t="shared" ref="BK134:BK162" si="9">ROUND(I134*H134,3)</f>
        <v>0</v>
      </c>
      <c r="BL134" s="18" t="s">
        <v>91</v>
      </c>
      <c r="BM134" s="167" t="s">
        <v>267</v>
      </c>
    </row>
    <row r="135" spans="1:65" s="2" customFormat="1" ht="16.5" customHeight="1">
      <c r="A135" s="33"/>
      <c r="B135" s="155"/>
      <c r="C135" s="191" t="s">
        <v>100</v>
      </c>
      <c r="D135" s="191" t="s">
        <v>263</v>
      </c>
      <c r="E135" s="192" t="s">
        <v>268</v>
      </c>
      <c r="F135" s="193" t="s">
        <v>269</v>
      </c>
      <c r="G135" s="194" t="s">
        <v>266</v>
      </c>
      <c r="H135" s="195">
        <v>150</v>
      </c>
      <c r="I135" s="196"/>
      <c r="J135" s="195">
        <f t="shared" si="0"/>
        <v>0</v>
      </c>
      <c r="K135" s="197"/>
      <c r="L135" s="198"/>
      <c r="M135" s="199" t="s">
        <v>1</v>
      </c>
      <c r="N135" s="200" t="s">
        <v>40</v>
      </c>
      <c r="O135" s="59"/>
      <c r="P135" s="165">
        <f t="shared" si="1"/>
        <v>0</v>
      </c>
      <c r="Q135" s="165">
        <v>1E-3</v>
      </c>
      <c r="R135" s="165">
        <f t="shared" si="2"/>
        <v>0.15</v>
      </c>
      <c r="S135" s="165">
        <v>0</v>
      </c>
      <c r="T135" s="16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103</v>
      </c>
      <c r="AT135" s="167" t="s">
        <v>263</v>
      </c>
      <c r="AU135" s="167" t="s">
        <v>85</v>
      </c>
      <c r="AY135" s="18" t="s">
        <v>128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8" t="s">
        <v>85</v>
      </c>
      <c r="BK135" s="169">
        <f t="shared" si="9"/>
        <v>0</v>
      </c>
      <c r="BL135" s="18" t="s">
        <v>91</v>
      </c>
      <c r="BM135" s="167" t="s">
        <v>270</v>
      </c>
    </row>
    <row r="136" spans="1:65" s="2" customFormat="1" ht="21.75" customHeight="1">
      <c r="A136" s="33"/>
      <c r="B136" s="155"/>
      <c r="C136" s="191" t="s">
        <v>103</v>
      </c>
      <c r="D136" s="191" t="s">
        <v>263</v>
      </c>
      <c r="E136" s="192" t="s">
        <v>271</v>
      </c>
      <c r="F136" s="193" t="s">
        <v>272</v>
      </c>
      <c r="G136" s="194" t="s">
        <v>266</v>
      </c>
      <c r="H136" s="195">
        <v>3</v>
      </c>
      <c r="I136" s="196"/>
      <c r="J136" s="195">
        <f t="shared" si="0"/>
        <v>0</v>
      </c>
      <c r="K136" s="197"/>
      <c r="L136" s="198"/>
      <c r="M136" s="199" t="s">
        <v>1</v>
      </c>
      <c r="N136" s="200" t="s">
        <v>40</v>
      </c>
      <c r="O136" s="59"/>
      <c r="P136" s="165">
        <f t="shared" si="1"/>
        <v>0</v>
      </c>
      <c r="Q136" s="165">
        <v>1E-3</v>
      </c>
      <c r="R136" s="165">
        <f t="shared" si="2"/>
        <v>3.0000000000000001E-3</v>
      </c>
      <c r="S136" s="165">
        <v>0</v>
      </c>
      <c r="T136" s="16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103</v>
      </c>
      <c r="AT136" s="167" t="s">
        <v>263</v>
      </c>
      <c r="AU136" s="167" t="s">
        <v>85</v>
      </c>
      <c r="AY136" s="18" t="s">
        <v>128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8" t="s">
        <v>85</v>
      </c>
      <c r="BK136" s="169">
        <f t="shared" si="9"/>
        <v>0</v>
      </c>
      <c r="BL136" s="18" t="s">
        <v>91</v>
      </c>
      <c r="BM136" s="167" t="s">
        <v>273</v>
      </c>
    </row>
    <row r="137" spans="1:65" s="2" customFormat="1" ht="33" customHeight="1">
      <c r="A137" s="33"/>
      <c r="B137" s="155"/>
      <c r="C137" s="156" t="s">
        <v>156</v>
      </c>
      <c r="D137" s="156" t="s">
        <v>129</v>
      </c>
      <c r="E137" s="157" t="s">
        <v>274</v>
      </c>
      <c r="F137" s="158" t="s">
        <v>275</v>
      </c>
      <c r="G137" s="159" t="s">
        <v>276</v>
      </c>
      <c r="H137" s="160">
        <v>627</v>
      </c>
      <c r="I137" s="161"/>
      <c r="J137" s="160">
        <f t="shared" si="0"/>
        <v>0</v>
      </c>
      <c r="K137" s="162"/>
      <c r="L137" s="34"/>
      <c r="M137" s="163" t="s">
        <v>1</v>
      </c>
      <c r="N137" s="164" t="s">
        <v>40</v>
      </c>
      <c r="O137" s="59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91</v>
      </c>
      <c r="AT137" s="167" t="s">
        <v>129</v>
      </c>
      <c r="AU137" s="167" t="s">
        <v>85</v>
      </c>
      <c r="AY137" s="18" t="s">
        <v>128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8" t="s">
        <v>85</v>
      </c>
      <c r="BK137" s="169">
        <f t="shared" si="9"/>
        <v>0</v>
      </c>
      <c r="BL137" s="18" t="s">
        <v>91</v>
      </c>
      <c r="BM137" s="167" t="s">
        <v>277</v>
      </c>
    </row>
    <row r="138" spans="1:65" s="2" customFormat="1" ht="33" customHeight="1">
      <c r="A138" s="33"/>
      <c r="B138" s="155"/>
      <c r="C138" s="156" t="s">
        <v>160</v>
      </c>
      <c r="D138" s="156" t="s">
        <v>129</v>
      </c>
      <c r="E138" s="157" t="s">
        <v>278</v>
      </c>
      <c r="F138" s="158" t="s">
        <v>279</v>
      </c>
      <c r="G138" s="159" t="s">
        <v>276</v>
      </c>
      <c r="H138" s="160">
        <v>8</v>
      </c>
      <c r="I138" s="161"/>
      <c r="J138" s="160">
        <f t="shared" si="0"/>
        <v>0</v>
      </c>
      <c r="K138" s="162"/>
      <c r="L138" s="34"/>
      <c r="M138" s="163" t="s">
        <v>1</v>
      </c>
      <c r="N138" s="164" t="s">
        <v>40</v>
      </c>
      <c r="O138" s="59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8" t="s">
        <v>85</v>
      </c>
      <c r="BK138" s="169">
        <f t="shared" si="9"/>
        <v>0</v>
      </c>
      <c r="BL138" s="18" t="s">
        <v>91</v>
      </c>
      <c r="BM138" s="167" t="s">
        <v>280</v>
      </c>
    </row>
    <row r="139" spans="1:65" s="2" customFormat="1" ht="16.5" customHeight="1">
      <c r="A139" s="33"/>
      <c r="B139" s="155"/>
      <c r="C139" s="191" t="s">
        <v>164</v>
      </c>
      <c r="D139" s="191" t="s">
        <v>263</v>
      </c>
      <c r="E139" s="192" t="s">
        <v>281</v>
      </c>
      <c r="F139" s="193" t="s">
        <v>282</v>
      </c>
      <c r="G139" s="194" t="s">
        <v>216</v>
      </c>
      <c r="H139" s="195">
        <v>12.4</v>
      </c>
      <c r="I139" s="196"/>
      <c r="J139" s="195">
        <f t="shared" si="0"/>
        <v>0</v>
      </c>
      <c r="K139" s="197"/>
      <c r="L139" s="198"/>
      <c r="M139" s="199" t="s">
        <v>1</v>
      </c>
      <c r="N139" s="200" t="s">
        <v>40</v>
      </c>
      <c r="O139" s="59"/>
      <c r="P139" s="165">
        <f t="shared" si="1"/>
        <v>0</v>
      </c>
      <c r="Q139" s="165">
        <v>1</v>
      </c>
      <c r="R139" s="165">
        <f t="shared" si="2"/>
        <v>12.4</v>
      </c>
      <c r="S139" s="165">
        <v>0</v>
      </c>
      <c r="T139" s="166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7" t="s">
        <v>103</v>
      </c>
      <c r="AT139" s="167" t="s">
        <v>263</v>
      </c>
      <c r="AU139" s="167" t="s">
        <v>85</v>
      </c>
      <c r="AY139" s="18" t="s">
        <v>128</v>
      </c>
      <c r="BE139" s="168">
        <f t="shared" si="4"/>
        <v>0</v>
      </c>
      <c r="BF139" s="168">
        <f t="shared" si="5"/>
        <v>0</v>
      </c>
      <c r="BG139" s="168">
        <f t="shared" si="6"/>
        <v>0</v>
      </c>
      <c r="BH139" s="168">
        <f t="shared" si="7"/>
        <v>0</v>
      </c>
      <c r="BI139" s="168">
        <f t="shared" si="8"/>
        <v>0</v>
      </c>
      <c r="BJ139" s="18" t="s">
        <v>85</v>
      </c>
      <c r="BK139" s="169">
        <f t="shared" si="9"/>
        <v>0</v>
      </c>
      <c r="BL139" s="18" t="s">
        <v>91</v>
      </c>
      <c r="BM139" s="167" t="s">
        <v>283</v>
      </c>
    </row>
    <row r="140" spans="1:65" s="2" customFormat="1" ht="21.75" customHeight="1">
      <c r="A140" s="33"/>
      <c r="B140" s="155"/>
      <c r="C140" s="156" t="s">
        <v>168</v>
      </c>
      <c r="D140" s="156" t="s">
        <v>129</v>
      </c>
      <c r="E140" s="157" t="s">
        <v>284</v>
      </c>
      <c r="F140" s="158" t="s">
        <v>285</v>
      </c>
      <c r="G140" s="159" t="s">
        <v>276</v>
      </c>
      <c r="H140" s="160">
        <v>635</v>
      </c>
      <c r="I140" s="161"/>
      <c r="J140" s="160">
        <f t="shared" si="0"/>
        <v>0</v>
      </c>
      <c r="K140" s="162"/>
      <c r="L140" s="34"/>
      <c r="M140" s="163" t="s">
        <v>1</v>
      </c>
      <c r="N140" s="164" t="s">
        <v>40</v>
      </c>
      <c r="O140" s="59"/>
      <c r="P140" s="165">
        <f t="shared" si="1"/>
        <v>0</v>
      </c>
      <c r="Q140" s="165">
        <v>0</v>
      </c>
      <c r="R140" s="165">
        <f t="shared" si="2"/>
        <v>0</v>
      </c>
      <c r="S140" s="165">
        <v>0</v>
      </c>
      <c r="T140" s="166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 t="shared" si="4"/>
        <v>0</v>
      </c>
      <c r="BF140" s="168">
        <f t="shared" si="5"/>
        <v>0</v>
      </c>
      <c r="BG140" s="168">
        <f t="shared" si="6"/>
        <v>0</v>
      </c>
      <c r="BH140" s="168">
        <f t="shared" si="7"/>
        <v>0</v>
      </c>
      <c r="BI140" s="168">
        <f t="shared" si="8"/>
        <v>0</v>
      </c>
      <c r="BJ140" s="18" t="s">
        <v>85</v>
      </c>
      <c r="BK140" s="169">
        <f t="shared" si="9"/>
        <v>0</v>
      </c>
      <c r="BL140" s="18" t="s">
        <v>91</v>
      </c>
      <c r="BM140" s="167" t="s">
        <v>286</v>
      </c>
    </row>
    <row r="141" spans="1:65" s="2" customFormat="1" ht="33" customHeight="1">
      <c r="A141" s="33"/>
      <c r="B141" s="155"/>
      <c r="C141" s="191" t="s">
        <v>223</v>
      </c>
      <c r="D141" s="191" t="s">
        <v>263</v>
      </c>
      <c r="E141" s="192" t="s">
        <v>287</v>
      </c>
      <c r="F141" s="193" t="s">
        <v>288</v>
      </c>
      <c r="G141" s="194" t="s">
        <v>266</v>
      </c>
      <c r="H141" s="195">
        <v>12.8</v>
      </c>
      <c r="I141" s="196"/>
      <c r="J141" s="195">
        <f t="shared" si="0"/>
        <v>0</v>
      </c>
      <c r="K141" s="197"/>
      <c r="L141" s="198"/>
      <c r="M141" s="199" t="s">
        <v>1</v>
      </c>
      <c r="N141" s="200" t="s">
        <v>40</v>
      </c>
      <c r="O141" s="59"/>
      <c r="P141" s="165">
        <f t="shared" si="1"/>
        <v>0</v>
      </c>
      <c r="Q141" s="165">
        <v>0.04</v>
      </c>
      <c r="R141" s="165">
        <f t="shared" si="2"/>
        <v>0.51200000000000001</v>
      </c>
      <c r="S141" s="165">
        <v>0</v>
      </c>
      <c r="T141" s="166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103</v>
      </c>
      <c r="AT141" s="167" t="s">
        <v>263</v>
      </c>
      <c r="AU141" s="167" t="s">
        <v>85</v>
      </c>
      <c r="AY141" s="18" t="s">
        <v>128</v>
      </c>
      <c r="BE141" s="168">
        <f t="shared" si="4"/>
        <v>0</v>
      </c>
      <c r="BF141" s="168">
        <f t="shared" si="5"/>
        <v>0</v>
      </c>
      <c r="BG141" s="168">
        <f t="shared" si="6"/>
        <v>0</v>
      </c>
      <c r="BH141" s="168">
        <f t="shared" si="7"/>
        <v>0</v>
      </c>
      <c r="BI141" s="168">
        <f t="shared" si="8"/>
        <v>0</v>
      </c>
      <c r="BJ141" s="18" t="s">
        <v>85</v>
      </c>
      <c r="BK141" s="169">
        <f t="shared" si="9"/>
        <v>0</v>
      </c>
      <c r="BL141" s="18" t="s">
        <v>91</v>
      </c>
      <c r="BM141" s="167" t="s">
        <v>289</v>
      </c>
    </row>
    <row r="142" spans="1:65" s="2" customFormat="1" ht="21.75" customHeight="1">
      <c r="A142" s="33"/>
      <c r="B142" s="155"/>
      <c r="C142" s="156" t="s">
        <v>228</v>
      </c>
      <c r="D142" s="156" t="s">
        <v>129</v>
      </c>
      <c r="E142" s="157" t="s">
        <v>290</v>
      </c>
      <c r="F142" s="158" t="s">
        <v>291</v>
      </c>
      <c r="G142" s="159" t="s">
        <v>276</v>
      </c>
      <c r="H142" s="160">
        <v>630</v>
      </c>
      <c r="I142" s="161"/>
      <c r="J142" s="160">
        <f t="shared" si="0"/>
        <v>0</v>
      </c>
      <c r="K142" s="162"/>
      <c r="L142" s="34"/>
      <c r="M142" s="163" t="s">
        <v>1</v>
      </c>
      <c r="N142" s="164" t="s">
        <v>40</v>
      </c>
      <c r="O142" s="59"/>
      <c r="P142" s="165">
        <f t="shared" si="1"/>
        <v>0</v>
      </c>
      <c r="Q142" s="165">
        <v>0</v>
      </c>
      <c r="R142" s="165">
        <f t="shared" si="2"/>
        <v>0</v>
      </c>
      <c r="S142" s="165">
        <v>0</v>
      </c>
      <c r="T142" s="166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91</v>
      </c>
      <c r="AT142" s="167" t="s">
        <v>129</v>
      </c>
      <c r="AU142" s="167" t="s">
        <v>85</v>
      </c>
      <c r="AY142" s="18" t="s">
        <v>128</v>
      </c>
      <c r="BE142" s="168">
        <f t="shared" si="4"/>
        <v>0</v>
      </c>
      <c r="BF142" s="168">
        <f t="shared" si="5"/>
        <v>0</v>
      </c>
      <c r="BG142" s="168">
        <f t="shared" si="6"/>
        <v>0</v>
      </c>
      <c r="BH142" s="168">
        <f t="shared" si="7"/>
        <v>0</v>
      </c>
      <c r="BI142" s="168">
        <f t="shared" si="8"/>
        <v>0</v>
      </c>
      <c r="BJ142" s="18" t="s">
        <v>85</v>
      </c>
      <c r="BK142" s="169">
        <f t="shared" si="9"/>
        <v>0</v>
      </c>
      <c r="BL142" s="18" t="s">
        <v>91</v>
      </c>
      <c r="BM142" s="167" t="s">
        <v>292</v>
      </c>
    </row>
    <row r="143" spans="1:65" s="2" customFormat="1" ht="21.75" customHeight="1">
      <c r="A143" s="33"/>
      <c r="B143" s="155"/>
      <c r="C143" s="191" t="s">
        <v>237</v>
      </c>
      <c r="D143" s="191" t="s">
        <v>263</v>
      </c>
      <c r="E143" s="192" t="s">
        <v>293</v>
      </c>
      <c r="F143" s="193" t="s">
        <v>294</v>
      </c>
      <c r="G143" s="194" t="s">
        <v>276</v>
      </c>
      <c r="H143" s="195">
        <v>3</v>
      </c>
      <c r="I143" s="196"/>
      <c r="J143" s="195">
        <f t="shared" si="0"/>
        <v>0</v>
      </c>
      <c r="K143" s="197"/>
      <c r="L143" s="198"/>
      <c r="M143" s="199" t="s">
        <v>1</v>
      </c>
      <c r="N143" s="200" t="s">
        <v>40</v>
      </c>
      <c r="O143" s="59"/>
      <c r="P143" s="165">
        <f t="shared" si="1"/>
        <v>0</v>
      </c>
      <c r="Q143" s="165">
        <v>5.0000000000000001E-4</v>
      </c>
      <c r="R143" s="165">
        <f t="shared" si="2"/>
        <v>1.5E-3</v>
      </c>
      <c r="S143" s="165">
        <v>0</v>
      </c>
      <c r="T143" s="166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7" t="s">
        <v>103</v>
      </c>
      <c r="AT143" s="167" t="s">
        <v>263</v>
      </c>
      <c r="AU143" s="167" t="s">
        <v>85</v>
      </c>
      <c r="AY143" s="18" t="s">
        <v>128</v>
      </c>
      <c r="BE143" s="168">
        <f t="shared" si="4"/>
        <v>0</v>
      </c>
      <c r="BF143" s="168">
        <f t="shared" si="5"/>
        <v>0</v>
      </c>
      <c r="BG143" s="168">
        <f t="shared" si="6"/>
        <v>0</v>
      </c>
      <c r="BH143" s="168">
        <f t="shared" si="7"/>
        <v>0</v>
      </c>
      <c r="BI143" s="168">
        <f t="shared" si="8"/>
        <v>0</v>
      </c>
      <c r="BJ143" s="18" t="s">
        <v>85</v>
      </c>
      <c r="BK143" s="169">
        <f t="shared" si="9"/>
        <v>0</v>
      </c>
      <c r="BL143" s="18" t="s">
        <v>91</v>
      </c>
      <c r="BM143" s="167" t="s">
        <v>295</v>
      </c>
    </row>
    <row r="144" spans="1:65" s="2" customFormat="1" ht="33" customHeight="1">
      <c r="A144" s="33"/>
      <c r="B144" s="155"/>
      <c r="C144" s="191" t="s">
        <v>296</v>
      </c>
      <c r="D144" s="191" t="s">
        <v>263</v>
      </c>
      <c r="E144" s="192" t="s">
        <v>297</v>
      </c>
      <c r="F144" s="193" t="s">
        <v>298</v>
      </c>
      <c r="G144" s="194" t="s">
        <v>276</v>
      </c>
      <c r="H144" s="195">
        <v>512</v>
      </c>
      <c r="I144" s="196"/>
      <c r="J144" s="195">
        <f t="shared" si="0"/>
        <v>0</v>
      </c>
      <c r="K144" s="197"/>
      <c r="L144" s="198"/>
      <c r="M144" s="199" t="s">
        <v>1</v>
      </c>
      <c r="N144" s="200" t="s">
        <v>40</v>
      </c>
      <c r="O144" s="59"/>
      <c r="P144" s="165">
        <f t="shared" si="1"/>
        <v>0</v>
      </c>
      <c r="Q144" s="165">
        <v>2.5000000000000001E-4</v>
      </c>
      <c r="R144" s="165">
        <f t="shared" si="2"/>
        <v>0.128</v>
      </c>
      <c r="S144" s="165">
        <v>0</v>
      </c>
      <c r="T144" s="166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103</v>
      </c>
      <c r="AT144" s="167" t="s">
        <v>263</v>
      </c>
      <c r="AU144" s="167" t="s">
        <v>85</v>
      </c>
      <c r="AY144" s="18" t="s">
        <v>128</v>
      </c>
      <c r="BE144" s="168">
        <f t="shared" si="4"/>
        <v>0</v>
      </c>
      <c r="BF144" s="168">
        <f t="shared" si="5"/>
        <v>0</v>
      </c>
      <c r="BG144" s="168">
        <f t="shared" si="6"/>
        <v>0</v>
      </c>
      <c r="BH144" s="168">
        <f t="shared" si="7"/>
        <v>0</v>
      </c>
      <c r="BI144" s="168">
        <f t="shared" si="8"/>
        <v>0</v>
      </c>
      <c r="BJ144" s="18" t="s">
        <v>85</v>
      </c>
      <c r="BK144" s="169">
        <f t="shared" si="9"/>
        <v>0</v>
      </c>
      <c r="BL144" s="18" t="s">
        <v>91</v>
      </c>
      <c r="BM144" s="167" t="s">
        <v>299</v>
      </c>
    </row>
    <row r="145" spans="1:65" s="2" customFormat="1" ht="21.75" customHeight="1">
      <c r="A145" s="33"/>
      <c r="B145" s="155"/>
      <c r="C145" s="191" t="s">
        <v>300</v>
      </c>
      <c r="D145" s="191" t="s">
        <v>263</v>
      </c>
      <c r="E145" s="192" t="s">
        <v>301</v>
      </c>
      <c r="F145" s="193" t="s">
        <v>302</v>
      </c>
      <c r="G145" s="194" t="s">
        <v>276</v>
      </c>
      <c r="H145" s="195">
        <v>115</v>
      </c>
      <c r="I145" s="196"/>
      <c r="J145" s="195">
        <f t="shared" si="0"/>
        <v>0</v>
      </c>
      <c r="K145" s="197"/>
      <c r="L145" s="198"/>
      <c r="M145" s="199" t="s">
        <v>1</v>
      </c>
      <c r="N145" s="200" t="s">
        <v>40</v>
      </c>
      <c r="O145" s="59"/>
      <c r="P145" s="165">
        <f t="shared" si="1"/>
        <v>0</v>
      </c>
      <c r="Q145" s="165">
        <v>5.0000000000000001E-4</v>
      </c>
      <c r="R145" s="165">
        <f t="shared" si="2"/>
        <v>5.7500000000000002E-2</v>
      </c>
      <c r="S145" s="165">
        <v>0</v>
      </c>
      <c r="T145" s="166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103</v>
      </c>
      <c r="AT145" s="167" t="s">
        <v>263</v>
      </c>
      <c r="AU145" s="167" t="s">
        <v>85</v>
      </c>
      <c r="AY145" s="18" t="s">
        <v>128</v>
      </c>
      <c r="BE145" s="168">
        <f t="shared" si="4"/>
        <v>0</v>
      </c>
      <c r="BF145" s="168">
        <f t="shared" si="5"/>
        <v>0</v>
      </c>
      <c r="BG145" s="168">
        <f t="shared" si="6"/>
        <v>0</v>
      </c>
      <c r="BH145" s="168">
        <f t="shared" si="7"/>
        <v>0</v>
      </c>
      <c r="BI145" s="168">
        <f t="shared" si="8"/>
        <v>0</v>
      </c>
      <c r="BJ145" s="18" t="s">
        <v>85</v>
      </c>
      <c r="BK145" s="169">
        <f t="shared" si="9"/>
        <v>0</v>
      </c>
      <c r="BL145" s="18" t="s">
        <v>91</v>
      </c>
      <c r="BM145" s="167" t="s">
        <v>303</v>
      </c>
    </row>
    <row r="146" spans="1:65" s="2" customFormat="1" ht="21.75" customHeight="1">
      <c r="A146" s="33"/>
      <c r="B146" s="155"/>
      <c r="C146" s="156" t="s">
        <v>304</v>
      </c>
      <c r="D146" s="156" t="s">
        <v>129</v>
      </c>
      <c r="E146" s="157" t="s">
        <v>305</v>
      </c>
      <c r="F146" s="158" t="s">
        <v>306</v>
      </c>
      <c r="G146" s="159" t="s">
        <v>276</v>
      </c>
      <c r="H146" s="160">
        <v>5</v>
      </c>
      <c r="I146" s="161"/>
      <c r="J146" s="160">
        <f t="shared" si="0"/>
        <v>0</v>
      </c>
      <c r="K146" s="162"/>
      <c r="L146" s="34"/>
      <c r="M146" s="163" t="s">
        <v>1</v>
      </c>
      <c r="N146" s="164" t="s">
        <v>40</v>
      </c>
      <c r="O146" s="59"/>
      <c r="P146" s="165">
        <f t="shared" si="1"/>
        <v>0</v>
      </c>
      <c r="Q146" s="165">
        <v>0</v>
      </c>
      <c r="R146" s="165">
        <f t="shared" si="2"/>
        <v>0</v>
      </c>
      <c r="S146" s="165">
        <v>0</v>
      </c>
      <c r="T146" s="166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91</v>
      </c>
      <c r="AT146" s="167" t="s">
        <v>129</v>
      </c>
      <c r="AU146" s="167" t="s">
        <v>85</v>
      </c>
      <c r="AY146" s="18" t="s">
        <v>128</v>
      </c>
      <c r="BE146" s="168">
        <f t="shared" si="4"/>
        <v>0</v>
      </c>
      <c r="BF146" s="168">
        <f t="shared" si="5"/>
        <v>0</v>
      </c>
      <c r="BG146" s="168">
        <f t="shared" si="6"/>
        <v>0</v>
      </c>
      <c r="BH146" s="168">
        <f t="shared" si="7"/>
        <v>0</v>
      </c>
      <c r="BI146" s="168">
        <f t="shared" si="8"/>
        <v>0</v>
      </c>
      <c r="BJ146" s="18" t="s">
        <v>85</v>
      </c>
      <c r="BK146" s="169">
        <f t="shared" si="9"/>
        <v>0</v>
      </c>
      <c r="BL146" s="18" t="s">
        <v>91</v>
      </c>
      <c r="BM146" s="167" t="s">
        <v>307</v>
      </c>
    </row>
    <row r="147" spans="1:65" s="2" customFormat="1" ht="21.75" customHeight="1">
      <c r="A147" s="33"/>
      <c r="B147" s="155"/>
      <c r="C147" s="191" t="s">
        <v>308</v>
      </c>
      <c r="D147" s="191" t="s">
        <v>263</v>
      </c>
      <c r="E147" s="192" t="s">
        <v>309</v>
      </c>
      <c r="F147" s="193" t="s">
        <v>310</v>
      </c>
      <c r="G147" s="194" t="s">
        <v>276</v>
      </c>
      <c r="H147" s="195">
        <v>1</v>
      </c>
      <c r="I147" s="196"/>
      <c r="J147" s="195">
        <f t="shared" si="0"/>
        <v>0</v>
      </c>
      <c r="K147" s="197"/>
      <c r="L147" s="198"/>
      <c r="M147" s="199" t="s">
        <v>1</v>
      </c>
      <c r="N147" s="200" t="s">
        <v>40</v>
      </c>
      <c r="O147" s="59"/>
      <c r="P147" s="165">
        <f t="shared" si="1"/>
        <v>0</v>
      </c>
      <c r="Q147" s="165">
        <v>1.1999999999999999E-3</v>
      </c>
      <c r="R147" s="165">
        <f t="shared" si="2"/>
        <v>1.1999999999999999E-3</v>
      </c>
      <c r="S147" s="165">
        <v>0</v>
      </c>
      <c r="T147" s="166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7" t="s">
        <v>103</v>
      </c>
      <c r="AT147" s="167" t="s">
        <v>263</v>
      </c>
      <c r="AU147" s="167" t="s">
        <v>85</v>
      </c>
      <c r="AY147" s="18" t="s">
        <v>128</v>
      </c>
      <c r="BE147" s="168">
        <f t="shared" si="4"/>
        <v>0</v>
      </c>
      <c r="BF147" s="168">
        <f t="shared" si="5"/>
        <v>0</v>
      </c>
      <c r="BG147" s="168">
        <f t="shared" si="6"/>
        <v>0</v>
      </c>
      <c r="BH147" s="168">
        <f t="shared" si="7"/>
        <v>0</v>
      </c>
      <c r="BI147" s="168">
        <f t="shared" si="8"/>
        <v>0</v>
      </c>
      <c r="BJ147" s="18" t="s">
        <v>85</v>
      </c>
      <c r="BK147" s="169">
        <f t="shared" si="9"/>
        <v>0</v>
      </c>
      <c r="BL147" s="18" t="s">
        <v>91</v>
      </c>
      <c r="BM147" s="167" t="s">
        <v>311</v>
      </c>
    </row>
    <row r="148" spans="1:65" s="2" customFormat="1" ht="21.75" customHeight="1">
      <c r="A148" s="33"/>
      <c r="B148" s="155"/>
      <c r="C148" s="191" t="s">
        <v>7</v>
      </c>
      <c r="D148" s="191" t="s">
        <v>263</v>
      </c>
      <c r="E148" s="192" t="s">
        <v>312</v>
      </c>
      <c r="F148" s="193" t="s">
        <v>313</v>
      </c>
      <c r="G148" s="194" t="s">
        <v>276</v>
      </c>
      <c r="H148" s="195">
        <v>1</v>
      </c>
      <c r="I148" s="196"/>
      <c r="J148" s="195">
        <f t="shared" si="0"/>
        <v>0</v>
      </c>
      <c r="K148" s="197"/>
      <c r="L148" s="198"/>
      <c r="M148" s="199" t="s">
        <v>1</v>
      </c>
      <c r="N148" s="200" t="s">
        <v>40</v>
      </c>
      <c r="O148" s="59"/>
      <c r="P148" s="165">
        <f t="shared" si="1"/>
        <v>0</v>
      </c>
      <c r="Q148" s="165">
        <v>1.1999999999999999E-3</v>
      </c>
      <c r="R148" s="165">
        <f t="shared" si="2"/>
        <v>1.1999999999999999E-3</v>
      </c>
      <c r="S148" s="165">
        <v>0</v>
      </c>
      <c r="T148" s="166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7" t="s">
        <v>103</v>
      </c>
      <c r="AT148" s="167" t="s">
        <v>263</v>
      </c>
      <c r="AU148" s="167" t="s">
        <v>85</v>
      </c>
      <c r="AY148" s="18" t="s">
        <v>128</v>
      </c>
      <c r="BE148" s="168">
        <f t="shared" si="4"/>
        <v>0</v>
      </c>
      <c r="BF148" s="168">
        <f t="shared" si="5"/>
        <v>0</v>
      </c>
      <c r="BG148" s="168">
        <f t="shared" si="6"/>
        <v>0</v>
      </c>
      <c r="BH148" s="168">
        <f t="shared" si="7"/>
        <v>0</v>
      </c>
      <c r="BI148" s="168">
        <f t="shared" si="8"/>
        <v>0</v>
      </c>
      <c r="BJ148" s="18" t="s">
        <v>85</v>
      </c>
      <c r="BK148" s="169">
        <f t="shared" si="9"/>
        <v>0</v>
      </c>
      <c r="BL148" s="18" t="s">
        <v>91</v>
      </c>
      <c r="BM148" s="167" t="s">
        <v>314</v>
      </c>
    </row>
    <row r="149" spans="1:65" s="2" customFormat="1" ht="21.75" customHeight="1">
      <c r="A149" s="33"/>
      <c r="B149" s="155"/>
      <c r="C149" s="191" t="s">
        <v>315</v>
      </c>
      <c r="D149" s="191" t="s">
        <v>263</v>
      </c>
      <c r="E149" s="192" t="s">
        <v>316</v>
      </c>
      <c r="F149" s="193" t="s">
        <v>317</v>
      </c>
      <c r="G149" s="194" t="s">
        <v>276</v>
      </c>
      <c r="H149" s="195">
        <v>1</v>
      </c>
      <c r="I149" s="196"/>
      <c r="J149" s="195">
        <f t="shared" si="0"/>
        <v>0</v>
      </c>
      <c r="K149" s="197"/>
      <c r="L149" s="198"/>
      <c r="M149" s="199" t="s">
        <v>1</v>
      </c>
      <c r="N149" s="200" t="s">
        <v>40</v>
      </c>
      <c r="O149" s="59"/>
      <c r="P149" s="165">
        <f t="shared" si="1"/>
        <v>0</v>
      </c>
      <c r="Q149" s="165">
        <v>1.1999999999999999E-3</v>
      </c>
      <c r="R149" s="165">
        <f t="shared" si="2"/>
        <v>1.1999999999999999E-3</v>
      </c>
      <c r="S149" s="165">
        <v>0</v>
      </c>
      <c r="T149" s="166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7" t="s">
        <v>103</v>
      </c>
      <c r="AT149" s="167" t="s">
        <v>263</v>
      </c>
      <c r="AU149" s="167" t="s">
        <v>85</v>
      </c>
      <c r="AY149" s="18" t="s">
        <v>128</v>
      </c>
      <c r="BE149" s="168">
        <f t="shared" si="4"/>
        <v>0</v>
      </c>
      <c r="BF149" s="168">
        <f t="shared" si="5"/>
        <v>0</v>
      </c>
      <c r="BG149" s="168">
        <f t="shared" si="6"/>
        <v>0</v>
      </c>
      <c r="BH149" s="168">
        <f t="shared" si="7"/>
        <v>0</v>
      </c>
      <c r="BI149" s="168">
        <f t="shared" si="8"/>
        <v>0</v>
      </c>
      <c r="BJ149" s="18" t="s">
        <v>85</v>
      </c>
      <c r="BK149" s="169">
        <f t="shared" si="9"/>
        <v>0</v>
      </c>
      <c r="BL149" s="18" t="s">
        <v>91</v>
      </c>
      <c r="BM149" s="167" t="s">
        <v>318</v>
      </c>
    </row>
    <row r="150" spans="1:65" s="2" customFormat="1" ht="21.75" customHeight="1">
      <c r="A150" s="33"/>
      <c r="B150" s="155"/>
      <c r="C150" s="191" t="s">
        <v>319</v>
      </c>
      <c r="D150" s="191" t="s">
        <v>263</v>
      </c>
      <c r="E150" s="192" t="s">
        <v>320</v>
      </c>
      <c r="F150" s="193" t="s">
        <v>321</v>
      </c>
      <c r="G150" s="194" t="s">
        <v>276</v>
      </c>
      <c r="H150" s="195">
        <v>2</v>
      </c>
      <c r="I150" s="196"/>
      <c r="J150" s="195">
        <f t="shared" si="0"/>
        <v>0</v>
      </c>
      <c r="K150" s="197"/>
      <c r="L150" s="198"/>
      <c r="M150" s="199" t="s">
        <v>1</v>
      </c>
      <c r="N150" s="200" t="s">
        <v>40</v>
      </c>
      <c r="O150" s="59"/>
      <c r="P150" s="165">
        <f t="shared" si="1"/>
        <v>0</v>
      </c>
      <c r="Q150" s="165">
        <v>1.1999999999999999E-3</v>
      </c>
      <c r="R150" s="165">
        <f t="shared" si="2"/>
        <v>2.3999999999999998E-3</v>
      </c>
      <c r="S150" s="165">
        <v>0</v>
      </c>
      <c r="T150" s="166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103</v>
      </c>
      <c r="AT150" s="167" t="s">
        <v>263</v>
      </c>
      <c r="AU150" s="167" t="s">
        <v>85</v>
      </c>
      <c r="AY150" s="18" t="s">
        <v>128</v>
      </c>
      <c r="BE150" s="168">
        <f t="shared" si="4"/>
        <v>0</v>
      </c>
      <c r="BF150" s="168">
        <f t="shared" si="5"/>
        <v>0</v>
      </c>
      <c r="BG150" s="168">
        <f t="shared" si="6"/>
        <v>0</v>
      </c>
      <c r="BH150" s="168">
        <f t="shared" si="7"/>
        <v>0</v>
      </c>
      <c r="BI150" s="168">
        <f t="shared" si="8"/>
        <v>0</v>
      </c>
      <c r="BJ150" s="18" t="s">
        <v>85</v>
      </c>
      <c r="BK150" s="169">
        <f t="shared" si="9"/>
        <v>0</v>
      </c>
      <c r="BL150" s="18" t="s">
        <v>91</v>
      </c>
      <c r="BM150" s="167" t="s">
        <v>322</v>
      </c>
    </row>
    <row r="151" spans="1:65" s="2" customFormat="1" ht="21.75" customHeight="1">
      <c r="A151" s="33"/>
      <c r="B151" s="155"/>
      <c r="C151" s="156" t="s">
        <v>323</v>
      </c>
      <c r="D151" s="156" t="s">
        <v>129</v>
      </c>
      <c r="E151" s="157" t="s">
        <v>324</v>
      </c>
      <c r="F151" s="158" t="s">
        <v>325</v>
      </c>
      <c r="G151" s="159" t="s">
        <v>276</v>
      </c>
      <c r="H151" s="160">
        <v>5</v>
      </c>
      <c r="I151" s="161"/>
      <c r="J151" s="160">
        <f t="shared" si="0"/>
        <v>0</v>
      </c>
      <c r="K151" s="162"/>
      <c r="L151" s="34"/>
      <c r="M151" s="163" t="s">
        <v>1</v>
      </c>
      <c r="N151" s="164" t="s">
        <v>40</v>
      </c>
      <c r="O151" s="59"/>
      <c r="P151" s="165">
        <f t="shared" si="1"/>
        <v>0</v>
      </c>
      <c r="Q151" s="165">
        <v>4.8000000000000001E-4</v>
      </c>
      <c r="R151" s="165">
        <f t="shared" si="2"/>
        <v>2.4000000000000002E-3</v>
      </c>
      <c r="S151" s="165">
        <v>0</v>
      </c>
      <c r="T151" s="166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7" t="s">
        <v>91</v>
      </c>
      <c r="AT151" s="167" t="s">
        <v>129</v>
      </c>
      <c r="AU151" s="167" t="s">
        <v>85</v>
      </c>
      <c r="AY151" s="18" t="s">
        <v>128</v>
      </c>
      <c r="BE151" s="168">
        <f t="shared" si="4"/>
        <v>0</v>
      </c>
      <c r="BF151" s="168">
        <f t="shared" si="5"/>
        <v>0</v>
      </c>
      <c r="BG151" s="168">
        <f t="shared" si="6"/>
        <v>0</v>
      </c>
      <c r="BH151" s="168">
        <f t="shared" si="7"/>
        <v>0</v>
      </c>
      <c r="BI151" s="168">
        <f t="shared" si="8"/>
        <v>0</v>
      </c>
      <c r="BJ151" s="18" t="s">
        <v>85</v>
      </c>
      <c r="BK151" s="169">
        <f t="shared" si="9"/>
        <v>0</v>
      </c>
      <c r="BL151" s="18" t="s">
        <v>91</v>
      </c>
      <c r="BM151" s="167" t="s">
        <v>326</v>
      </c>
    </row>
    <row r="152" spans="1:65" s="2" customFormat="1" ht="16.5" customHeight="1">
      <c r="A152" s="33"/>
      <c r="B152" s="155"/>
      <c r="C152" s="191" t="s">
        <v>327</v>
      </c>
      <c r="D152" s="191" t="s">
        <v>263</v>
      </c>
      <c r="E152" s="192" t="s">
        <v>328</v>
      </c>
      <c r="F152" s="193" t="s">
        <v>329</v>
      </c>
      <c r="G152" s="194" t="s">
        <v>276</v>
      </c>
      <c r="H152" s="195">
        <v>15</v>
      </c>
      <c r="I152" s="196"/>
      <c r="J152" s="195">
        <f t="shared" si="0"/>
        <v>0</v>
      </c>
      <c r="K152" s="197"/>
      <c r="L152" s="198"/>
      <c r="M152" s="199" t="s">
        <v>1</v>
      </c>
      <c r="N152" s="200" t="s">
        <v>40</v>
      </c>
      <c r="O152" s="59"/>
      <c r="P152" s="165">
        <f t="shared" si="1"/>
        <v>0</v>
      </c>
      <c r="Q152" s="165">
        <v>1.2E-2</v>
      </c>
      <c r="R152" s="165">
        <f t="shared" si="2"/>
        <v>0.18</v>
      </c>
      <c r="S152" s="165">
        <v>0</v>
      </c>
      <c r="T152" s="166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103</v>
      </c>
      <c r="AT152" s="167" t="s">
        <v>263</v>
      </c>
      <c r="AU152" s="167" t="s">
        <v>85</v>
      </c>
      <c r="AY152" s="18" t="s">
        <v>128</v>
      </c>
      <c r="BE152" s="168">
        <f t="shared" si="4"/>
        <v>0</v>
      </c>
      <c r="BF152" s="168">
        <f t="shared" si="5"/>
        <v>0</v>
      </c>
      <c r="BG152" s="168">
        <f t="shared" si="6"/>
        <v>0</v>
      </c>
      <c r="BH152" s="168">
        <f t="shared" si="7"/>
        <v>0</v>
      </c>
      <c r="BI152" s="168">
        <f t="shared" si="8"/>
        <v>0</v>
      </c>
      <c r="BJ152" s="18" t="s">
        <v>85</v>
      </c>
      <c r="BK152" s="169">
        <f t="shared" si="9"/>
        <v>0</v>
      </c>
      <c r="BL152" s="18" t="s">
        <v>91</v>
      </c>
      <c r="BM152" s="167" t="s">
        <v>330</v>
      </c>
    </row>
    <row r="153" spans="1:65" s="2" customFormat="1" ht="16.5" customHeight="1">
      <c r="A153" s="33"/>
      <c r="B153" s="155"/>
      <c r="C153" s="191" t="s">
        <v>331</v>
      </c>
      <c r="D153" s="191" t="s">
        <v>263</v>
      </c>
      <c r="E153" s="192" t="s">
        <v>332</v>
      </c>
      <c r="F153" s="193" t="s">
        <v>333</v>
      </c>
      <c r="G153" s="194" t="s">
        <v>334</v>
      </c>
      <c r="H153" s="195">
        <v>2</v>
      </c>
      <c r="I153" s="196"/>
      <c r="J153" s="195">
        <f t="shared" si="0"/>
        <v>0</v>
      </c>
      <c r="K153" s="197"/>
      <c r="L153" s="198"/>
      <c r="M153" s="199" t="s">
        <v>1</v>
      </c>
      <c r="N153" s="200" t="s">
        <v>40</v>
      </c>
      <c r="O153" s="59"/>
      <c r="P153" s="165">
        <f t="shared" si="1"/>
        <v>0</v>
      </c>
      <c r="Q153" s="165">
        <v>1.2E-2</v>
      </c>
      <c r="R153" s="165">
        <f t="shared" si="2"/>
        <v>2.4E-2</v>
      </c>
      <c r="S153" s="165">
        <v>0</v>
      </c>
      <c r="T153" s="166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103</v>
      </c>
      <c r="AT153" s="167" t="s">
        <v>263</v>
      </c>
      <c r="AU153" s="167" t="s">
        <v>85</v>
      </c>
      <c r="AY153" s="18" t="s">
        <v>128</v>
      </c>
      <c r="BE153" s="168">
        <f t="shared" si="4"/>
        <v>0</v>
      </c>
      <c r="BF153" s="168">
        <f t="shared" si="5"/>
        <v>0</v>
      </c>
      <c r="BG153" s="168">
        <f t="shared" si="6"/>
        <v>0</v>
      </c>
      <c r="BH153" s="168">
        <f t="shared" si="7"/>
        <v>0</v>
      </c>
      <c r="BI153" s="168">
        <f t="shared" si="8"/>
        <v>0</v>
      </c>
      <c r="BJ153" s="18" t="s">
        <v>85</v>
      </c>
      <c r="BK153" s="169">
        <f t="shared" si="9"/>
        <v>0</v>
      </c>
      <c r="BL153" s="18" t="s">
        <v>91</v>
      </c>
      <c r="BM153" s="167" t="s">
        <v>335</v>
      </c>
    </row>
    <row r="154" spans="1:65" s="2" customFormat="1" ht="21.75" customHeight="1">
      <c r="A154" s="33"/>
      <c r="B154" s="155"/>
      <c r="C154" s="156" t="s">
        <v>336</v>
      </c>
      <c r="D154" s="156" t="s">
        <v>129</v>
      </c>
      <c r="E154" s="157" t="s">
        <v>337</v>
      </c>
      <c r="F154" s="158" t="s">
        <v>338</v>
      </c>
      <c r="G154" s="159" t="s">
        <v>183</v>
      </c>
      <c r="H154" s="160">
        <v>8</v>
      </c>
      <c r="I154" s="161"/>
      <c r="J154" s="160">
        <f t="shared" si="0"/>
        <v>0</v>
      </c>
      <c r="K154" s="162"/>
      <c r="L154" s="34"/>
      <c r="M154" s="163" t="s">
        <v>1</v>
      </c>
      <c r="N154" s="164" t="s">
        <v>40</v>
      </c>
      <c r="O154" s="59"/>
      <c r="P154" s="165">
        <f t="shared" si="1"/>
        <v>0</v>
      </c>
      <c r="Q154" s="165">
        <v>2.5000000000000001E-4</v>
      </c>
      <c r="R154" s="165">
        <f t="shared" si="2"/>
        <v>2E-3</v>
      </c>
      <c r="S154" s="165">
        <v>0</v>
      </c>
      <c r="T154" s="166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91</v>
      </c>
      <c r="AT154" s="167" t="s">
        <v>129</v>
      </c>
      <c r="AU154" s="167" t="s">
        <v>85</v>
      </c>
      <c r="AY154" s="18" t="s">
        <v>128</v>
      </c>
      <c r="BE154" s="168">
        <f t="shared" si="4"/>
        <v>0</v>
      </c>
      <c r="BF154" s="168">
        <f t="shared" si="5"/>
        <v>0</v>
      </c>
      <c r="BG154" s="168">
        <f t="shared" si="6"/>
        <v>0</v>
      </c>
      <c r="BH154" s="168">
        <f t="shared" si="7"/>
        <v>0</v>
      </c>
      <c r="BI154" s="168">
        <f t="shared" si="8"/>
        <v>0</v>
      </c>
      <c r="BJ154" s="18" t="s">
        <v>85</v>
      </c>
      <c r="BK154" s="169">
        <f t="shared" si="9"/>
        <v>0</v>
      </c>
      <c r="BL154" s="18" t="s">
        <v>91</v>
      </c>
      <c r="BM154" s="167" t="s">
        <v>339</v>
      </c>
    </row>
    <row r="155" spans="1:65" s="2" customFormat="1" ht="21.75" customHeight="1">
      <c r="A155" s="33"/>
      <c r="B155" s="155"/>
      <c r="C155" s="191" t="s">
        <v>340</v>
      </c>
      <c r="D155" s="191" t="s">
        <v>263</v>
      </c>
      <c r="E155" s="192" t="s">
        <v>341</v>
      </c>
      <c r="F155" s="193" t="s">
        <v>342</v>
      </c>
      <c r="G155" s="194" t="s">
        <v>334</v>
      </c>
      <c r="H155" s="195">
        <v>8</v>
      </c>
      <c r="I155" s="196"/>
      <c r="J155" s="195">
        <f t="shared" si="0"/>
        <v>0</v>
      </c>
      <c r="K155" s="197"/>
      <c r="L155" s="198"/>
      <c r="M155" s="199" t="s">
        <v>1</v>
      </c>
      <c r="N155" s="200" t="s">
        <v>40</v>
      </c>
      <c r="O155" s="59"/>
      <c r="P155" s="165">
        <f t="shared" si="1"/>
        <v>0</v>
      </c>
      <c r="Q155" s="165">
        <v>1.2E-2</v>
      </c>
      <c r="R155" s="165">
        <f t="shared" si="2"/>
        <v>9.6000000000000002E-2</v>
      </c>
      <c r="S155" s="165">
        <v>0</v>
      </c>
      <c r="T155" s="166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7" t="s">
        <v>103</v>
      </c>
      <c r="AT155" s="167" t="s">
        <v>263</v>
      </c>
      <c r="AU155" s="167" t="s">
        <v>85</v>
      </c>
      <c r="AY155" s="18" t="s">
        <v>128</v>
      </c>
      <c r="BE155" s="168">
        <f t="shared" si="4"/>
        <v>0</v>
      </c>
      <c r="BF155" s="168">
        <f t="shared" si="5"/>
        <v>0</v>
      </c>
      <c r="BG155" s="168">
        <f t="shared" si="6"/>
        <v>0</v>
      </c>
      <c r="BH155" s="168">
        <f t="shared" si="7"/>
        <v>0</v>
      </c>
      <c r="BI155" s="168">
        <f t="shared" si="8"/>
        <v>0</v>
      </c>
      <c r="BJ155" s="18" t="s">
        <v>85</v>
      </c>
      <c r="BK155" s="169">
        <f t="shared" si="9"/>
        <v>0</v>
      </c>
      <c r="BL155" s="18" t="s">
        <v>91</v>
      </c>
      <c r="BM155" s="167" t="s">
        <v>343</v>
      </c>
    </row>
    <row r="156" spans="1:65" s="2" customFormat="1" ht="21.75" customHeight="1">
      <c r="A156" s="33"/>
      <c r="B156" s="155"/>
      <c r="C156" s="156" t="s">
        <v>344</v>
      </c>
      <c r="D156" s="156" t="s">
        <v>129</v>
      </c>
      <c r="E156" s="157" t="s">
        <v>345</v>
      </c>
      <c r="F156" s="158" t="s">
        <v>346</v>
      </c>
      <c r="G156" s="159" t="s">
        <v>276</v>
      </c>
      <c r="H156" s="160">
        <v>8</v>
      </c>
      <c r="I156" s="161"/>
      <c r="J156" s="160">
        <f t="shared" si="0"/>
        <v>0</v>
      </c>
      <c r="K156" s="162"/>
      <c r="L156" s="34"/>
      <c r="M156" s="163" t="s">
        <v>1</v>
      </c>
      <c r="N156" s="164" t="s">
        <v>40</v>
      </c>
      <c r="O156" s="59"/>
      <c r="P156" s="165">
        <f t="shared" si="1"/>
        <v>0</v>
      </c>
      <c r="Q156" s="165">
        <v>0</v>
      </c>
      <c r="R156" s="165">
        <f t="shared" si="2"/>
        <v>0</v>
      </c>
      <c r="S156" s="165">
        <v>0</v>
      </c>
      <c r="T156" s="166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91</v>
      </c>
      <c r="AT156" s="167" t="s">
        <v>129</v>
      </c>
      <c r="AU156" s="167" t="s">
        <v>85</v>
      </c>
      <c r="AY156" s="18" t="s">
        <v>128</v>
      </c>
      <c r="BE156" s="168">
        <f t="shared" si="4"/>
        <v>0</v>
      </c>
      <c r="BF156" s="168">
        <f t="shared" si="5"/>
        <v>0</v>
      </c>
      <c r="BG156" s="168">
        <f t="shared" si="6"/>
        <v>0</v>
      </c>
      <c r="BH156" s="168">
        <f t="shared" si="7"/>
        <v>0</v>
      </c>
      <c r="BI156" s="168">
        <f t="shared" si="8"/>
        <v>0</v>
      </c>
      <c r="BJ156" s="18" t="s">
        <v>85</v>
      </c>
      <c r="BK156" s="169">
        <f t="shared" si="9"/>
        <v>0</v>
      </c>
      <c r="BL156" s="18" t="s">
        <v>91</v>
      </c>
      <c r="BM156" s="167" t="s">
        <v>347</v>
      </c>
    </row>
    <row r="157" spans="1:65" s="2" customFormat="1" ht="21.75" customHeight="1">
      <c r="A157" s="33"/>
      <c r="B157" s="155"/>
      <c r="C157" s="156" t="s">
        <v>348</v>
      </c>
      <c r="D157" s="156" t="s">
        <v>129</v>
      </c>
      <c r="E157" s="157" t="s">
        <v>349</v>
      </c>
      <c r="F157" s="158" t="s">
        <v>346</v>
      </c>
      <c r="G157" s="159" t="s">
        <v>276</v>
      </c>
      <c r="H157" s="160">
        <v>627</v>
      </c>
      <c r="I157" s="161"/>
      <c r="J157" s="160">
        <f t="shared" si="0"/>
        <v>0</v>
      </c>
      <c r="K157" s="162"/>
      <c r="L157" s="34"/>
      <c r="M157" s="163" t="s">
        <v>1</v>
      </c>
      <c r="N157" s="164" t="s">
        <v>40</v>
      </c>
      <c r="O157" s="59"/>
      <c r="P157" s="165">
        <f t="shared" si="1"/>
        <v>0</v>
      </c>
      <c r="Q157" s="165">
        <v>0</v>
      </c>
      <c r="R157" s="165">
        <f t="shared" si="2"/>
        <v>0</v>
      </c>
      <c r="S157" s="165">
        <v>0</v>
      </c>
      <c r="T157" s="166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7" t="s">
        <v>91</v>
      </c>
      <c r="AT157" s="167" t="s">
        <v>129</v>
      </c>
      <c r="AU157" s="167" t="s">
        <v>85</v>
      </c>
      <c r="AY157" s="18" t="s">
        <v>128</v>
      </c>
      <c r="BE157" s="168">
        <f t="shared" si="4"/>
        <v>0</v>
      </c>
      <c r="BF157" s="168">
        <f t="shared" si="5"/>
        <v>0</v>
      </c>
      <c r="BG157" s="168">
        <f t="shared" si="6"/>
        <v>0</v>
      </c>
      <c r="BH157" s="168">
        <f t="shared" si="7"/>
        <v>0</v>
      </c>
      <c r="BI157" s="168">
        <f t="shared" si="8"/>
        <v>0</v>
      </c>
      <c r="BJ157" s="18" t="s">
        <v>85</v>
      </c>
      <c r="BK157" s="169">
        <f t="shared" si="9"/>
        <v>0</v>
      </c>
      <c r="BL157" s="18" t="s">
        <v>91</v>
      </c>
      <c r="BM157" s="167" t="s">
        <v>350</v>
      </c>
    </row>
    <row r="158" spans="1:65" s="2" customFormat="1" ht="21.75" customHeight="1">
      <c r="A158" s="33"/>
      <c r="B158" s="155"/>
      <c r="C158" s="156" t="s">
        <v>351</v>
      </c>
      <c r="D158" s="156" t="s">
        <v>129</v>
      </c>
      <c r="E158" s="157" t="s">
        <v>352</v>
      </c>
      <c r="F158" s="158" t="s">
        <v>353</v>
      </c>
      <c r="G158" s="159" t="s">
        <v>183</v>
      </c>
      <c r="H158" s="160">
        <v>479</v>
      </c>
      <c r="I158" s="161"/>
      <c r="J158" s="160">
        <f t="shared" si="0"/>
        <v>0</v>
      </c>
      <c r="K158" s="162"/>
      <c r="L158" s="34"/>
      <c r="M158" s="163" t="s">
        <v>1</v>
      </c>
      <c r="N158" s="164" t="s">
        <v>40</v>
      </c>
      <c r="O158" s="59"/>
      <c r="P158" s="165">
        <f t="shared" si="1"/>
        <v>0</v>
      </c>
      <c r="Q158" s="165">
        <v>0</v>
      </c>
      <c r="R158" s="165">
        <f t="shared" si="2"/>
        <v>0</v>
      </c>
      <c r="S158" s="165">
        <v>0</v>
      </c>
      <c r="T158" s="166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91</v>
      </c>
      <c r="AT158" s="167" t="s">
        <v>129</v>
      </c>
      <c r="AU158" s="167" t="s">
        <v>85</v>
      </c>
      <c r="AY158" s="18" t="s">
        <v>128</v>
      </c>
      <c r="BE158" s="168">
        <f t="shared" si="4"/>
        <v>0</v>
      </c>
      <c r="BF158" s="168">
        <f t="shared" si="5"/>
        <v>0</v>
      </c>
      <c r="BG158" s="168">
        <f t="shared" si="6"/>
        <v>0</v>
      </c>
      <c r="BH158" s="168">
        <f t="shared" si="7"/>
        <v>0</v>
      </c>
      <c r="BI158" s="168">
        <f t="shared" si="8"/>
        <v>0</v>
      </c>
      <c r="BJ158" s="18" t="s">
        <v>85</v>
      </c>
      <c r="BK158" s="169">
        <f t="shared" si="9"/>
        <v>0</v>
      </c>
      <c r="BL158" s="18" t="s">
        <v>91</v>
      </c>
      <c r="BM158" s="167" t="s">
        <v>354</v>
      </c>
    </row>
    <row r="159" spans="1:65" s="2" customFormat="1" ht="16.5" customHeight="1">
      <c r="A159" s="33"/>
      <c r="B159" s="155"/>
      <c r="C159" s="191" t="s">
        <v>355</v>
      </c>
      <c r="D159" s="191" t="s">
        <v>263</v>
      </c>
      <c r="E159" s="192" t="s">
        <v>356</v>
      </c>
      <c r="F159" s="193" t="s">
        <v>357</v>
      </c>
      <c r="G159" s="194" t="s">
        <v>216</v>
      </c>
      <c r="H159" s="195">
        <v>9.58</v>
      </c>
      <c r="I159" s="196"/>
      <c r="J159" s="195">
        <f t="shared" si="0"/>
        <v>0</v>
      </c>
      <c r="K159" s="197"/>
      <c r="L159" s="198"/>
      <c r="M159" s="199" t="s">
        <v>1</v>
      </c>
      <c r="N159" s="200" t="s">
        <v>40</v>
      </c>
      <c r="O159" s="59"/>
      <c r="P159" s="165">
        <f t="shared" si="1"/>
        <v>0</v>
      </c>
      <c r="Q159" s="165">
        <v>2.9999999999999997E-4</v>
      </c>
      <c r="R159" s="165">
        <f t="shared" si="2"/>
        <v>2.8739999999999998E-3</v>
      </c>
      <c r="S159" s="165">
        <v>0</v>
      </c>
      <c r="T159" s="166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7" t="s">
        <v>103</v>
      </c>
      <c r="AT159" s="167" t="s">
        <v>263</v>
      </c>
      <c r="AU159" s="167" t="s">
        <v>85</v>
      </c>
      <c r="AY159" s="18" t="s">
        <v>128</v>
      </c>
      <c r="BE159" s="168">
        <f t="shared" si="4"/>
        <v>0</v>
      </c>
      <c r="BF159" s="168">
        <f t="shared" si="5"/>
        <v>0</v>
      </c>
      <c r="BG159" s="168">
        <f t="shared" si="6"/>
        <v>0</v>
      </c>
      <c r="BH159" s="168">
        <f t="shared" si="7"/>
        <v>0</v>
      </c>
      <c r="BI159" s="168">
        <f t="shared" si="8"/>
        <v>0</v>
      </c>
      <c r="BJ159" s="18" t="s">
        <v>85</v>
      </c>
      <c r="BK159" s="169">
        <f t="shared" si="9"/>
        <v>0</v>
      </c>
      <c r="BL159" s="18" t="s">
        <v>91</v>
      </c>
      <c r="BM159" s="167" t="s">
        <v>358</v>
      </c>
    </row>
    <row r="160" spans="1:65" s="2" customFormat="1" ht="16.5" customHeight="1">
      <c r="A160" s="33"/>
      <c r="B160" s="155"/>
      <c r="C160" s="156" t="s">
        <v>359</v>
      </c>
      <c r="D160" s="156" t="s">
        <v>129</v>
      </c>
      <c r="E160" s="157" t="s">
        <v>360</v>
      </c>
      <c r="F160" s="158" t="s">
        <v>361</v>
      </c>
      <c r="G160" s="159" t="s">
        <v>362</v>
      </c>
      <c r="H160" s="160">
        <v>30</v>
      </c>
      <c r="I160" s="161"/>
      <c r="J160" s="160">
        <f t="shared" si="0"/>
        <v>0</v>
      </c>
      <c r="K160" s="162"/>
      <c r="L160" s="34"/>
      <c r="M160" s="163" t="s">
        <v>1</v>
      </c>
      <c r="N160" s="164" t="s">
        <v>40</v>
      </c>
      <c r="O160" s="59"/>
      <c r="P160" s="165">
        <f t="shared" si="1"/>
        <v>0</v>
      </c>
      <c r="Q160" s="165">
        <v>0</v>
      </c>
      <c r="R160" s="165">
        <f t="shared" si="2"/>
        <v>0</v>
      </c>
      <c r="S160" s="165">
        <v>0</v>
      </c>
      <c r="T160" s="166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7" t="s">
        <v>91</v>
      </c>
      <c r="AT160" s="167" t="s">
        <v>129</v>
      </c>
      <c r="AU160" s="167" t="s">
        <v>85</v>
      </c>
      <c r="AY160" s="18" t="s">
        <v>128</v>
      </c>
      <c r="BE160" s="168">
        <f t="shared" si="4"/>
        <v>0</v>
      </c>
      <c r="BF160" s="168">
        <f t="shared" si="5"/>
        <v>0</v>
      </c>
      <c r="BG160" s="168">
        <f t="shared" si="6"/>
        <v>0</v>
      </c>
      <c r="BH160" s="168">
        <f t="shared" si="7"/>
        <v>0</v>
      </c>
      <c r="BI160" s="168">
        <f t="shared" si="8"/>
        <v>0</v>
      </c>
      <c r="BJ160" s="18" t="s">
        <v>85</v>
      </c>
      <c r="BK160" s="169">
        <f t="shared" si="9"/>
        <v>0</v>
      </c>
      <c r="BL160" s="18" t="s">
        <v>91</v>
      </c>
      <c r="BM160" s="167" t="s">
        <v>363</v>
      </c>
    </row>
    <row r="161" spans="1:65" s="2" customFormat="1" ht="16.5" customHeight="1">
      <c r="A161" s="33"/>
      <c r="B161" s="155"/>
      <c r="C161" s="191" t="s">
        <v>364</v>
      </c>
      <c r="D161" s="191" t="s">
        <v>263</v>
      </c>
      <c r="E161" s="192" t="s">
        <v>365</v>
      </c>
      <c r="F161" s="193" t="s">
        <v>366</v>
      </c>
      <c r="G161" s="194" t="s">
        <v>362</v>
      </c>
      <c r="H161" s="195">
        <v>30</v>
      </c>
      <c r="I161" s="196"/>
      <c r="J161" s="195">
        <f t="shared" si="0"/>
        <v>0</v>
      </c>
      <c r="K161" s="197"/>
      <c r="L161" s="198"/>
      <c r="M161" s="199" t="s">
        <v>1</v>
      </c>
      <c r="N161" s="200" t="s">
        <v>40</v>
      </c>
      <c r="O161" s="59"/>
      <c r="P161" s="165">
        <f t="shared" si="1"/>
        <v>0</v>
      </c>
      <c r="Q161" s="165">
        <v>0</v>
      </c>
      <c r="R161" s="165">
        <f t="shared" si="2"/>
        <v>0</v>
      </c>
      <c r="S161" s="165">
        <v>0</v>
      </c>
      <c r="T161" s="166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103</v>
      </c>
      <c r="AT161" s="167" t="s">
        <v>263</v>
      </c>
      <c r="AU161" s="167" t="s">
        <v>85</v>
      </c>
      <c r="AY161" s="18" t="s">
        <v>128</v>
      </c>
      <c r="BE161" s="168">
        <f t="shared" si="4"/>
        <v>0</v>
      </c>
      <c r="BF161" s="168">
        <f t="shared" si="5"/>
        <v>0</v>
      </c>
      <c r="BG161" s="168">
        <f t="shared" si="6"/>
        <v>0</v>
      </c>
      <c r="BH161" s="168">
        <f t="shared" si="7"/>
        <v>0</v>
      </c>
      <c r="BI161" s="168">
        <f t="shared" si="8"/>
        <v>0</v>
      </c>
      <c r="BJ161" s="18" t="s">
        <v>85</v>
      </c>
      <c r="BK161" s="169">
        <f t="shared" si="9"/>
        <v>0</v>
      </c>
      <c r="BL161" s="18" t="s">
        <v>91</v>
      </c>
      <c r="BM161" s="167" t="s">
        <v>367</v>
      </c>
    </row>
    <row r="162" spans="1:65" s="2" customFormat="1" ht="21.75" customHeight="1">
      <c r="A162" s="33"/>
      <c r="B162" s="155"/>
      <c r="C162" s="156" t="s">
        <v>368</v>
      </c>
      <c r="D162" s="156" t="s">
        <v>129</v>
      </c>
      <c r="E162" s="157" t="s">
        <v>369</v>
      </c>
      <c r="F162" s="158" t="s">
        <v>370</v>
      </c>
      <c r="G162" s="159" t="s">
        <v>362</v>
      </c>
      <c r="H162" s="160">
        <v>30</v>
      </c>
      <c r="I162" s="161"/>
      <c r="J162" s="160">
        <f t="shared" si="0"/>
        <v>0</v>
      </c>
      <c r="K162" s="162"/>
      <c r="L162" s="34"/>
      <c r="M162" s="163" t="s">
        <v>1</v>
      </c>
      <c r="N162" s="164" t="s">
        <v>40</v>
      </c>
      <c r="O162" s="59"/>
      <c r="P162" s="165">
        <f t="shared" si="1"/>
        <v>0</v>
      </c>
      <c r="Q162" s="165">
        <v>0</v>
      </c>
      <c r="R162" s="165">
        <f t="shared" si="2"/>
        <v>0</v>
      </c>
      <c r="S162" s="165">
        <v>0</v>
      </c>
      <c r="T162" s="166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7" t="s">
        <v>91</v>
      </c>
      <c r="AT162" s="167" t="s">
        <v>129</v>
      </c>
      <c r="AU162" s="167" t="s">
        <v>85</v>
      </c>
      <c r="AY162" s="18" t="s">
        <v>128</v>
      </c>
      <c r="BE162" s="168">
        <f t="shared" si="4"/>
        <v>0</v>
      </c>
      <c r="BF162" s="168">
        <f t="shared" si="5"/>
        <v>0</v>
      </c>
      <c r="BG162" s="168">
        <f t="shared" si="6"/>
        <v>0</v>
      </c>
      <c r="BH162" s="168">
        <f t="shared" si="7"/>
        <v>0</v>
      </c>
      <c r="BI162" s="168">
        <f t="shared" si="8"/>
        <v>0</v>
      </c>
      <c r="BJ162" s="18" t="s">
        <v>85</v>
      </c>
      <c r="BK162" s="169">
        <f t="shared" si="9"/>
        <v>0</v>
      </c>
      <c r="BL162" s="18" t="s">
        <v>91</v>
      </c>
      <c r="BM162" s="167" t="s">
        <v>371</v>
      </c>
    </row>
    <row r="163" spans="1:65" s="11" customFormat="1" ht="22.75" customHeight="1">
      <c r="B163" s="144"/>
      <c r="D163" s="145" t="s">
        <v>73</v>
      </c>
      <c r="E163" s="180" t="s">
        <v>97</v>
      </c>
      <c r="F163" s="180" t="s">
        <v>372</v>
      </c>
      <c r="I163" s="147"/>
      <c r="J163" s="181">
        <f>BK163</f>
        <v>0</v>
      </c>
      <c r="L163" s="144"/>
      <c r="M163" s="149"/>
      <c r="N163" s="150"/>
      <c r="O163" s="150"/>
      <c r="P163" s="151">
        <f>P164</f>
        <v>0</v>
      </c>
      <c r="Q163" s="150"/>
      <c r="R163" s="151">
        <f>R164</f>
        <v>2.9999999999999996E-3</v>
      </c>
      <c r="S163" s="150"/>
      <c r="T163" s="152">
        <f>T164</f>
        <v>0</v>
      </c>
      <c r="AR163" s="145" t="s">
        <v>81</v>
      </c>
      <c r="AT163" s="153" t="s">
        <v>73</v>
      </c>
      <c r="AU163" s="153" t="s">
        <v>81</v>
      </c>
      <c r="AY163" s="145" t="s">
        <v>128</v>
      </c>
      <c r="BK163" s="154">
        <f>BK164</f>
        <v>0</v>
      </c>
    </row>
    <row r="164" spans="1:65" s="2" customFormat="1" ht="21.75" customHeight="1">
      <c r="A164" s="33"/>
      <c r="B164" s="155"/>
      <c r="C164" s="156" t="s">
        <v>373</v>
      </c>
      <c r="D164" s="156" t="s">
        <v>129</v>
      </c>
      <c r="E164" s="157" t="s">
        <v>374</v>
      </c>
      <c r="F164" s="158" t="s">
        <v>375</v>
      </c>
      <c r="G164" s="159" t="s">
        <v>183</v>
      </c>
      <c r="H164" s="160">
        <v>10</v>
      </c>
      <c r="I164" s="161"/>
      <c r="J164" s="160">
        <f>ROUND(I164*H164,3)</f>
        <v>0</v>
      </c>
      <c r="K164" s="162"/>
      <c r="L164" s="34"/>
      <c r="M164" s="163" t="s">
        <v>1</v>
      </c>
      <c r="N164" s="164" t="s">
        <v>40</v>
      </c>
      <c r="O164" s="59"/>
      <c r="P164" s="165">
        <f>O164*H164</f>
        <v>0</v>
      </c>
      <c r="Q164" s="165">
        <v>2.9999999999999997E-4</v>
      </c>
      <c r="R164" s="165">
        <f>Q164*H164</f>
        <v>2.9999999999999996E-3</v>
      </c>
      <c r="S164" s="165">
        <v>0</v>
      </c>
      <c r="T164" s="166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7" t="s">
        <v>91</v>
      </c>
      <c r="AT164" s="167" t="s">
        <v>129</v>
      </c>
      <c r="AU164" s="167" t="s">
        <v>85</v>
      </c>
      <c r="AY164" s="18" t="s">
        <v>128</v>
      </c>
      <c r="BE164" s="168">
        <f>IF(N164="základná",J164,0)</f>
        <v>0</v>
      </c>
      <c r="BF164" s="168">
        <f>IF(N164="znížená",J164,0)</f>
        <v>0</v>
      </c>
      <c r="BG164" s="168">
        <f>IF(N164="zákl. prenesená",J164,0)</f>
        <v>0</v>
      </c>
      <c r="BH164" s="168">
        <f>IF(N164="zníž. prenesená",J164,0)</f>
        <v>0</v>
      </c>
      <c r="BI164" s="168">
        <f>IF(N164="nulová",J164,0)</f>
        <v>0</v>
      </c>
      <c r="BJ164" s="18" t="s">
        <v>85</v>
      </c>
      <c r="BK164" s="169">
        <f>ROUND(I164*H164,3)</f>
        <v>0</v>
      </c>
      <c r="BL164" s="18" t="s">
        <v>91</v>
      </c>
      <c r="BM164" s="167" t="s">
        <v>376</v>
      </c>
    </row>
    <row r="165" spans="1:65" s="11" customFormat="1" ht="22.75" customHeight="1">
      <c r="B165" s="144"/>
      <c r="D165" s="145" t="s">
        <v>73</v>
      </c>
      <c r="E165" s="180" t="s">
        <v>156</v>
      </c>
      <c r="F165" s="180" t="s">
        <v>204</v>
      </c>
      <c r="I165" s="147"/>
      <c r="J165" s="181">
        <f>BK165</f>
        <v>0</v>
      </c>
      <c r="L165" s="144"/>
      <c r="M165" s="149"/>
      <c r="N165" s="150"/>
      <c r="O165" s="150"/>
      <c r="P165" s="151">
        <f>SUM(P166:P177)</f>
        <v>0</v>
      </c>
      <c r="Q165" s="150"/>
      <c r="R165" s="151">
        <f>SUM(R166:R177)</f>
        <v>0</v>
      </c>
      <c r="S165" s="150"/>
      <c r="T165" s="152">
        <f>SUM(T166:T177)</f>
        <v>3.2902200000000001</v>
      </c>
      <c r="AR165" s="145" t="s">
        <v>81</v>
      </c>
      <c r="AT165" s="153" t="s">
        <v>73</v>
      </c>
      <c r="AU165" s="153" t="s">
        <v>81</v>
      </c>
      <c r="AY165" s="145" t="s">
        <v>128</v>
      </c>
      <c r="BK165" s="154">
        <f>SUM(BK166:BK177)</f>
        <v>0</v>
      </c>
    </row>
    <row r="166" spans="1:65" s="2" customFormat="1" ht="33" customHeight="1">
      <c r="A166" s="33"/>
      <c r="B166" s="155"/>
      <c r="C166" s="156" t="s">
        <v>377</v>
      </c>
      <c r="D166" s="156" t="s">
        <v>129</v>
      </c>
      <c r="E166" s="157" t="s">
        <v>378</v>
      </c>
      <c r="F166" s="158" t="s">
        <v>379</v>
      </c>
      <c r="G166" s="159" t="s">
        <v>132</v>
      </c>
      <c r="H166" s="160">
        <v>1</v>
      </c>
      <c r="I166" s="161"/>
      <c r="J166" s="160">
        <f>ROUND(I166*H166,3)</f>
        <v>0</v>
      </c>
      <c r="K166" s="162"/>
      <c r="L166" s="34"/>
      <c r="M166" s="163" t="s">
        <v>1</v>
      </c>
      <c r="N166" s="164" t="s">
        <v>40</v>
      </c>
      <c r="O166" s="59"/>
      <c r="P166" s="165">
        <f>O166*H166</f>
        <v>0</v>
      </c>
      <c r="Q166" s="165">
        <v>0</v>
      </c>
      <c r="R166" s="165">
        <f>Q166*H166</f>
        <v>0</v>
      </c>
      <c r="S166" s="165">
        <v>0</v>
      </c>
      <c r="T166" s="166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7" t="s">
        <v>91</v>
      </c>
      <c r="AT166" s="167" t="s">
        <v>129</v>
      </c>
      <c r="AU166" s="167" t="s">
        <v>85</v>
      </c>
      <c r="AY166" s="18" t="s">
        <v>128</v>
      </c>
      <c r="BE166" s="168">
        <f>IF(N166="základná",J166,0)</f>
        <v>0</v>
      </c>
      <c r="BF166" s="168">
        <f>IF(N166="znížená",J166,0)</f>
        <v>0</v>
      </c>
      <c r="BG166" s="168">
        <f>IF(N166="zákl. prenesená",J166,0)</f>
        <v>0</v>
      </c>
      <c r="BH166" s="168">
        <f>IF(N166="zníž. prenesená",J166,0)</f>
        <v>0</v>
      </c>
      <c r="BI166" s="168">
        <f>IF(N166="nulová",J166,0)</f>
        <v>0</v>
      </c>
      <c r="BJ166" s="18" t="s">
        <v>85</v>
      </c>
      <c r="BK166" s="169">
        <f>ROUND(I166*H166,3)</f>
        <v>0</v>
      </c>
      <c r="BL166" s="18" t="s">
        <v>91</v>
      </c>
      <c r="BM166" s="167" t="s">
        <v>380</v>
      </c>
    </row>
    <row r="167" spans="1:65" s="2" customFormat="1" ht="16.5" customHeight="1">
      <c r="A167" s="33"/>
      <c r="B167" s="155"/>
      <c r="C167" s="156" t="s">
        <v>381</v>
      </c>
      <c r="D167" s="156" t="s">
        <v>129</v>
      </c>
      <c r="E167" s="157" t="s">
        <v>382</v>
      </c>
      <c r="F167" s="158" t="s">
        <v>383</v>
      </c>
      <c r="G167" s="159" t="s">
        <v>183</v>
      </c>
      <c r="H167" s="160">
        <v>10</v>
      </c>
      <c r="I167" s="161"/>
      <c r="J167" s="160">
        <f>ROUND(I167*H167,3)</f>
        <v>0</v>
      </c>
      <c r="K167" s="162"/>
      <c r="L167" s="34"/>
      <c r="M167" s="163" t="s">
        <v>1</v>
      </c>
      <c r="N167" s="164" t="s">
        <v>40</v>
      </c>
      <c r="O167" s="59"/>
      <c r="P167" s="165">
        <f>O167*H167</f>
        <v>0</v>
      </c>
      <c r="Q167" s="165">
        <v>0</v>
      </c>
      <c r="R167" s="165">
        <f>Q167*H167</f>
        <v>0</v>
      </c>
      <c r="S167" s="165">
        <v>0</v>
      </c>
      <c r="T167" s="166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7" t="s">
        <v>91</v>
      </c>
      <c r="AT167" s="167" t="s">
        <v>129</v>
      </c>
      <c r="AU167" s="167" t="s">
        <v>85</v>
      </c>
      <c r="AY167" s="18" t="s">
        <v>128</v>
      </c>
      <c r="BE167" s="168">
        <f>IF(N167="základná",J167,0)</f>
        <v>0</v>
      </c>
      <c r="BF167" s="168">
        <f>IF(N167="znížená",J167,0)</f>
        <v>0</v>
      </c>
      <c r="BG167" s="168">
        <f>IF(N167="zákl. prenesená",J167,0)</f>
        <v>0</v>
      </c>
      <c r="BH167" s="168">
        <f>IF(N167="zníž. prenesená",J167,0)</f>
        <v>0</v>
      </c>
      <c r="BI167" s="168">
        <f>IF(N167="nulová",J167,0)</f>
        <v>0</v>
      </c>
      <c r="BJ167" s="18" t="s">
        <v>85</v>
      </c>
      <c r="BK167" s="169">
        <f>ROUND(I167*H167,3)</f>
        <v>0</v>
      </c>
      <c r="BL167" s="18" t="s">
        <v>91</v>
      </c>
      <c r="BM167" s="167" t="s">
        <v>384</v>
      </c>
    </row>
    <row r="168" spans="1:65" s="2" customFormat="1" ht="16.5" customHeight="1">
      <c r="A168" s="33"/>
      <c r="B168" s="155"/>
      <c r="C168" s="156" t="s">
        <v>385</v>
      </c>
      <c r="D168" s="156" t="s">
        <v>129</v>
      </c>
      <c r="E168" s="157" t="s">
        <v>386</v>
      </c>
      <c r="F168" s="158" t="s">
        <v>387</v>
      </c>
      <c r="G168" s="159" t="s">
        <v>183</v>
      </c>
      <c r="H168" s="160">
        <v>4</v>
      </c>
      <c r="I168" s="161"/>
      <c r="J168" s="160">
        <f>ROUND(I168*H168,3)</f>
        <v>0</v>
      </c>
      <c r="K168" s="162"/>
      <c r="L168" s="34"/>
      <c r="M168" s="163" t="s">
        <v>1</v>
      </c>
      <c r="N168" s="164" t="s">
        <v>40</v>
      </c>
      <c r="O168" s="59"/>
      <c r="P168" s="165">
        <f>O168*H168</f>
        <v>0</v>
      </c>
      <c r="Q168" s="165">
        <v>0</v>
      </c>
      <c r="R168" s="165">
        <f>Q168*H168</f>
        <v>0</v>
      </c>
      <c r="S168" s="165">
        <v>0.432</v>
      </c>
      <c r="T168" s="166">
        <f>S168*H168</f>
        <v>1.728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7" t="s">
        <v>91</v>
      </c>
      <c r="AT168" s="167" t="s">
        <v>129</v>
      </c>
      <c r="AU168" s="167" t="s">
        <v>85</v>
      </c>
      <c r="AY168" s="18" t="s">
        <v>128</v>
      </c>
      <c r="BE168" s="168">
        <f>IF(N168="základná",J168,0)</f>
        <v>0</v>
      </c>
      <c r="BF168" s="168">
        <f>IF(N168="znížená",J168,0)</f>
        <v>0</v>
      </c>
      <c r="BG168" s="168">
        <f>IF(N168="zákl. prenesená",J168,0)</f>
        <v>0</v>
      </c>
      <c r="BH168" s="168">
        <f>IF(N168="zníž. prenesená",J168,0)</f>
        <v>0</v>
      </c>
      <c r="BI168" s="168">
        <f>IF(N168="nulová",J168,0)</f>
        <v>0</v>
      </c>
      <c r="BJ168" s="18" t="s">
        <v>85</v>
      </c>
      <c r="BK168" s="169">
        <f>ROUND(I168*H168,3)</f>
        <v>0</v>
      </c>
      <c r="BL168" s="18" t="s">
        <v>91</v>
      </c>
      <c r="BM168" s="167" t="s">
        <v>388</v>
      </c>
    </row>
    <row r="169" spans="1:65" s="2" customFormat="1" ht="33" customHeight="1">
      <c r="A169" s="33"/>
      <c r="B169" s="155"/>
      <c r="C169" s="156" t="s">
        <v>389</v>
      </c>
      <c r="D169" s="156" t="s">
        <v>129</v>
      </c>
      <c r="E169" s="157" t="s">
        <v>390</v>
      </c>
      <c r="F169" s="158" t="s">
        <v>391</v>
      </c>
      <c r="G169" s="159" t="s">
        <v>362</v>
      </c>
      <c r="H169" s="160">
        <v>0.2</v>
      </c>
      <c r="I169" s="161"/>
      <c r="J169" s="160">
        <f>ROUND(I169*H169,3)</f>
        <v>0</v>
      </c>
      <c r="K169" s="162"/>
      <c r="L169" s="34"/>
      <c r="M169" s="163" t="s">
        <v>1</v>
      </c>
      <c r="N169" s="164" t="s">
        <v>40</v>
      </c>
      <c r="O169" s="59"/>
      <c r="P169" s="165">
        <f>O169*H169</f>
        <v>0</v>
      </c>
      <c r="Q169" s="165">
        <v>0</v>
      </c>
      <c r="R169" s="165">
        <f>Q169*H169</f>
        <v>0</v>
      </c>
      <c r="S169" s="165">
        <v>2.2000000000000002</v>
      </c>
      <c r="T169" s="166">
        <f>S169*H169</f>
        <v>0.44000000000000006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7" t="s">
        <v>91</v>
      </c>
      <c r="AT169" s="167" t="s">
        <v>129</v>
      </c>
      <c r="AU169" s="167" t="s">
        <v>85</v>
      </c>
      <c r="AY169" s="18" t="s">
        <v>128</v>
      </c>
      <c r="BE169" s="168">
        <f>IF(N169="základná",J169,0)</f>
        <v>0</v>
      </c>
      <c r="BF169" s="168">
        <f>IF(N169="znížená",J169,0)</f>
        <v>0</v>
      </c>
      <c r="BG169" s="168">
        <f>IF(N169="zákl. prenesená",J169,0)</f>
        <v>0</v>
      </c>
      <c r="BH169" s="168">
        <f>IF(N169="zníž. prenesená",J169,0)</f>
        <v>0</v>
      </c>
      <c r="BI169" s="168">
        <f>IF(N169="nulová",J169,0)</f>
        <v>0</v>
      </c>
      <c r="BJ169" s="18" t="s">
        <v>85</v>
      </c>
      <c r="BK169" s="169">
        <f>ROUND(I169*H169,3)</f>
        <v>0</v>
      </c>
      <c r="BL169" s="18" t="s">
        <v>91</v>
      </c>
      <c r="BM169" s="167" t="s">
        <v>392</v>
      </c>
    </row>
    <row r="170" spans="1:65" s="13" customFormat="1">
      <c r="B170" s="182"/>
      <c r="D170" s="183" t="s">
        <v>221</v>
      </c>
      <c r="E170" s="190" t="s">
        <v>1</v>
      </c>
      <c r="F170" s="184" t="s">
        <v>393</v>
      </c>
      <c r="H170" s="185">
        <v>0.2</v>
      </c>
      <c r="I170" s="186"/>
      <c r="L170" s="182"/>
      <c r="M170" s="187"/>
      <c r="N170" s="188"/>
      <c r="O170" s="188"/>
      <c r="P170" s="188"/>
      <c r="Q170" s="188"/>
      <c r="R170" s="188"/>
      <c r="S170" s="188"/>
      <c r="T170" s="189"/>
      <c r="AT170" s="190" t="s">
        <v>221</v>
      </c>
      <c r="AU170" s="190" t="s">
        <v>85</v>
      </c>
      <c r="AV170" s="13" t="s">
        <v>85</v>
      </c>
      <c r="AW170" s="13" t="s">
        <v>30</v>
      </c>
      <c r="AX170" s="13" t="s">
        <v>81</v>
      </c>
      <c r="AY170" s="190" t="s">
        <v>128</v>
      </c>
    </row>
    <row r="171" spans="1:65" s="2" customFormat="1" ht="16.5" customHeight="1">
      <c r="A171" s="33"/>
      <c r="B171" s="155"/>
      <c r="C171" s="156" t="s">
        <v>394</v>
      </c>
      <c r="D171" s="156" t="s">
        <v>129</v>
      </c>
      <c r="E171" s="157" t="s">
        <v>395</v>
      </c>
      <c r="F171" s="158" t="s">
        <v>396</v>
      </c>
      <c r="G171" s="159" t="s">
        <v>183</v>
      </c>
      <c r="H171" s="160">
        <v>10</v>
      </c>
      <c r="I171" s="161"/>
      <c r="J171" s="160">
        <f>ROUND(I171*H171,3)</f>
        <v>0</v>
      </c>
      <c r="K171" s="162"/>
      <c r="L171" s="34"/>
      <c r="M171" s="163" t="s">
        <v>1</v>
      </c>
      <c r="N171" s="164" t="s">
        <v>40</v>
      </c>
      <c r="O171" s="59"/>
      <c r="P171" s="165">
        <f>O171*H171</f>
        <v>0</v>
      </c>
      <c r="Q171" s="165">
        <v>0</v>
      </c>
      <c r="R171" s="165">
        <f>Q171*H171</f>
        <v>0</v>
      </c>
      <c r="S171" s="165">
        <v>5.8999999999999997E-2</v>
      </c>
      <c r="T171" s="166">
        <f>S171*H171</f>
        <v>0.59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7" t="s">
        <v>91</v>
      </c>
      <c r="AT171" s="167" t="s">
        <v>129</v>
      </c>
      <c r="AU171" s="167" t="s">
        <v>85</v>
      </c>
      <c r="AY171" s="18" t="s">
        <v>128</v>
      </c>
      <c r="BE171" s="168">
        <f>IF(N171="základná",J171,0)</f>
        <v>0</v>
      </c>
      <c r="BF171" s="168">
        <f>IF(N171="znížená",J171,0)</f>
        <v>0</v>
      </c>
      <c r="BG171" s="168">
        <f>IF(N171="zákl. prenesená",J171,0)</f>
        <v>0</v>
      </c>
      <c r="BH171" s="168">
        <f>IF(N171="zníž. prenesená",J171,0)</f>
        <v>0</v>
      </c>
      <c r="BI171" s="168">
        <f>IF(N171="nulová",J171,0)</f>
        <v>0</v>
      </c>
      <c r="BJ171" s="18" t="s">
        <v>85</v>
      </c>
      <c r="BK171" s="169">
        <f>ROUND(I171*H171,3)</f>
        <v>0</v>
      </c>
      <c r="BL171" s="18" t="s">
        <v>91</v>
      </c>
      <c r="BM171" s="167" t="s">
        <v>397</v>
      </c>
    </row>
    <row r="172" spans="1:65" s="2" customFormat="1" ht="21.75" customHeight="1">
      <c r="A172" s="33"/>
      <c r="B172" s="155"/>
      <c r="C172" s="156" t="s">
        <v>398</v>
      </c>
      <c r="D172" s="156" t="s">
        <v>129</v>
      </c>
      <c r="E172" s="157" t="s">
        <v>399</v>
      </c>
      <c r="F172" s="158" t="s">
        <v>400</v>
      </c>
      <c r="G172" s="159" t="s">
        <v>183</v>
      </c>
      <c r="H172" s="160">
        <v>5.98</v>
      </c>
      <c r="I172" s="161"/>
      <c r="J172" s="160">
        <f>ROUND(I172*H172,3)</f>
        <v>0</v>
      </c>
      <c r="K172" s="162"/>
      <c r="L172" s="34"/>
      <c r="M172" s="163" t="s">
        <v>1</v>
      </c>
      <c r="N172" s="164" t="s">
        <v>40</v>
      </c>
      <c r="O172" s="59"/>
      <c r="P172" s="165">
        <f>O172*H172</f>
        <v>0</v>
      </c>
      <c r="Q172" s="165">
        <v>0</v>
      </c>
      <c r="R172" s="165">
        <f>Q172*H172</f>
        <v>0</v>
      </c>
      <c r="S172" s="165">
        <v>8.8999999999999996E-2</v>
      </c>
      <c r="T172" s="166">
        <f>S172*H172</f>
        <v>0.53222000000000003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7" t="s">
        <v>91</v>
      </c>
      <c r="AT172" s="167" t="s">
        <v>129</v>
      </c>
      <c r="AU172" s="167" t="s">
        <v>85</v>
      </c>
      <c r="AY172" s="18" t="s">
        <v>128</v>
      </c>
      <c r="BE172" s="168">
        <f>IF(N172="základná",J172,0)</f>
        <v>0</v>
      </c>
      <c r="BF172" s="168">
        <f>IF(N172="znížená",J172,0)</f>
        <v>0</v>
      </c>
      <c r="BG172" s="168">
        <f>IF(N172="zákl. prenesená",J172,0)</f>
        <v>0</v>
      </c>
      <c r="BH172" s="168">
        <f>IF(N172="zníž. prenesená",J172,0)</f>
        <v>0</v>
      </c>
      <c r="BI172" s="168">
        <f>IF(N172="nulová",J172,0)</f>
        <v>0</v>
      </c>
      <c r="BJ172" s="18" t="s">
        <v>85</v>
      </c>
      <c r="BK172" s="169">
        <f>ROUND(I172*H172,3)</f>
        <v>0</v>
      </c>
      <c r="BL172" s="18" t="s">
        <v>91</v>
      </c>
      <c r="BM172" s="167" t="s">
        <v>401</v>
      </c>
    </row>
    <row r="173" spans="1:65" s="13" customFormat="1">
      <c r="B173" s="182"/>
      <c r="D173" s="183" t="s">
        <v>221</v>
      </c>
      <c r="E173" s="190" t="s">
        <v>1</v>
      </c>
      <c r="F173" s="184" t="s">
        <v>402</v>
      </c>
      <c r="H173" s="185">
        <v>5.98</v>
      </c>
      <c r="I173" s="186"/>
      <c r="L173" s="182"/>
      <c r="M173" s="187"/>
      <c r="N173" s="188"/>
      <c r="O173" s="188"/>
      <c r="P173" s="188"/>
      <c r="Q173" s="188"/>
      <c r="R173" s="188"/>
      <c r="S173" s="188"/>
      <c r="T173" s="189"/>
      <c r="AT173" s="190" t="s">
        <v>221</v>
      </c>
      <c r="AU173" s="190" t="s">
        <v>85</v>
      </c>
      <c r="AV173" s="13" t="s">
        <v>85</v>
      </c>
      <c r="AW173" s="13" t="s">
        <v>30</v>
      </c>
      <c r="AX173" s="13" t="s">
        <v>81</v>
      </c>
      <c r="AY173" s="190" t="s">
        <v>128</v>
      </c>
    </row>
    <row r="174" spans="1:65" s="2" customFormat="1" ht="16.5" customHeight="1">
      <c r="A174" s="33"/>
      <c r="B174" s="155"/>
      <c r="C174" s="156" t="s">
        <v>403</v>
      </c>
      <c r="D174" s="156" t="s">
        <v>129</v>
      </c>
      <c r="E174" s="157" t="s">
        <v>404</v>
      </c>
      <c r="F174" s="158" t="s">
        <v>405</v>
      </c>
      <c r="G174" s="159" t="s">
        <v>216</v>
      </c>
      <c r="H174" s="160">
        <v>3.29</v>
      </c>
      <c r="I174" s="161"/>
      <c r="J174" s="160">
        <f>ROUND(I174*H174,3)</f>
        <v>0</v>
      </c>
      <c r="K174" s="162"/>
      <c r="L174" s="34"/>
      <c r="M174" s="163" t="s">
        <v>1</v>
      </c>
      <c r="N174" s="164" t="s">
        <v>40</v>
      </c>
      <c r="O174" s="59"/>
      <c r="P174" s="165">
        <f>O174*H174</f>
        <v>0</v>
      </c>
      <c r="Q174" s="165">
        <v>0</v>
      </c>
      <c r="R174" s="165">
        <f>Q174*H174</f>
        <v>0</v>
      </c>
      <c r="S174" s="165">
        <v>0</v>
      </c>
      <c r="T174" s="166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7" t="s">
        <v>91</v>
      </c>
      <c r="AT174" s="167" t="s">
        <v>129</v>
      </c>
      <c r="AU174" s="167" t="s">
        <v>85</v>
      </c>
      <c r="AY174" s="18" t="s">
        <v>128</v>
      </c>
      <c r="BE174" s="168">
        <f>IF(N174="základná",J174,0)</f>
        <v>0</v>
      </c>
      <c r="BF174" s="168">
        <f>IF(N174="znížená",J174,0)</f>
        <v>0</v>
      </c>
      <c r="BG174" s="168">
        <f>IF(N174="zákl. prenesená",J174,0)</f>
        <v>0</v>
      </c>
      <c r="BH174" s="168">
        <f>IF(N174="zníž. prenesená",J174,0)</f>
        <v>0</v>
      </c>
      <c r="BI174" s="168">
        <f>IF(N174="nulová",J174,0)</f>
        <v>0</v>
      </c>
      <c r="BJ174" s="18" t="s">
        <v>85</v>
      </c>
      <c r="BK174" s="169">
        <f>ROUND(I174*H174,3)</f>
        <v>0</v>
      </c>
      <c r="BL174" s="18" t="s">
        <v>91</v>
      </c>
      <c r="BM174" s="167" t="s">
        <v>406</v>
      </c>
    </row>
    <row r="175" spans="1:65" s="2" customFormat="1" ht="33" customHeight="1">
      <c r="A175" s="33"/>
      <c r="B175" s="155"/>
      <c r="C175" s="156" t="s">
        <v>407</v>
      </c>
      <c r="D175" s="156" t="s">
        <v>129</v>
      </c>
      <c r="E175" s="157" t="s">
        <v>408</v>
      </c>
      <c r="F175" s="158" t="s">
        <v>409</v>
      </c>
      <c r="G175" s="159" t="s">
        <v>216</v>
      </c>
      <c r="H175" s="160">
        <v>29.61</v>
      </c>
      <c r="I175" s="161"/>
      <c r="J175" s="160">
        <f>ROUND(I175*H175,3)</f>
        <v>0</v>
      </c>
      <c r="K175" s="162"/>
      <c r="L175" s="34"/>
      <c r="M175" s="163" t="s">
        <v>1</v>
      </c>
      <c r="N175" s="164" t="s">
        <v>40</v>
      </c>
      <c r="O175" s="59"/>
      <c r="P175" s="165">
        <f>O175*H175</f>
        <v>0</v>
      </c>
      <c r="Q175" s="165">
        <v>0</v>
      </c>
      <c r="R175" s="165">
        <f>Q175*H175</f>
        <v>0</v>
      </c>
      <c r="S175" s="165">
        <v>0</v>
      </c>
      <c r="T175" s="166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7" t="s">
        <v>91</v>
      </c>
      <c r="AT175" s="167" t="s">
        <v>129</v>
      </c>
      <c r="AU175" s="167" t="s">
        <v>85</v>
      </c>
      <c r="AY175" s="18" t="s">
        <v>128</v>
      </c>
      <c r="BE175" s="168">
        <f>IF(N175="základná",J175,0)</f>
        <v>0</v>
      </c>
      <c r="BF175" s="168">
        <f>IF(N175="znížená",J175,0)</f>
        <v>0</v>
      </c>
      <c r="BG175" s="168">
        <f>IF(N175="zákl. prenesená",J175,0)</f>
        <v>0</v>
      </c>
      <c r="BH175" s="168">
        <f>IF(N175="zníž. prenesená",J175,0)</f>
        <v>0</v>
      </c>
      <c r="BI175" s="168">
        <f>IF(N175="nulová",J175,0)</f>
        <v>0</v>
      </c>
      <c r="BJ175" s="18" t="s">
        <v>85</v>
      </c>
      <c r="BK175" s="169">
        <f>ROUND(I175*H175,3)</f>
        <v>0</v>
      </c>
      <c r="BL175" s="18" t="s">
        <v>91</v>
      </c>
      <c r="BM175" s="167" t="s">
        <v>410</v>
      </c>
    </row>
    <row r="176" spans="1:65" s="13" customFormat="1">
      <c r="B176" s="182"/>
      <c r="D176" s="183" t="s">
        <v>221</v>
      </c>
      <c r="F176" s="184" t="s">
        <v>411</v>
      </c>
      <c r="H176" s="185">
        <v>29.61</v>
      </c>
      <c r="I176" s="186"/>
      <c r="L176" s="182"/>
      <c r="M176" s="187"/>
      <c r="N176" s="188"/>
      <c r="O176" s="188"/>
      <c r="P176" s="188"/>
      <c r="Q176" s="188"/>
      <c r="R176" s="188"/>
      <c r="S176" s="188"/>
      <c r="T176" s="189"/>
      <c r="AT176" s="190" t="s">
        <v>221</v>
      </c>
      <c r="AU176" s="190" t="s">
        <v>85</v>
      </c>
      <c r="AV176" s="13" t="s">
        <v>85</v>
      </c>
      <c r="AW176" s="13" t="s">
        <v>3</v>
      </c>
      <c r="AX176" s="13" t="s">
        <v>81</v>
      </c>
      <c r="AY176" s="190" t="s">
        <v>128</v>
      </c>
    </row>
    <row r="177" spans="1:65" s="2" customFormat="1" ht="21.75" customHeight="1">
      <c r="A177" s="33"/>
      <c r="B177" s="155"/>
      <c r="C177" s="156" t="s">
        <v>412</v>
      </c>
      <c r="D177" s="156" t="s">
        <v>129</v>
      </c>
      <c r="E177" s="157" t="s">
        <v>224</v>
      </c>
      <c r="F177" s="158" t="s">
        <v>225</v>
      </c>
      <c r="G177" s="159" t="s">
        <v>216</v>
      </c>
      <c r="H177" s="160">
        <v>3.29</v>
      </c>
      <c r="I177" s="161"/>
      <c r="J177" s="160">
        <f>ROUND(I177*H177,3)</f>
        <v>0</v>
      </c>
      <c r="K177" s="162"/>
      <c r="L177" s="34"/>
      <c r="M177" s="163" t="s">
        <v>1</v>
      </c>
      <c r="N177" s="164" t="s">
        <v>40</v>
      </c>
      <c r="O177" s="59"/>
      <c r="P177" s="165">
        <f>O177*H177</f>
        <v>0</v>
      </c>
      <c r="Q177" s="165">
        <v>0</v>
      </c>
      <c r="R177" s="165">
        <f>Q177*H177</f>
        <v>0</v>
      </c>
      <c r="S177" s="165">
        <v>0</v>
      </c>
      <c r="T177" s="166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7" t="s">
        <v>91</v>
      </c>
      <c r="AT177" s="167" t="s">
        <v>129</v>
      </c>
      <c r="AU177" s="167" t="s">
        <v>85</v>
      </c>
      <c r="AY177" s="18" t="s">
        <v>128</v>
      </c>
      <c r="BE177" s="168">
        <f>IF(N177="základná",J177,0)</f>
        <v>0</v>
      </c>
      <c r="BF177" s="168">
        <f>IF(N177="znížená",J177,0)</f>
        <v>0</v>
      </c>
      <c r="BG177" s="168">
        <f>IF(N177="zákl. prenesená",J177,0)</f>
        <v>0</v>
      </c>
      <c r="BH177" s="168">
        <f>IF(N177="zníž. prenesená",J177,0)</f>
        <v>0</v>
      </c>
      <c r="BI177" s="168">
        <f>IF(N177="nulová",J177,0)</f>
        <v>0</v>
      </c>
      <c r="BJ177" s="18" t="s">
        <v>85</v>
      </c>
      <c r="BK177" s="169">
        <f>ROUND(I177*H177,3)</f>
        <v>0</v>
      </c>
      <c r="BL177" s="18" t="s">
        <v>91</v>
      </c>
      <c r="BM177" s="167" t="s">
        <v>413</v>
      </c>
    </row>
    <row r="178" spans="1:65" s="11" customFormat="1" ht="22.75" customHeight="1">
      <c r="B178" s="144"/>
      <c r="D178" s="145" t="s">
        <v>73</v>
      </c>
      <c r="E178" s="180" t="s">
        <v>414</v>
      </c>
      <c r="F178" s="180" t="s">
        <v>415</v>
      </c>
      <c r="I178" s="147"/>
      <c r="J178" s="181">
        <f>BK178</f>
        <v>0</v>
      </c>
      <c r="L178" s="144"/>
      <c r="M178" s="149"/>
      <c r="N178" s="150"/>
      <c r="O178" s="150"/>
      <c r="P178" s="151">
        <f>P179</f>
        <v>0</v>
      </c>
      <c r="Q178" s="150"/>
      <c r="R178" s="151">
        <f>R179</f>
        <v>0</v>
      </c>
      <c r="S178" s="150"/>
      <c r="T178" s="152">
        <f>T179</f>
        <v>0</v>
      </c>
      <c r="AR178" s="145" t="s">
        <v>81</v>
      </c>
      <c r="AT178" s="153" t="s">
        <v>73</v>
      </c>
      <c r="AU178" s="153" t="s">
        <v>81</v>
      </c>
      <c r="AY178" s="145" t="s">
        <v>128</v>
      </c>
      <c r="BK178" s="154">
        <f>BK179</f>
        <v>0</v>
      </c>
    </row>
    <row r="179" spans="1:65" s="2" customFormat="1" ht="21.75" customHeight="1">
      <c r="A179" s="33"/>
      <c r="B179" s="155"/>
      <c r="C179" s="156" t="s">
        <v>416</v>
      </c>
      <c r="D179" s="156" t="s">
        <v>129</v>
      </c>
      <c r="E179" s="157" t="s">
        <v>417</v>
      </c>
      <c r="F179" s="158" t="s">
        <v>418</v>
      </c>
      <c r="G179" s="159" t="s">
        <v>216</v>
      </c>
      <c r="H179" s="160">
        <v>13.590999999999999</v>
      </c>
      <c r="I179" s="161"/>
      <c r="J179" s="160">
        <f>ROUND(I179*H179,3)</f>
        <v>0</v>
      </c>
      <c r="K179" s="162"/>
      <c r="L179" s="34"/>
      <c r="M179" s="163" t="s">
        <v>1</v>
      </c>
      <c r="N179" s="164" t="s">
        <v>40</v>
      </c>
      <c r="O179" s="59"/>
      <c r="P179" s="165">
        <f>O179*H179</f>
        <v>0</v>
      </c>
      <c r="Q179" s="165">
        <v>0</v>
      </c>
      <c r="R179" s="165">
        <f>Q179*H179</f>
        <v>0</v>
      </c>
      <c r="S179" s="165">
        <v>0</v>
      </c>
      <c r="T179" s="166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7" t="s">
        <v>91</v>
      </c>
      <c r="AT179" s="167" t="s">
        <v>129</v>
      </c>
      <c r="AU179" s="167" t="s">
        <v>85</v>
      </c>
      <c r="AY179" s="18" t="s">
        <v>128</v>
      </c>
      <c r="BE179" s="168">
        <f>IF(N179="základná",J179,0)</f>
        <v>0</v>
      </c>
      <c r="BF179" s="168">
        <f>IF(N179="znížená",J179,0)</f>
        <v>0</v>
      </c>
      <c r="BG179" s="168">
        <f>IF(N179="zákl. prenesená",J179,0)</f>
        <v>0</v>
      </c>
      <c r="BH179" s="168">
        <f>IF(N179="zníž. prenesená",J179,0)</f>
        <v>0</v>
      </c>
      <c r="BI179" s="168">
        <f>IF(N179="nulová",J179,0)</f>
        <v>0</v>
      </c>
      <c r="BJ179" s="18" t="s">
        <v>85</v>
      </c>
      <c r="BK179" s="169">
        <f>ROUND(I179*H179,3)</f>
        <v>0</v>
      </c>
      <c r="BL179" s="18" t="s">
        <v>91</v>
      </c>
      <c r="BM179" s="167" t="s">
        <v>419</v>
      </c>
    </row>
    <row r="180" spans="1:65" s="11" customFormat="1" ht="25.9" customHeight="1">
      <c r="B180" s="144"/>
      <c r="D180" s="145" t="s">
        <v>73</v>
      </c>
      <c r="E180" s="146" t="s">
        <v>420</v>
      </c>
      <c r="F180" s="146" t="s">
        <v>421</v>
      </c>
      <c r="I180" s="147"/>
      <c r="J180" s="148">
        <f>BK180</f>
        <v>0</v>
      </c>
      <c r="L180" s="144"/>
      <c r="M180" s="149"/>
      <c r="N180" s="150"/>
      <c r="O180" s="150"/>
      <c r="P180" s="151">
        <f>P181</f>
        <v>0</v>
      </c>
      <c r="Q180" s="150"/>
      <c r="R180" s="151">
        <f>R181</f>
        <v>2.076956</v>
      </c>
      <c r="S180" s="150"/>
      <c r="T180" s="152">
        <f>T181</f>
        <v>0</v>
      </c>
      <c r="AR180" s="145" t="s">
        <v>85</v>
      </c>
      <c r="AT180" s="153" t="s">
        <v>73</v>
      </c>
      <c r="AU180" s="153" t="s">
        <v>74</v>
      </c>
      <c r="AY180" s="145" t="s">
        <v>128</v>
      </c>
      <c r="BK180" s="154">
        <f>BK181</f>
        <v>0</v>
      </c>
    </row>
    <row r="181" spans="1:65" s="11" customFormat="1" ht="22.75" customHeight="1">
      <c r="B181" s="144"/>
      <c r="D181" s="145" t="s">
        <v>73</v>
      </c>
      <c r="E181" s="180" t="s">
        <v>422</v>
      </c>
      <c r="F181" s="180" t="s">
        <v>423</v>
      </c>
      <c r="I181" s="147"/>
      <c r="J181" s="181">
        <f>BK181</f>
        <v>0</v>
      </c>
      <c r="L181" s="144"/>
      <c r="M181" s="149"/>
      <c r="N181" s="150"/>
      <c r="O181" s="150"/>
      <c r="P181" s="151">
        <f>SUM(P182:P192)</f>
        <v>0</v>
      </c>
      <c r="Q181" s="150"/>
      <c r="R181" s="151">
        <f>SUM(R182:R192)</f>
        <v>2.076956</v>
      </c>
      <c r="S181" s="150"/>
      <c r="T181" s="152">
        <f>SUM(T182:T192)</f>
        <v>0</v>
      </c>
      <c r="AR181" s="145" t="s">
        <v>85</v>
      </c>
      <c r="AT181" s="153" t="s">
        <v>73</v>
      </c>
      <c r="AU181" s="153" t="s">
        <v>81</v>
      </c>
      <c r="AY181" s="145" t="s">
        <v>128</v>
      </c>
      <c r="BK181" s="154">
        <f>SUM(BK182:BK192)</f>
        <v>0</v>
      </c>
    </row>
    <row r="182" spans="1:65" s="2" customFormat="1" ht="21.75" customHeight="1">
      <c r="A182" s="33"/>
      <c r="B182" s="155"/>
      <c r="C182" s="156" t="s">
        <v>424</v>
      </c>
      <c r="D182" s="156" t="s">
        <v>129</v>
      </c>
      <c r="E182" s="157" t="s">
        <v>425</v>
      </c>
      <c r="F182" s="158" t="s">
        <v>426</v>
      </c>
      <c r="G182" s="159" t="s">
        <v>196</v>
      </c>
      <c r="H182" s="160">
        <v>13.2</v>
      </c>
      <c r="I182" s="161"/>
      <c r="J182" s="160">
        <f>ROUND(I182*H182,3)</f>
        <v>0</v>
      </c>
      <c r="K182" s="162"/>
      <c r="L182" s="34"/>
      <c r="M182" s="163" t="s">
        <v>1</v>
      </c>
      <c r="N182" s="164" t="s">
        <v>40</v>
      </c>
      <c r="O182" s="59"/>
      <c r="P182" s="165">
        <f>O182*H182</f>
        <v>0</v>
      </c>
      <c r="Q182" s="165">
        <v>1.393E-2</v>
      </c>
      <c r="R182" s="165">
        <f>Q182*H182</f>
        <v>0.18387599999999998</v>
      </c>
      <c r="S182" s="165">
        <v>0</v>
      </c>
      <c r="T182" s="166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7" t="s">
        <v>296</v>
      </c>
      <c r="AT182" s="167" t="s">
        <v>129</v>
      </c>
      <c r="AU182" s="167" t="s">
        <v>85</v>
      </c>
      <c r="AY182" s="18" t="s">
        <v>128</v>
      </c>
      <c r="BE182" s="168">
        <f>IF(N182="základná",J182,0)</f>
        <v>0</v>
      </c>
      <c r="BF182" s="168">
        <f>IF(N182="znížená",J182,0)</f>
        <v>0</v>
      </c>
      <c r="BG182" s="168">
        <f>IF(N182="zákl. prenesená",J182,0)</f>
        <v>0</v>
      </c>
      <c r="BH182" s="168">
        <f>IF(N182="zníž. prenesená",J182,0)</f>
        <v>0</v>
      </c>
      <c r="BI182" s="168">
        <f>IF(N182="nulová",J182,0)</f>
        <v>0</v>
      </c>
      <c r="BJ182" s="18" t="s">
        <v>85</v>
      </c>
      <c r="BK182" s="169">
        <f>ROUND(I182*H182,3)</f>
        <v>0</v>
      </c>
      <c r="BL182" s="18" t="s">
        <v>296</v>
      </c>
      <c r="BM182" s="167" t="s">
        <v>427</v>
      </c>
    </row>
    <row r="183" spans="1:65" s="2" customFormat="1" ht="21.75" customHeight="1">
      <c r="A183" s="33"/>
      <c r="B183" s="155"/>
      <c r="C183" s="191" t="s">
        <v>428</v>
      </c>
      <c r="D183" s="191" t="s">
        <v>263</v>
      </c>
      <c r="E183" s="192" t="s">
        <v>429</v>
      </c>
      <c r="F183" s="193" t="s">
        <v>1192</v>
      </c>
      <c r="G183" s="194" t="s">
        <v>196</v>
      </c>
      <c r="H183" s="195">
        <v>13.2</v>
      </c>
      <c r="I183" s="196"/>
      <c r="J183" s="195">
        <f>ROUND(I183*H183,3)</f>
        <v>0</v>
      </c>
      <c r="K183" s="197"/>
      <c r="L183" s="198"/>
      <c r="M183" s="199" t="s">
        <v>1</v>
      </c>
      <c r="N183" s="200" t="s">
        <v>40</v>
      </c>
      <c r="O183" s="59"/>
      <c r="P183" s="165">
        <f>O183*H183</f>
        <v>0</v>
      </c>
      <c r="Q183" s="165">
        <v>1.6E-2</v>
      </c>
      <c r="R183" s="165">
        <f>Q183*H183</f>
        <v>0.2112</v>
      </c>
      <c r="S183" s="165">
        <v>0</v>
      </c>
      <c r="T183" s="166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7" t="s">
        <v>359</v>
      </c>
      <c r="AT183" s="167" t="s">
        <v>263</v>
      </c>
      <c r="AU183" s="167" t="s">
        <v>85</v>
      </c>
      <c r="AY183" s="18" t="s">
        <v>128</v>
      </c>
      <c r="BE183" s="168">
        <f>IF(N183="základná",J183,0)</f>
        <v>0</v>
      </c>
      <c r="BF183" s="168">
        <f>IF(N183="znížená",J183,0)</f>
        <v>0</v>
      </c>
      <c r="BG183" s="168">
        <f>IF(N183="zákl. prenesená",J183,0)</f>
        <v>0</v>
      </c>
      <c r="BH183" s="168">
        <f>IF(N183="zníž. prenesená",J183,0)</f>
        <v>0</v>
      </c>
      <c r="BI183" s="168">
        <f>IF(N183="nulová",J183,0)</f>
        <v>0</v>
      </c>
      <c r="BJ183" s="18" t="s">
        <v>85</v>
      </c>
      <c r="BK183" s="169">
        <f>ROUND(I183*H183,3)</f>
        <v>0</v>
      </c>
      <c r="BL183" s="18" t="s">
        <v>296</v>
      </c>
      <c r="BM183" s="167" t="s">
        <v>430</v>
      </c>
    </row>
    <row r="184" spans="1:65" s="2" customFormat="1" ht="33" customHeight="1">
      <c r="A184" s="33"/>
      <c r="B184" s="155"/>
      <c r="C184" s="156" t="s">
        <v>431</v>
      </c>
      <c r="D184" s="156" t="s">
        <v>129</v>
      </c>
      <c r="E184" s="157" t="s">
        <v>432</v>
      </c>
      <c r="F184" s="158" t="s">
        <v>433</v>
      </c>
      <c r="G184" s="159" t="s">
        <v>183</v>
      </c>
      <c r="H184" s="160">
        <v>4</v>
      </c>
      <c r="I184" s="161"/>
      <c r="J184" s="160">
        <f>ROUND(I184*H184,3)</f>
        <v>0</v>
      </c>
      <c r="K184" s="162"/>
      <c r="L184" s="34"/>
      <c r="M184" s="163" t="s">
        <v>1</v>
      </c>
      <c r="N184" s="164" t="s">
        <v>40</v>
      </c>
      <c r="O184" s="59"/>
      <c r="P184" s="165">
        <f>O184*H184</f>
        <v>0</v>
      </c>
      <c r="Q184" s="165">
        <v>0.11125</v>
      </c>
      <c r="R184" s="165">
        <f>Q184*H184</f>
        <v>0.44500000000000001</v>
      </c>
      <c r="S184" s="165">
        <v>0</v>
      </c>
      <c r="T184" s="166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7" t="s">
        <v>296</v>
      </c>
      <c r="AT184" s="167" t="s">
        <v>129</v>
      </c>
      <c r="AU184" s="167" t="s">
        <v>85</v>
      </c>
      <c r="AY184" s="18" t="s">
        <v>128</v>
      </c>
      <c r="BE184" s="168">
        <f>IF(N184="základná",J184,0)</f>
        <v>0</v>
      </c>
      <c r="BF184" s="168">
        <f>IF(N184="znížená",J184,0)</f>
        <v>0</v>
      </c>
      <c r="BG184" s="168">
        <f>IF(N184="zákl. prenesená",J184,0)</f>
        <v>0</v>
      </c>
      <c r="BH184" s="168">
        <f>IF(N184="zníž. prenesená",J184,0)</f>
        <v>0</v>
      </c>
      <c r="BI184" s="168">
        <f>IF(N184="nulová",J184,0)</f>
        <v>0</v>
      </c>
      <c r="BJ184" s="18" t="s">
        <v>85</v>
      </c>
      <c r="BK184" s="169">
        <f>ROUND(I184*H184,3)</f>
        <v>0</v>
      </c>
      <c r="BL184" s="18" t="s">
        <v>296</v>
      </c>
      <c r="BM184" s="167" t="s">
        <v>434</v>
      </c>
    </row>
    <row r="185" spans="1:65" s="14" customFormat="1">
      <c r="B185" s="201"/>
      <c r="D185" s="183" t="s">
        <v>221</v>
      </c>
      <c r="E185" s="202" t="s">
        <v>1</v>
      </c>
      <c r="F185" s="203" t="s">
        <v>435</v>
      </c>
      <c r="H185" s="202" t="s">
        <v>1</v>
      </c>
      <c r="I185" s="204"/>
      <c r="L185" s="201"/>
      <c r="M185" s="205"/>
      <c r="N185" s="206"/>
      <c r="O185" s="206"/>
      <c r="P185" s="206"/>
      <c r="Q185" s="206"/>
      <c r="R185" s="206"/>
      <c r="S185" s="206"/>
      <c r="T185" s="207"/>
      <c r="AT185" s="202" t="s">
        <v>221</v>
      </c>
      <c r="AU185" s="202" t="s">
        <v>85</v>
      </c>
      <c r="AV185" s="14" t="s">
        <v>81</v>
      </c>
      <c r="AW185" s="14" t="s">
        <v>30</v>
      </c>
      <c r="AX185" s="14" t="s">
        <v>74</v>
      </c>
      <c r="AY185" s="202" t="s">
        <v>128</v>
      </c>
    </row>
    <row r="186" spans="1:65" s="13" customFormat="1">
      <c r="B186" s="182"/>
      <c r="D186" s="183" t="s">
        <v>221</v>
      </c>
      <c r="E186" s="190" t="s">
        <v>1</v>
      </c>
      <c r="F186" s="184" t="s">
        <v>436</v>
      </c>
      <c r="H186" s="185">
        <v>4</v>
      </c>
      <c r="I186" s="186"/>
      <c r="L186" s="182"/>
      <c r="M186" s="187"/>
      <c r="N186" s="188"/>
      <c r="O186" s="188"/>
      <c r="P186" s="188"/>
      <c r="Q186" s="188"/>
      <c r="R186" s="188"/>
      <c r="S186" s="188"/>
      <c r="T186" s="189"/>
      <c r="AT186" s="190" t="s">
        <v>221</v>
      </c>
      <c r="AU186" s="190" t="s">
        <v>85</v>
      </c>
      <c r="AV186" s="13" t="s">
        <v>85</v>
      </c>
      <c r="AW186" s="13" t="s">
        <v>30</v>
      </c>
      <c r="AX186" s="13" t="s">
        <v>81</v>
      </c>
      <c r="AY186" s="190" t="s">
        <v>128</v>
      </c>
    </row>
    <row r="187" spans="1:65" s="2" customFormat="1" ht="21.75" customHeight="1">
      <c r="A187" s="33"/>
      <c r="B187" s="155"/>
      <c r="C187" s="156" t="s">
        <v>437</v>
      </c>
      <c r="D187" s="156" t="s">
        <v>129</v>
      </c>
      <c r="E187" s="157" t="s">
        <v>438</v>
      </c>
      <c r="F187" s="158" t="s">
        <v>439</v>
      </c>
      <c r="G187" s="159" t="s">
        <v>183</v>
      </c>
      <c r="H187" s="160">
        <v>4</v>
      </c>
      <c r="I187" s="161"/>
      <c r="J187" s="160">
        <f>ROUND(I187*H187,3)</f>
        <v>0</v>
      </c>
      <c r="K187" s="162"/>
      <c r="L187" s="34"/>
      <c r="M187" s="163" t="s">
        <v>1</v>
      </c>
      <c r="N187" s="164" t="s">
        <v>40</v>
      </c>
      <c r="O187" s="59"/>
      <c r="P187" s="165">
        <f>O187*H187</f>
        <v>0</v>
      </c>
      <c r="Q187" s="165">
        <v>3.322E-2</v>
      </c>
      <c r="R187" s="165">
        <f>Q187*H187</f>
        <v>0.13288</v>
      </c>
      <c r="S187" s="165">
        <v>0</v>
      </c>
      <c r="T187" s="166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7" t="s">
        <v>296</v>
      </c>
      <c r="AT187" s="167" t="s">
        <v>129</v>
      </c>
      <c r="AU187" s="167" t="s">
        <v>85</v>
      </c>
      <c r="AY187" s="18" t="s">
        <v>128</v>
      </c>
      <c r="BE187" s="168">
        <f>IF(N187="základná",J187,0)</f>
        <v>0</v>
      </c>
      <c r="BF187" s="168">
        <f>IF(N187="znížená",J187,0)</f>
        <v>0</v>
      </c>
      <c r="BG187" s="168">
        <f>IF(N187="zákl. prenesená",J187,0)</f>
        <v>0</v>
      </c>
      <c r="BH187" s="168">
        <f>IF(N187="zníž. prenesená",J187,0)</f>
        <v>0</v>
      </c>
      <c r="BI187" s="168">
        <f>IF(N187="nulová",J187,0)</f>
        <v>0</v>
      </c>
      <c r="BJ187" s="18" t="s">
        <v>85</v>
      </c>
      <c r="BK187" s="169">
        <f>ROUND(I187*H187,3)</f>
        <v>0</v>
      </c>
      <c r="BL187" s="18" t="s">
        <v>296</v>
      </c>
      <c r="BM187" s="167" t="s">
        <v>440</v>
      </c>
    </row>
    <row r="188" spans="1:65" s="13" customFormat="1">
      <c r="B188" s="182"/>
      <c r="D188" s="183" t="s">
        <v>221</v>
      </c>
      <c r="E188" s="190" t="s">
        <v>1</v>
      </c>
      <c r="F188" s="184" t="s">
        <v>441</v>
      </c>
      <c r="H188" s="185">
        <v>3.7349999999999999</v>
      </c>
      <c r="I188" s="186"/>
      <c r="L188" s="182"/>
      <c r="M188" s="187"/>
      <c r="N188" s="188"/>
      <c r="O188" s="188"/>
      <c r="P188" s="188"/>
      <c r="Q188" s="188"/>
      <c r="R188" s="188"/>
      <c r="S188" s="188"/>
      <c r="T188" s="189"/>
      <c r="AT188" s="190" t="s">
        <v>221</v>
      </c>
      <c r="AU188" s="190" t="s">
        <v>85</v>
      </c>
      <c r="AV188" s="13" t="s">
        <v>85</v>
      </c>
      <c r="AW188" s="13" t="s">
        <v>30</v>
      </c>
      <c r="AX188" s="13" t="s">
        <v>74</v>
      </c>
      <c r="AY188" s="190" t="s">
        <v>128</v>
      </c>
    </row>
    <row r="189" spans="1:65" s="13" customFormat="1">
      <c r="B189" s="182"/>
      <c r="D189" s="183" t="s">
        <v>221</v>
      </c>
      <c r="E189" s="190" t="s">
        <v>1</v>
      </c>
      <c r="F189" s="184" t="s">
        <v>442</v>
      </c>
      <c r="H189" s="185">
        <v>4</v>
      </c>
      <c r="I189" s="186"/>
      <c r="L189" s="182"/>
      <c r="M189" s="187"/>
      <c r="N189" s="188"/>
      <c r="O189" s="188"/>
      <c r="P189" s="188"/>
      <c r="Q189" s="188"/>
      <c r="R189" s="188"/>
      <c r="S189" s="188"/>
      <c r="T189" s="189"/>
      <c r="AT189" s="190" t="s">
        <v>221</v>
      </c>
      <c r="AU189" s="190" t="s">
        <v>85</v>
      </c>
      <c r="AV189" s="13" t="s">
        <v>85</v>
      </c>
      <c r="AW189" s="13" t="s">
        <v>30</v>
      </c>
      <c r="AX189" s="13" t="s">
        <v>81</v>
      </c>
      <c r="AY189" s="190" t="s">
        <v>128</v>
      </c>
    </row>
    <row r="190" spans="1:65" s="2" customFormat="1" ht="21.75" customHeight="1">
      <c r="A190" s="33"/>
      <c r="B190" s="155"/>
      <c r="C190" s="191" t="s">
        <v>443</v>
      </c>
      <c r="D190" s="191" t="s">
        <v>263</v>
      </c>
      <c r="E190" s="192" t="s">
        <v>444</v>
      </c>
      <c r="F190" s="193" t="s">
        <v>1193</v>
      </c>
      <c r="G190" s="194" t="s">
        <v>183</v>
      </c>
      <c r="H190" s="195">
        <v>8</v>
      </c>
      <c r="I190" s="196"/>
      <c r="J190" s="195">
        <f>ROUND(I190*H190,3)</f>
        <v>0</v>
      </c>
      <c r="K190" s="197"/>
      <c r="L190" s="198"/>
      <c r="M190" s="199" t="s">
        <v>1</v>
      </c>
      <c r="N190" s="200" t="s">
        <v>40</v>
      </c>
      <c r="O190" s="59"/>
      <c r="P190" s="165">
        <f>O190*H190</f>
        <v>0</v>
      </c>
      <c r="Q190" s="165">
        <v>0.13800000000000001</v>
      </c>
      <c r="R190" s="165">
        <f>Q190*H190</f>
        <v>1.1040000000000001</v>
      </c>
      <c r="S190" s="165">
        <v>0</v>
      </c>
      <c r="T190" s="166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7" t="s">
        <v>359</v>
      </c>
      <c r="AT190" s="167" t="s">
        <v>263</v>
      </c>
      <c r="AU190" s="167" t="s">
        <v>85</v>
      </c>
      <c r="AY190" s="18" t="s">
        <v>128</v>
      </c>
      <c r="BE190" s="168">
        <f>IF(N190="základná",J190,0)</f>
        <v>0</v>
      </c>
      <c r="BF190" s="168">
        <f>IF(N190="znížená",J190,0)</f>
        <v>0</v>
      </c>
      <c r="BG190" s="168">
        <f>IF(N190="zákl. prenesená",J190,0)</f>
        <v>0</v>
      </c>
      <c r="BH190" s="168">
        <f>IF(N190="zníž. prenesená",J190,0)</f>
        <v>0</v>
      </c>
      <c r="BI190" s="168">
        <f>IF(N190="nulová",J190,0)</f>
        <v>0</v>
      </c>
      <c r="BJ190" s="18" t="s">
        <v>85</v>
      </c>
      <c r="BK190" s="169">
        <f>ROUND(I190*H190,3)</f>
        <v>0</v>
      </c>
      <c r="BL190" s="18" t="s">
        <v>296</v>
      </c>
      <c r="BM190" s="167" t="s">
        <v>445</v>
      </c>
    </row>
    <row r="191" spans="1:65" s="13" customFormat="1">
      <c r="B191" s="182"/>
      <c r="D191" s="183" t="s">
        <v>221</v>
      </c>
      <c r="F191" s="184" t="s">
        <v>446</v>
      </c>
      <c r="H191" s="185">
        <v>8</v>
      </c>
      <c r="I191" s="186"/>
      <c r="L191" s="182"/>
      <c r="M191" s="187"/>
      <c r="N191" s="188"/>
      <c r="O191" s="188"/>
      <c r="P191" s="188"/>
      <c r="Q191" s="188"/>
      <c r="R191" s="188"/>
      <c r="S191" s="188"/>
      <c r="T191" s="189"/>
      <c r="AT191" s="190" t="s">
        <v>221</v>
      </c>
      <c r="AU191" s="190" t="s">
        <v>85</v>
      </c>
      <c r="AV191" s="13" t="s">
        <v>85</v>
      </c>
      <c r="AW191" s="13" t="s">
        <v>3</v>
      </c>
      <c r="AX191" s="13" t="s">
        <v>81</v>
      </c>
      <c r="AY191" s="190" t="s">
        <v>128</v>
      </c>
    </row>
    <row r="192" spans="1:65" s="2" customFormat="1" ht="21.75" customHeight="1">
      <c r="A192" s="33"/>
      <c r="B192" s="155"/>
      <c r="C192" s="156" t="s">
        <v>447</v>
      </c>
      <c r="D192" s="156" t="s">
        <v>129</v>
      </c>
      <c r="E192" s="157" t="s">
        <v>448</v>
      </c>
      <c r="F192" s="158" t="s">
        <v>449</v>
      </c>
      <c r="G192" s="159" t="s">
        <v>450</v>
      </c>
      <c r="H192" s="161"/>
      <c r="I192" s="161"/>
      <c r="J192" s="160">
        <f>ROUND(I192*H192,3)</f>
        <v>0</v>
      </c>
      <c r="K192" s="162"/>
      <c r="L192" s="34"/>
      <c r="M192" s="163" t="s">
        <v>1</v>
      </c>
      <c r="N192" s="164" t="s">
        <v>40</v>
      </c>
      <c r="O192" s="59"/>
      <c r="P192" s="165">
        <f>O192*H192</f>
        <v>0</v>
      </c>
      <c r="Q192" s="165">
        <v>0</v>
      </c>
      <c r="R192" s="165">
        <f>Q192*H192</f>
        <v>0</v>
      </c>
      <c r="S192" s="165">
        <v>0</v>
      </c>
      <c r="T192" s="166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7" t="s">
        <v>296</v>
      </c>
      <c r="AT192" s="167" t="s">
        <v>129</v>
      </c>
      <c r="AU192" s="167" t="s">
        <v>85</v>
      </c>
      <c r="AY192" s="18" t="s">
        <v>128</v>
      </c>
      <c r="BE192" s="168">
        <f>IF(N192="základná",J192,0)</f>
        <v>0</v>
      </c>
      <c r="BF192" s="168">
        <f>IF(N192="znížená",J192,0)</f>
        <v>0</v>
      </c>
      <c r="BG192" s="168">
        <f>IF(N192="zákl. prenesená",J192,0)</f>
        <v>0</v>
      </c>
      <c r="BH192" s="168">
        <f>IF(N192="zníž. prenesená",J192,0)</f>
        <v>0</v>
      </c>
      <c r="BI192" s="168">
        <f>IF(N192="nulová",J192,0)</f>
        <v>0</v>
      </c>
      <c r="BJ192" s="18" t="s">
        <v>85</v>
      </c>
      <c r="BK192" s="169">
        <f>ROUND(I192*H192,3)</f>
        <v>0</v>
      </c>
      <c r="BL192" s="18" t="s">
        <v>296</v>
      </c>
      <c r="BM192" s="167" t="s">
        <v>451</v>
      </c>
    </row>
    <row r="193" spans="1:65" s="11" customFormat="1" ht="25.9" customHeight="1">
      <c r="B193" s="144"/>
      <c r="D193" s="145" t="s">
        <v>73</v>
      </c>
      <c r="E193" s="146" t="s">
        <v>233</v>
      </c>
      <c r="F193" s="146" t="s">
        <v>234</v>
      </c>
      <c r="I193" s="147"/>
      <c r="J193" s="148">
        <f>BK193</f>
        <v>0</v>
      </c>
      <c r="L193" s="144"/>
      <c r="M193" s="149"/>
      <c r="N193" s="150"/>
      <c r="O193" s="150"/>
      <c r="P193" s="151">
        <f>P194</f>
        <v>0</v>
      </c>
      <c r="Q193" s="150"/>
      <c r="R193" s="151">
        <f>R194</f>
        <v>0</v>
      </c>
      <c r="S193" s="150"/>
      <c r="T193" s="152">
        <f>T194</f>
        <v>0</v>
      </c>
      <c r="AR193" s="145" t="s">
        <v>94</v>
      </c>
      <c r="AT193" s="153" t="s">
        <v>73</v>
      </c>
      <c r="AU193" s="153" t="s">
        <v>74</v>
      </c>
      <c r="AY193" s="145" t="s">
        <v>128</v>
      </c>
      <c r="BK193" s="154">
        <f>BK194</f>
        <v>0</v>
      </c>
    </row>
    <row r="194" spans="1:65" s="11" customFormat="1" ht="22.75" customHeight="1">
      <c r="B194" s="144"/>
      <c r="D194" s="145" t="s">
        <v>73</v>
      </c>
      <c r="E194" s="180" t="s">
        <v>235</v>
      </c>
      <c r="F194" s="180" t="s">
        <v>236</v>
      </c>
      <c r="I194" s="147"/>
      <c r="J194" s="181">
        <f>BK194</f>
        <v>0</v>
      </c>
      <c r="L194" s="144"/>
      <c r="M194" s="149"/>
      <c r="N194" s="150"/>
      <c r="O194" s="150"/>
      <c r="P194" s="151">
        <f>P195</f>
        <v>0</v>
      </c>
      <c r="Q194" s="150"/>
      <c r="R194" s="151">
        <f>R195</f>
        <v>0</v>
      </c>
      <c r="S194" s="150"/>
      <c r="T194" s="152">
        <f>T195</f>
        <v>0</v>
      </c>
      <c r="AR194" s="145" t="s">
        <v>94</v>
      </c>
      <c r="AT194" s="153" t="s">
        <v>73</v>
      </c>
      <c r="AU194" s="153" t="s">
        <v>81</v>
      </c>
      <c r="AY194" s="145" t="s">
        <v>128</v>
      </c>
      <c r="BK194" s="154">
        <f>BK195</f>
        <v>0</v>
      </c>
    </row>
    <row r="195" spans="1:65" s="2" customFormat="1" ht="33" customHeight="1">
      <c r="A195" s="33"/>
      <c r="B195" s="155"/>
      <c r="C195" s="156" t="s">
        <v>452</v>
      </c>
      <c r="D195" s="156" t="s">
        <v>129</v>
      </c>
      <c r="E195" s="157" t="s">
        <v>238</v>
      </c>
      <c r="F195" s="158" t="s">
        <v>453</v>
      </c>
      <c r="G195" s="159" t="s">
        <v>132</v>
      </c>
      <c r="H195" s="160">
        <v>1</v>
      </c>
      <c r="I195" s="161"/>
      <c r="J195" s="160">
        <f>ROUND(I195*H195,3)</f>
        <v>0</v>
      </c>
      <c r="K195" s="162"/>
      <c r="L195" s="34"/>
      <c r="M195" s="170" t="s">
        <v>1</v>
      </c>
      <c r="N195" s="171" t="s">
        <v>40</v>
      </c>
      <c r="O195" s="172"/>
      <c r="P195" s="173">
        <f>O195*H195</f>
        <v>0</v>
      </c>
      <c r="Q195" s="173">
        <v>0</v>
      </c>
      <c r="R195" s="173">
        <f>Q195*H195</f>
        <v>0</v>
      </c>
      <c r="S195" s="173">
        <v>0</v>
      </c>
      <c r="T195" s="174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7" t="s">
        <v>240</v>
      </c>
      <c r="AT195" s="167" t="s">
        <v>129</v>
      </c>
      <c r="AU195" s="167" t="s">
        <v>85</v>
      </c>
      <c r="AY195" s="18" t="s">
        <v>128</v>
      </c>
      <c r="BE195" s="168">
        <f>IF(N195="základná",J195,0)</f>
        <v>0</v>
      </c>
      <c r="BF195" s="168">
        <f>IF(N195="znížená",J195,0)</f>
        <v>0</v>
      </c>
      <c r="BG195" s="168">
        <f>IF(N195="zákl. prenesená",J195,0)</f>
        <v>0</v>
      </c>
      <c r="BH195" s="168">
        <f>IF(N195="zníž. prenesená",J195,0)</f>
        <v>0</v>
      </c>
      <c r="BI195" s="168">
        <f>IF(N195="nulová",J195,0)</f>
        <v>0</v>
      </c>
      <c r="BJ195" s="18" t="s">
        <v>85</v>
      </c>
      <c r="BK195" s="169">
        <f>ROUND(I195*H195,3)</f>
        <v>0</v>
      </c>
      <c r="BL195" s="18" t="s">
        <v>240</v>
      </c>
      <c r="BM195" s="167" t="s">
        <v>454</v>
      </c>
    </row>
    <row r="196" spans="1:65" s="2" customFormat="1" ht="7" customHeight="1">
      <c r="A196" s="33"/>
      <c r="B196" s="48"/>
      <c r="C196" s="49"/>
      <c r="D196" s="49"/>
      <c r="E196" s="49"/>
      <c r="F196" s="49"/>
      <c r="G196" s="49"/>
      <c r="H196" s="49"/>
      <c r="I196" s="121"/>
      <c r="J196" s="49"/>
      <c r="K196" s="49"/>
      <c r="L196" s="34"/>
      <c r="M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</row>
  </sheetData>
  <autoFilter ref="C124:K195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26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24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90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24.75" customHeight="1">
      <c r="A9" s="33"/>
      <c r="B9" s="34"/>
      <c r="C9" s="33"/>
      <c r="D9" s="33"/>
      <c r="E9" s="247" t="s">
        <v>455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36"/>
      <c r="G18" s="236"/>
      <c r="H18" s="236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40" t="s">
        <v>1</v>
      </c>
      <c r="F27" s="240"/>
      <c r="G27" s="240"/>
      <c r="H27" s="240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ROUND(J126,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ROUND((SUM(BE126:BE225)),  2)</f>
        <v>0</v>
      </c>
      <c r="G33" s="33"/>
      <c r="H33" s="33"/>
      <c r="I33" s="108">
        <v>0.2</v>
      </c>
      <c r="J33" s="107">
        <f>ROUND(((SUM(BE126:BE225))*I33),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ROUND((SUM(BF126:BF225)),  2)</f>
        <v>0</v>
      </c>
      <c r="G34" s="33"/>
      <c r="H34" s="33"/>
      <c r="I34" s="108">
        <v>0.2</v>
      </c>
      <c r="J34" s="107">
        <f>ROUND(((SUM(BF126:BF225))*I34),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ROUND((SUM(BG126:BG225)),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ROUND((SUM(BH126:BH225)),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ROUND((SUM(BI126:BI225)),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24.75" customHeight="1">
      <c r="A87" s="33"/>
      <c r="B87" s="34"/>
      <c r="C87" s="33"/>
      <c r="D87" s="33"/>
      <c r="E87" s="247" t="str">
        <f>E9</f>
        <v>3 - SO 03, SO 04 - Rekonštrukcia MK,parkoviska a spevnených plôch, Rekonštrukcia chodníkov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J126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J127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J128</f>
        <v>0</v>
      </c>
      <c r="L98" s="175"/>
    </row>
    <row r="99" spans="1:31" s="12" customFormat="1" ht="19.899999999999999" customHeight="1">
      <c r="B99" s="175"/>
      <c r="D99" s="176" t="s">
        <v>456</v>
      </c>
      <c r="E99" s="177"/>
      <c r="F99" s="177"/>
      <c r="G99" s="177"/>
      <c r="H99" s="177"/>
      <c r="I99" s="178"/>
      <c r="J99" s="179">
        <f>J149</f>
        <v>0</v>
      </c>
      <c r="L99" s="175"/>
    </row>
    <row r="100" spans="1:31" s="12" customFormat="1" ht="19.899999999999999" customHeight="1">
      <c r="B100" s="175"/>
      <c r="D100" s="176" t="s">
        <v>457</v>
      </c>
      <c r="E100" s="177"/>
      <c r="F100" s="177"/>
      <c r="G100" s="177"/>
      <c r="H100" s="177"/>
      <c r="I100" s="178"/>
      <c r="J100" s="179">
        <f>J160</f>
        <v>0</v>
      </c>
      <c r="L100" s="175"/>
    </row>
    <row r="101" spans="1:31" s="12" customFormat="1" ht="19.899999999999999" customHeight="1">
      <c r="B101" s="175"/>
      <c r="D101" s="176" t="s">
        <v>458</v>
      </c>
      <c r="E101" s="177"/>
      <c r="F101" s="177"/>
      <c r="G101" s="177"/>
      <c r="H101" s="177"/>
      <c r="I101" s="178"/>
      <c r="J101" s="179">
        <f>J162</f>
        <v>0</v>
      </c>
      <c r="L101" s="175"/>
    </row>
    <row r="102" spans="1:31" s="12" customFormat="1" ht="19.899999999999999" customHeight="1">
      <c r="B102" s="175"/>
      <c r="D102" s="176" t="s">
        <v>459</v>
      </c>
      <c r="E102" s="177"/>
      <c r="F102" s="177"/>
      <c r="G102" s="177"/>
      <c r="H102" s="177"/>
      <c r="I102" s="178"/>
      <c r="J102" s="179">
        <f>J181</f>
        <v>0</v>
      </c>
      <c r="L102" s="175"/>
    </row>
    <row r="103" spans="1:31" s="12" customFormat="1" ht="19.899999999999999" customHeight="1">
      <c r="B103" s="175"/>
      <c r="D103" s="176" t="s">
        <v>175</v>
      </c>
      <c r="E103" s="177"/>
      <c r="F103" s="177"/>
      <c r="G103" s="177"/>
      <c r="H103" s="177"/>
      <c r="I103" s="178"/>
      <c r="J103" s="179">
        <f>J203</f>
        <v>0</v>
      </c>
      <c r="L103" s="175"/>
    </row>
    <row r="104" spans="1:31" s="12" customFormat="1" ht="19.899999999999999" customHeight="1">
      <c r="B104" s="175"/>
      <c r="D104" s="176" t="s">
        <v>244</v>
      </c>
      <c r="E104" s="177"/>
      <c r="F104" s="177"/>
      <c r="G104" s="177"/>
      <c r="H104" s="177"/>
      <c r="I104" s="178"/>
      <c r="J104" s="179">
        <f>J219</f>
        <v>0</v>
      </c>
      <c r="L104" s="175"/>
    </row>
    <row r="105" spans="1:31" s="9" customFormat="1" ht="25" customHeight="1">
      <c r="B105" s="127"/>
      <c r="D105" s="128" t="s">
        <v>176</v>
      </c>
      <c r="E105" s="129"/>
      <c r="F105" s="129"/>
      <c r="G105" s="129"/>
      <c r="H105" s="129"/>
      <c r="I105" s="130"/>
      <c r="J105" s="131">
        <f>J223</f>
        <v>0</v>
      </c>
      <c r="L105" s="127"/>
    </row>
    <row r="106" spans="1:31" s="12" customFormat="1" ht="19.899999999999999" customHeight="1">
      <c r="B106" s="175"/>
      <c r="D106" s="176" t="s">
        <v>177</v>
      </c>
      <c r="E106" s="177"/>
      <c r="F106" s="177"/>
      <c r="G106" s="177"/>
      <c r="H106" s="177"/>
      <c r="I106" s="178"/>
      <c r="J106" s="179">
        <f>J224</f>
        <v>0</v>
      </c>
      <c r="L106" s="175"/>
    </row>
    <row r="107" spans="1:31" s="2" customFormat="1" ht="21.75" customHeight="1">
      <c r="A107" s="33"/>
      <c r="B107" s="34"/>
      <c r="C107" s="33"/>
      <c r="D107" s="33"/>
      <c r="E107" s="33"/>
      <c r="F107" s="33"/>
      <c r="G107" s="33"/>
      <c r="H107" s="33"/>
      <c r="I107" s="97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7" customHeight="1">
      <c r="A108" s="33"/>
      <c r="B108" s="48"/>
      <c r="C108" s="49"/>
      <c r="D108" s="49"/>
      <c r="E108" s="49"/>
      <c r="F108" s="49"/>
      <c r="G108" s="49"/>
      <c r="H108" s="49"/>
      <c r="I108" s="121"/>
      <c r="J108" s="49"/>
      <c r="K108" s="49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12" spans="1:31" s="2" customFormat="1" ht="7" customHeight="1">
      <c r="A112" s="33"/>
      <c r="B112" s="50"/>
      <c r="C112" s="51"/>
      <c r="D112" s="51"/>
      <c r="E112" s="51"/>
      <c r="F112" s="51"/>
      <c r="G112" s="51"/>
      <c r="H112" s="51"/>
      <c r="I112" s="122"/>
      <c r="J112" s="51"/>
      <c r="K112" s="51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3" s="2" customFormat="1" ht="25" customHeight="1">
      <c r="A113" s="33"/>
      <c r="B113" s="34"/>
      <c r="C113" s="22" t="s">
        <v>115</v>
      </c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7" customHeight="1">
      <c r="A114" s="33"/>
      <c r="B114" s="34"/>
      <c r="C114" s="33"/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12" customHeight="1">
      <c r="A115" s="33"/>
      <c r="B115" s="34"/>
      <c r="C115" s="28" t="s">
        <v>14</v>
      </c>
      <c r="D115" s="33"/>
      <c r="E115" s="33"/>
      <c r="F115" s="33"/>
      <c r="G115" s="33"/>
      <c r="H115" s="3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16.5" customHeight="1">
      <c r="A116" s="33"/>
      <c r="B116" s="34"/>
      <c r="C116" s="33"/>
      <c r="D116" s="33"/>
      <c r="E116" s="264" t="str">
        <f>E7</f>
        <v>Regenerácia centrálnej zóny - Štvrť SNP Trenčianske Teplice</v>
      </c>
      <c r="F116" s="265"/>
      <c r="G116" s="265"/>
      <c r="H116" s="265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107</v>
      </c>
      <c r="D117" s="33"/>
      <c r="E117" s="33"/>
      <c r="F117" s="33"/>
      <c r="G117" s="33"/>
      <c r="H117" s="33"/>
      <c r="I117" s="97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24.75" customHeight="1">
      <c r="A118" s="33"/>
      <c r="B118" s="34"/>
      <c r="C118" s="33"/>
      <c r="D118" s="33"/>
      <c r="E118" s="247" t="str">
        <f>E9</f>
        <v>3 - SO 03, SO 04 - Rekonštrukcia MK,parkoviska a spevnených plôch, Rekonštrukcia chodníkov</v>
      </c>
      <c r="F118" s="263"/>
      <c r="G118" s="263"/>
      <c r="H118" s="26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7" customHeight="1">
      <c r="A119" s="33"/>
      <c r="B119" s="34"/>
      <c r="C119" s="33"/>
      <c r="D119" s="33"/>
      <c r="E119" s="33"/>
      <c r="F119" s="33"/>
      <c r="G119" s="33"/>
      <c r="H119" s="33"/>
      <c r="I119" s="97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2" customHeight="1">
      <c r="A120" s="33"/>
      <c r="B120" s="34"/>
      <c r="C120" s="28" t="s">
        <v>18</v>
      </c>
      <c r="D120" s="33"/>
      <c r="E120" s="33"/>
      <c r="F120" s="26" t="str">
        <f>F12</f>
        <v>Trenčianske Teplice</v>
      </c>
      <c r="G120" s="33"/>
      <c r="H120" s="33"/>
      <c r="I120" s="98" t="s">
        <v>20</v>
      </c>
      <c r="J120" s="56" t="str">
        <f>IF(J12="","",J12)</f>
        <v>6. 11. 2020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7" customHeight="1">
      <c r="A121" s="33"/>
      <c r="B121" s="34"/>
      <c r="C121" s="33"/>
      <c r="D121" s="33"/>
      <c r="E121" s="33"/>
      <c r="F121" s="33"/>
      <c r="G121" s="33"/>
      <c r="H121" s="33"/>
      <c r="I121" s="97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5.15" customHeight="1">
      <c r="A122" s="33"/>
      <c r="B122" s="34"/>
      <c r="C122" s="28" t="s">
        <v>22</v>
      </c>
      <c r="D122" s="33"/>
      <c r="E122" s="33"/>
      <c r="F122" s="26" t="str">
        <f>E15</f>
        <v xml:space="preserve"> </v>
      </c>
      <c r="G122" s="33"/>
      <c r="H122" s="33"/>
      <c r="I122" s="98" t="s">
        <v>28</v>
      </c>
      <c r="J122" s="31" t="str">
        <f>E21</f>
        <v>Ing. Juraj Čaňo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15" customHeight="1">
      <c r="A123" s="33"/>
      <c r="B123" s="34"/>
      <c r="C123" s="28" t="s">
        <v>26</v>
      </c>
      <c r="D123" s="33"/>
      <c r="E123" s="33"/>
      <c r="F123" s="26" t="str">
        <f>IF(E18="","",E18)</f>
        <v>Vyplň údaj</v>
      </c>
      <c r="G123" s="33"/>
      <c r="H123" s="33"/>
      <c r="I123" s="98" t="s">
        <v>32</v>
      </c>
      <c r="J123" s="31" t="str">
        <f>E24</f>
        <v xml:space="preserve"> 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0.25" customHeight="1">
      <c r="A124" s="33"/>
      <c r="B124" s="34"/>
      <c r="C124" s="33"/>
      <c r="D124" s="33"/>
      <c r="E124" s="33"/>
      <c r="F124" s="33"/>
      <c r="G124" s="33"/>
      <c r="H124" s="33"/>
      <c r="I124" s="97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10" customFormat="1" ht="29.25" customHeight="1">
      <c r="A125" s="132"/>
      <c r="B125" s="133"/>
      <c r="C125" s="134" t="s">
        <v>116</v>
      </c>
      <c r="D125" s="135" t="s">
        <v>59</v>
      </c>
      <c r="E125" s="135" t="s">
        <v>55</v>
      </c>
      <c r="F125" s="135" t="s">
        <v>56</v>
      </c>
      <c r="G125" s="135" t="s">
        <v>117</v>
      </c>
      <c r="H125" s="135" t="s">
        <v>118</v>
      </c>
      <c r="I125" s="136" t="s">
        <v>119</v>
      </c>
      <c r="J125" s="137" t="s">
        <v>111</v>
      </c>
      <c r="K125" s="138" t="s">
        <v>120</v>
      </c>
      <c r="L125" s="139"/>
      <c r="M125" s="63" t="s">
        <v>1</v>
      </c>
      <c r="N125" s="64" t="s">
        <v>38</v>
      </c>
      <c r="O125" s="64" t="s">
        <v>121</v>
      </c>
      <c r="P125" s="64" t="s">
        <v>122</v>
      </c>
      <c r="Q125" s="64" t="s">
        <v>123</v>
      </c>
      <c r="R125" s="64" t="s">
        <v>124</v>
      </c>
      <c r="S125" s="64" t="s">
        <v>125</v>
      </c>
      <c r="T125" s="65" t="s">
        <v>126</v>
      </c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</row>
    <row r="126" spans="1:63" s="2" customFormat="1" ht="22.75" customHeight="1">
      <c r="A126" s="33"/>
      <c r="B126" s="34"/>
      <c r="C126" s="70" t="s">
        <v>112</v>
      </c>
      <c r="D126" s="33"/>
      <c r="E126" s="33"/>
      <c r="F126" s="33"/>
      <c r="G126" s="33"/>
      <c r="H126" s="33"/>
      <c r="I126" s="97"/>
      <c r="J126" s="140">
        <f>BK126</f>
        <v>0</v>
      </c>
      <c r="K126" s="33"/>
      <c r="L126" s="34"/>
      <c r="M126" s="66"/>
      <c r="N126" s="57"/>
      <c r="O126" s="67"/>
      <c r="P126" s="141">
        <f>P127+P223</f>
        <v>0</v>
      </c>
      <c r="Q126" s="67"/>
      <c r="R126" s="141">
        <f>R127+R223</f>
        <v>4879.1232460000001</v>
      </c>
      <c r="S126" s="67"/>
      <c r="T126" s="142">
        <f>T127+T223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73</v>
      </c>
      <c r="AU126" s="18" t="s">
        <v>113</v>
      </c>
      <c r="BK126" s="143">
        <f>BK127+BK223</f>
        <v>0</v>
      </c>
    </row>
    <row r="127" spans="1:63" s="11" customFormat="1" ht="25.9" customHeight="1">
      <c r="B127" s="144"/>
      <c r="D127" s="145" t="s">
        <v>73</v>
      </c>
      <c r="E127" s="146" t="s">
        <v>178</v>
      </c>
      <c r="F127" s="146" t="s">
        <v>179</v>
      </c>
      <c r="I127" s="147"/>
      <c r="J127" s="148">
        <f>BK127</f>
        <v>0</v>
      </c>
      <c r="L127" s="144"/>
      <c r="M127" s="149"/>
      <c r="N127" s="150"/>
      <c r="O127" s="150"/>
      <c r="P127" s="151">
        <f>P128+P149+P160+P162+P181+P203+P219</f>
        <v>0</v>
      </c>
      <c r="Q127" s="150"/>
      <c r="R127" s="151">
        <f>R128+R149+R160+R162+R181+R203+R219</f>
        <v>4879.1232460000001</v>
      </c>
      <c r="S127" s="150"/>
      <c r="T127" s="152">
        <f>T128+T149+T160+T162+T181+T203+T219</f>
        <v>0</v>
      </c>
      <c r="AR127" s="145" t="s">
        <v>81</v>
      </c>
      <c r="AT127" s="153" t="s">
        <v>73</v>
      </c>
      <c r="AU127" s="153" t="s">
        <v>74</v>
      </c>
      <c r="AY127" s="145" t="s">
        <v>128</v>
      </c>
      <c r="BK127" s="154">
        <f>BK128+BK149+BK160+BK162+BK181+BK203+BK219</f>
        <v>0</v>
      </c>
    </row>
    <row r="128" spans="1:63" s="11" customFormat="1" ht="22.75" customHeight="1">
      <c r="B128" s="144"/>
      <c r="D128" s="145" t="s">
        <v>73</v>
      </c>
      <c r="E128" s="180" t="s">
        <v>81</v>
      </c>
      <c r="F128" s="180" t="s">
        <v>180</v>
      </c>
      <c r="I128" s="147"/>
      <c r="J128" s="181">
        <f>BK128</f>
        <v>0</v>
      </c>
      <c r="L128" s="144"/>
      <c r="M128" s="149"/>
      <c r="N128" s="150"/>
      <c r="O128" s="150"/>
      <c r="P128" s="151">
        <f>SUM(P129:P148)</f>
        <v>0</v>
      </c>
      <c r="Q128" s="150"/>
      <c r="R128" s="151">
        <f>SUM(R129:R148)</f>
        <v>0</v>
      </c>
      <c r="S128" s="150"/>
      <c r="T128" s="152">
        <f>SUM(T129:T148)</f>
        <v>0</v>
      </c>
      <c r="AR128" s="145" t="s">
        <v>81</v>
      </c>
      <c r="AT128" s="153" t="s">
        <v>73</v>
      </c>
      <c r="AU128" s="153" t="s">
        <v>81</v>
      </c>
      <c r="AY128" s="145" t="s">
        <v>128</v>
      </c>
      <c r="BK128" s="154">
        <f>SUM(BK129:BK148)</f>
        <v>0</v>
      </c>
    </row>
    <row r="129" spans="1:65" s="2" customFormat="1" ht="33" customHeight="1">
      <c r="A129" s="33"/>
      <c r="B129" s="155"/>
      <c r="C129" s="156" t="s">
        <v>81</v>
      </c>
      <c r="D129" s="156" t="s">
        <v>129</v>
      </c>
      <c r="E129" s="157" t="s">
        <v>460</v>
      </c>
      <c r="F129" s="158" t="s">
        <v>461</v>
      </c>
      <c r="G129" s="159" t="s">
        <v>362</v>
      </c>
      <c r="H129" s="160">
        <v>1091</v>
      </c>
      <c r="I129" s="161"/>
      <c r="J129" s="160">
        <f>ROUND(I129*H129,3)</f>
        <v>0</v>
      </c>
      <c r="K129" s="162"/>
      <c r="L129" s="34"/>
      <c r="M129" s="163" t="s">
        <v>1</v>
      </c>
      <c r="N129" s="164" t="s">
        <v>40</v>
      </c>
      <c r="O129" s="59"/>
      <c r="P129" s="165">
        <f>O129*H129</f>
        <v>0</v>
      </c>
      <c r="Q129" s="165">
        <v>0</v>
      </c>
      <c r="R129" s="165">
        <f>Q129*H129</f>
        <v>0</v>
      </c>
      <c r="S129" s="165">
        <v>0</v>
      </c>
      <c r="T129" s="166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91</v>
      </c>
      <c r="AT129" s="167" t="s">
        <v>129</v>
      </c>
      <c r="AU129" s="167" t="s">
        <v>85</v>
      </c>
      <c r="AY129" s="18" t="s">
        <v>128</v>
      </c>
      <c r="BE129" s="168">
        <f>IF(N129="základná",J129,0)</f>
        <v>0</v>
      </c>
      <c r="BF129" s="168">
        <f>IF(N129="znížená",J129,0)</f>
        <v>0</v>
      </c>
      <c r="BG129" s="168">
        <f>IF(N129="zákl. prenesená",J129,0)</f>
        <v>0</v>
      </c>
      <c r="BH129" s="168">
        <f>IF(N129="zníž. prenesená",J129,0)</f>
        <v>0</v>
      </c>
      <c r="BI129" s="168">
        <f>IF(N129="nulová",J129,0)</f>
        <v>0</v>
      </c>
      <c r="BJ129" s="18" t="s">
        <v>85</v>
      </c>
      <c r="BK129" s="169">
        <f>ROUND(I129*H129,3)</f>
        <v>0</v>
      </c>
      <c r="BL129" s="18" t="s">
        <v>91</v>
      </c>
      <c r="BM129" s="167" t="s">
        <v>462</v>
      </c>
    </row>
    <row r="130" spans="1:65" s="13" customFormat="1">
      <c r="B130" s="182"/>
      <c r="D130" s="183" t="s">
        <v>221</v>
      </c>
      <c r="E130" s="190" t="s">
        <v>1</v>
      </c>
      <c r="F130" s="184" t="s">
        <v>463</v>
      </c>
      <c r="H130" s="185">
        <v>1090.95</v>
      </c>
      <c r="I130" s="186"/>
      <c r="L130" s="182"/>
      <c r="M130" s="187"/>
      <c r="N130" s="188"/>
      <c r="O130" s="188"/>
      <c r="P130" s="188"/>
      <c r="Q130" s="188"/>
      <c r="R130" s="188"/>
      <c r="S130" s="188"/>
      <c r="T130" s="189"/>
      <c r="AT130" s="190" t="s">
        <v>221</v>
      </c>
      <c r="AU130" s="190" t="s">
        <v>85</v>
      </c>
      <c r="AV130" s="13" t="s">
        <v>85</v>
      </c>
      <c r="AW130" s="13" t="s">
        <v>30</v>
      </c>
      <c r="AX130" s="13" t="s">
        <v>74</v>
      </c>
      <c r="AY130" s="190" t="s">
        <v>128</v>
      </c>
    </row>
    <row r="131" spans="1:65" s="13" customFormat="1">
      <c r="B131" s="182"/>
      <c r="D131" s="183" t="s">
        <v>221</v>
      </c>
      <c r="E131" s="190" t="s">
        <v>1</v>
      </c>
      <c r="F131" s="184" t="s">
        <v>464</v>
      </c>
      <c r="H131" s="185">
        <v>1091</v>
      </c>
      <c r="I131" s="186"/>
      <c r="L131" s="182"/>
      <c r="M131" s="187"/>
      <c r="N131" s="188"/>
      <c r="O131" s="188"/>
      <c r="P131" s="188"/>
      <c r="Q131" s="188"/>
      <c r="R131" s="188"/>
      <c r="S131" s="188"/>
      <c r="T131" s="189"/>
      <c r="AT131" s="190" t="s">
        <v>221</v>
      </c>
      <c r="AU131" s="190" t="s">
        <v>85</v>
      </c>
      <c r="AV131" s="13" t="s">
        <v>85</v>
      </c>
      <c r="AW131" s="13" t="s">
        <v>30</v>
      </c>
      <c r="AX131" s="13" t="s">
        <v>81</v>
      </c>
      <c r="AY131" s="190" t="s">
        <v>128</v>
      </c>
    </row>
    <row r="132" spans="1:65" s="2" customFormat="1" ht="21.75" customHeight="1">
      <c r="A132" s="33"/>
      <c r="B132" s="155"/>
      <c r="C132" s="156" t="s">
        <v>85</v>
      </c>
      <c r="D132" s="156" t="s">
        <v>129</v>
      </c>
      <c r="E132" s="157" t="s">
        <v>465</v>
      </c>
      <c r="F132" s="158" t="s">
        <v>466</v>
      </c>
      <c r="G132" s="159" t="s">
        <v>362</v>
      </c>
      <c r="H132" s="160">
        <v>327.3</v>
      </c>
      <c r="I132" s="161"/>
      <c r="J132" s="160">
        <f>ROUND(I132*H132,3)</f>
        <v>0</v>
      </c>
      <c r="K132" s="162"/>
      <c r="L132" s="34"/>
      <c r="M132" s="163" t="s">
        <v>1</v>
      </c>
      <c r="N132" s="164" t="s">
        <v>40</v>
      </c>
      <c r="O132" s="59"/>
      <c r="P132" s="165">
        <f>O132*H132</f>
        <v>0</v>
      </c>
      <c r="Q132" s="165">
        <v>0</v>
      </c>
      <c r="R132" s="165">
        <f>Q132*H132</f>
        <v>0</v>
      </c>
      <c r="S132" s="165">
        <v>0</v>
      </c>
      <c r="T132" s="166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>IF(N132="základná",J132,0)</f>
        <v>0</v>
      </c>
      <c r="BF132" s="168">
        <f>IF(N132="znížená",J132,0)</f>
        <v>0</v>
      </c>
      <c r="BG132" s="168">
        <f>IF(N132="zákl. prenesená",J132,0)</f>
        <v>0</v>
      </c>
      <c r="BH132" s="168">
        <f>IF(N132="zníž. prenesená",J132,0)</f>
        <v>0</v>
      </c>
      <c r="BI132" s="168">
        <f>IF(N132="nulová",J132,0)</f>
        <v>0</v>
      </c>
      <c r="BJ132" s="18" t="s">
        <v>85</v>
      </c>
      <c r="BK132" s="169">
        <f>ROUND(I132*H132,3)</f>
        <v>0</v>
      </c>
      <c r="BL132" s="18" t="s">
        <v>91</v>
      </c>
      <c r="BM132" s="167" t="s">
        <v>467</v>
      </c>
    </row>
    <row r="133" spans="1:65" s="13" customFormat="1">
      <c r="B133" s="182"/>
      <c r="D133" s="183" t="s">
        <v>221</v>
      </c>
      <c r="E133" s="190" t="s">
        <v>1</v>
      </c>
      <c r="F133" s="184" t="s">
        <v>468</v>
      </c>
      <c r="H133" s="185">
        <v>327.3</v>
      </c>
      <c r="I133" s="186"/>
      <c r="L133" s="182"/>
      <c r="M133" s="187"/>
      <c r="N133" s="188"/>
      <c r="O133" s="188"/>
      <c r="P133" s="188"/>
      <c r="Q133" s="188"/>
      <c r="R133" s="188"/>
      <c r="S133" s="188"/>
      <c r="T133" s="189"/>
      <c r="AT133" s="190" t="s">
        <v>221</v>
      </c>
      <c r="AU133" s="190" t="s">
        <v>85</v>
      </c>
      <c r="AV133" s="13" t="s">
        <v>85</v>
      </c>
      <c r="AW133" s="13" t="s">
        <v>30</v>
      </c>
      <c r="AX133" s="13" t="s">
        <v>81</v>
      </c>
      <c r="AY133" s="190" t="s">
        <v>128</v>
      </c>
    </row>
    <row r="134" spans="1:65" s="2" customFormat="1" ht="21.75" customHeight="1">
      <c r="A134" s="33"/>
      <c r="B134" s="155"/>
      <c r="C134" s="156" t="s">
        <v>88</v>
      </c>
      <c r="D134" s="156" t="s">
        <v>129</v>
      </c>
      <c r="E134" s="157" t="s">
        <v>469</v>
      </c>
      <c r="F134" s="158" t="s">
        <v>470</v>
      </c>
      <c r="G134" s="159" t="s">
        <v>362</v>
      </c>
      <c r="H134" s="160">
        <v>11.25</v>
      </c>
      <c r="I134" s="161"/>
      <c r="J134" s="160">
        <f>ROUND(I134*H134,3)</f>
        <v>0</v>
      </c>
      <c r="K134" s="162"/>
      <c r="L134" s="34"/>
      <c r="M134" s="163" t="s">
        <v>1</v>
      </c>
      <c r="N134" s="164" t="s">
        <v>40</v>
      </c>
      <c r="O134" s="59"/>
      <c r="P134" s="165">
        <f>O134*H134</f>
        <v>0</v>
      </c>
      <c r="Q134" s="165">
        <v>0</v>
      </c>
      <c r="R134" s="165">
        <f>Q134*H134</f>
        <v>0</v>
      </c>
      <c r="S134" s="165">
        <v>0</v>
      </c>
      <c r="T134" s="166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91</v>
      </c>
      <c r="AT134" s="167" t="s">
        <v>129</v>
      </c>
      <c r="AU134" s="167" t="s">
        <v>85</v>
      </c>
      <c r="AY134" s="18" t="s">
        <v>128</v>
      </c>
      <c r="BE134" s="168">
        <f>IF(N134="základná",J134,0)</f>
        <v>0</v>
      </c>
      <c r="BF134" s="168">
        <f>IF(N134="znížená",J134,0)</f>
        <v>0</v>
      </c>
      <c r="BG134" s="168">
        <f>IF(N134="zákl. prenesená",J134,0)</f>
        <v>0</v>
      </c>
      <c r="BH134" s="168">
        <f>IF(N134="zníž. prenesená",J134,0)</f>
        <v>0</v>
      </c>
      <c r="BI134" s="168">
        <f>IF(N134="nulová",J134,0)</f>
        <v>0</v>
      </c>
      <c r="BJ134" s="18" t="s">
        <v>85</v>
      </c>
      <c r="BK134" s="169">
        <f>ROUND(I134*H134,3)</f>
        <v>0</v>
      </c>
      <c r="BL134" s="18" t="s">
        <v>91</v>
      </c>
      <c r="BM134" s="167" t="s">
        <v>471</v>
      </c>
    </row>
    <row r="135" spans="1:65" s="2" customFormat="1" ht="33" customHeight="1">
      <c r="A135" s="33"/>
      <c r="B135" s="155"/>
      <c r="C135" s="156" t="s">
        <v>91</v>
      </c>
      <c r="D135" s="156" t="s">
        <v>129</v>
      </c>
      <c r="E135" s="157" t="s">
        <v>472</v>
      </c>
      <c r="F135" s="158" t="s">
        <v>473</v>
      </c>
      <c r="G135" s="159" t="s">
        <v>362</v>
      </c>
      <c r="H135" s="160">
        <v>3.375</v>
      </c>
      <c r="I135" s="161"/>
      <c r="J135" s="160">
        <f>ROUND(I135*H135,3)</f>
        <v>0</v>
      </c>
      <c r="K135" s="162"/>
      <c r="L135" s="34"/>
      <c r="M135" s="163" t="s">
        <v>1</v>
      </c>
      <c r="N135" s="164" t="s">
        <v>40</v>
      </c>
      <c r="O135" s="59"/>
      <c r="P135" s="165">
        <f>O135*H135</f>
        <v>0</v>
      </c>
      <c r="Q135" s="165">
        <v>0</v>
      </c>
      <c r="R135" s="165">
        <f>Q135*H135</f>
        <v>0</v>
      </c>
      <c r="S135" s="165">
        <v>0</v>
      </c>
      <c r="T135" s="16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>IF(N135="základná",J135,0)</f>
        <v>0</v>
      </c>
      <c r="BF135" s="168">
        <f>IF(N135="znížená",J135,0)</f>
        <v>0</v>
      </c>
      <c r="BG135" s="168">
        <f>IF(N135="zákl. prenesená",J135,0)</f>
        <v>0</v>
      </c>
      <c r="BH135" s="168">
        <f>IF(N135="zníž. prenesená",J135,0)</f>
        <v>0</v>
      </c>
      <c r="BI135" s="168">
        <f>IF(N135="nulová",J135,0)</f>
        <v>0</v>
      </c>
      <c r="BJ135" s="18" t="s">
        <v>85</v>
      </c>
      <c r="BK135" s="169">
        <f>ROUND(I135*H135,3)</f>
        <v>0</v>
      </c>
      <c r="BL135" s="18" t="s">
        <v>91</v>
      </c>
      <c r="BM135" s="167" t="s">
        <v>474</v>
      </c>
    </row>
    <row r="136" spans="1:65" s="13" customFormat="1">
      <c r="B136" s="182"/>
      <c r="D136" s="183" t="s">
        <v>221</v>
      </c>
      <c r="E136" s="190" t="s">
        <v>1</v>
      </c>
      <c r="F136" s="184" t="s">
        <v>475</v>
      </c>
      <c r="H136" s="185">
        <v>3.375</v>
      </c>
      <c r="I136" s="186"/>
      <c r="L136" s="182"/>
      <c r="M136" s="187"/>
      <c r="N136" s="188"/>
      <c r="O136" s="188"/>
      <c r="P136" s="188"/>
      <c r="Q136" s="188"/>
      <c r="R136" s="188"/>
      <c r="S136" s="188"/>
      <c r="T136" s="189"/>
      <c r="AT136" s="190" t="s">
        <v>221</v>
      </c>
      <c r="AU136" s="190" t="s">
        <v>85</v>
      </c>
      <c r="AV136" s="13" t="s">
        <v>85</v>
      </c>
      <c r="AW136" s="13" t="s">
        <v>30</v>
      </c>
      <c r="AX136" s="13" t="s">
        <v>81</v>
      </c>
      <c r="AY136" s="190" t="s">
        <v>128</v>
      </c>
    </row>
    <row r="137" spans="1:65" s="2" customFormat="1" ht="33" customHeight="1">
      <c r="A137" s="33"/>
      <c r="B137" s="155"/>
      <c r="C137" s="156" t="s">
        <v>94</v>
      </c>
      <c r="D137" s="156" t="s">
        <v>129</v>
      </c>
      <c r="E137" s="157" t="s">
        <v>476</v>
      </c>
      <c r="F137" s="158" t="s">
        <v>477</v>
      </c>
      <c r="G137" s="159" t="s">
        <v>362</v>
      </c>
      <c r="H137" s="160">
        <v>1102.25</v>
      </c>
      <c r="I137" s="161"/>
      <c r="J137" s="160">
        <f>ROUND(I137*H137,3)</f>
        <v>0</v>
      </c>
      <c r="K137" s="162"/>
      <c r="L137" s="34"/>
      <c r="M137" s="163" t="s">
        <v>1</v>
      </c>
      <c r="N137" s="164" t="s">
        <v>40</v>
      </c>
      <c r="O137" s="59"/>
      <c r="P137" s="165">
        <f>O137*H137</f>
        <v>0</v>
      </c>
      <c r="Q137" s="165">
        <v>0</v>
      </c>
      <c r="R137" s="165">
        <f>Q137*H137</f>
        <v>0</v>
      </c>
      <c r="S137" s="165">
        <v>0</v>
      </c>
      <c r="T137" s="166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91</v>
      </c>
      <c r="AT137" s="167" t="s">
        <v>129</v>
      </c>
      <c r="AU137" s="167" t="s">
        <v>85</v>
      </c>
      <c r="AY137" s="18" t="s">
        <v>128</v>
      </c>
      <c r="BE137" s="168">
        <f>IF(N137="základná",J137,0)</f>
        <v>0</v>
      </c>
      <c r="BF137" s="168">
        <f>IF(N137="znížená",J137,0)</f>
        <v>0</v>
      </c>
      <c r="BG137" s="168">
        <f>IF(N137="zákl. prenesená",J137,0)</f>
        <v>0</v>
      </c>
      <c r="BH137" s="168">
        <f>IF(N137="zníž. prenesená",J137,0)</f>
        <v>0</v>
      </c>
      <c r="BI137" s="168">
        <f>IF(N137="nulová",J137,0)</f>
        <v>0</v>
      </c>
      <c r="BJ137" s="18" t="s">
        <v>85</v>
      </c>
      <c r="BK137" s="169">
        <f>ROUND(I137*H137,3)</f>
        <v>0</v>
      </c>
      <c r="BL137" s="18" t="s">
        <v>91</v>
      </c>
      <c r="BM137" s="167" t="s">
        <v>478</v>
      </c>
    </row>
    <row r="138" spans="1:65" s="13" customFormat="1">
      <c r="B138" s="182"/>
      <c r="D138" s="183" t="s">
        <v>221</v>
      </c>
      <c r="E138" s="190" t="s">
        <v>1</v>
      </c>
      <c r="F138" s="184" t="s">
        <v>479</v>
      </c>
      <c r="H138" s="185">
        <v>1102.25</v>
      </c>
      <c r="I138" s="186"/>
      <c r="L138" s="182"/>
      <c r="M138" s="187"/>
      <c r="N138" s="188"/>
      <c r="O138" s="188"/>
      <c r="P138" s="188"/>
      <c r="Q138" s="188"/>
      <c r="R138" s="188"/>
      <c r="S138" s="188"/>
      <c r="T138" s="189"/>
      <c r="AT138" s="190" t="s">
        <v>221</v>
      </c>
      <c r="AU138" s="190" t="s">
        <v>85</v>
      </c>
      <c r="AV138" s="13" t="s">
        <v>85</v>
      </c>
      <c r="AW138" s="13" t="s">
        <v>30</v>
      </c>
      <c r="AX138" s="13" t="s">
        <v>81</v>
      </c>
      <c r="AY138" s="190" t="s">
        <v>128</v>
      </c>
    </row>
    <row r="139" spans="1:65" s="2" customFormat="1" ht="44.25" customHeight="1">
      <c r="A139" s="33"/>
      <c r="B139" s="155"/>
      <c r="C139" s="156" t="s">
        <v>97</v>
      </c>
      <c r="D139" s="156" t="s">
        <v>129</v>
      </c>
      <c r="E139" s="157" t="s">
        <v>480</v>
      </c>
      <c r="F139" s="158" t="s">
        <v>481</v>
      </c>
      <c r="G139" s="159" t="s">
        <v>362</v>
      </c>
      <c r="H139" s="160">
        <v>18738.25</v>
      </c>
      <c r="I139" s="161"/>
      <c r="J139" s="160">
        <f>ROUND(I139*H139,3)</f>
        <v>0</v>
      </c>
      <c r="K139" s="162"/>
      <c r="L139" s="34"/>
      <c r="M139" s="163" t="s">
        <v>1</v>
      </c>
      <c r="N139" s="164" t="s">
        <v>40</v>
      </c>
      <c r="O139" s="59"/>
      <c r="P139" s="165">
        <f>O139*H139</f>
        <v>0</v>
      </c>
      <c r="Q139" s="165">
        <v>0</v>
      </c>
      <c r="R139" s="165">
        <f>Q139*H139</f>
        <v>0</v>
      </c>
      <c r="S139" s="165">
        <v>0</v>
      </c>
      <c r="T139" s="166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7" t="s">
        <v>91</v>
      </c>
      <c r="AT139" s="167" t="s">
        <v>129</v>
      </c>
      <c r="AU139" s="167" t="s">
        <v>85</v>
      </c>
      <c r="AY139" s="18" t="s">
        <v>128</v>
      </c>
      <c r="BE139" s="168">
        <f>IF(N139="základná",J139,0)</f>
        <v>0</v>
      </c>
      <c r="BF139" s="168">
        <f>IF(N139="znížená",J139,0)</f>
        <v>0</v>
      </c>
      <c r="BG139" s="168">
        <f>IF(N139="zákl. prenesená",J139,0)</f>
        <v>0</v>
      </c>
      <c r="BH139" s="168">
        <f>IF(N139="zníž. prenesená",J139,0)</f>
        <v>0</v>
      </c>
      <c r="BI139" s="168">
        <f>IF(N139="nulová",J139,0)</f>
        <v>0</v>
      </c>
      <c r="BJ139" s="18" t="s">
        <v>85</v>
      </c>
      <c r="BK139" s="169">
        <f>ROUND(I139*H139,3)</f>
        <v>0</v>
      </c>
      <c r="BL139" s="18" t="s">
        <v>91</v>
      </c>
      <c r="BM139" s="167" t="s">
        <v>482</v>
      </c>
    </row>
    <row r="140" spans="1:65" s="13" customFormat="1">
      <c r="B140" s="182"/>
      <c r="D140" s="183" t="s">
        <v>221</v>
      </c>
      <c r="F140" s="184" t="s">
        <v>483</v>
      </c>
      <c r="H140" s="185">
        <v>18738.25</v>
      </c>
      <c r="I140" s="186"/>
      <c r="L140" s="182"/>
      <c r="M140" s="187"/>
      <c r="N140" s="188"/>
      <c r="O140" s="188"/>
      <c r="P140" s="188"/>
      <c r="Q140" s="188"/>
      <c r="R140" s="188"/>
      <c r="S140" s="188"/>
      <c r="T140" s="189"/>
      <c r="AT140" s="190" t="s">
        <v>221</v>
      </c>
      <c r="AU140" s="190" t="s">
        <v>85</v>
      </c>
      <c r="AV140" s="13" t="s">
        <v>85</v>
      </c>
      <c r="AW140" s="13" t="s">
        <v>3</v>
      </c>
      <c r="AX140" s="13" t="s">
        <v>81</v>
      </c>
      <c r="AY140" s="190" t="s">
        <v>128</v>
      </c>
    </row>
    <row r="141" spans="1:65" s="2" customFormat="1" ht="16.5" customHeight="1">
      <c r="A141" s="33"/>
      <c r="B141" s="155"/>
      <c r="C141" s="156" t="s">
        <v>100</v>
      </c>
      <c r="D141" s="156" t="s">
        <v>129</v>
      </c>
      <c r="E141" s="157" t="s">
        <v>484</v>
      </c>
      <c r="F141" s="158" t="s">
        <v>485</v>
      </c>
      <c r="G141" s="159" t="s">
        <v>362</v>
      </c>
      <c r="H141" s="160">
        <v>1102.25</v>
      </c>
      <c r="I141" s="161"/>
      <c r="J141" s="160">
        <f>ROUND(I141*H141,3)</f>
        <v>0</v>
      </c>
      <c r="K141" s="162"/>
      <c r="L141" s="34"/>
      <c r="M141" s="163" t="s">
        <v>1</v>
      </c>
      <c r="N141" s="164" t="s">
        <v>40</v>
      </c>
      <c r="O141" s="59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91</v>
      </c>
      <c r="AT141" s="167" t="s">
        <v>129</v>
      </c>
      <c r="AU141" s="167" t="s">
        <v>85</v>
      </c>
      <c r="AY141" s="18" t="s">
        <v>128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8" t="s">
        <v>85</v>
      </c>
      <c r="BK141" s="169">
        <f>ROUND(I141*H141,3)</f>
        <v>0</v>
      </c>
      <c r="BL141" s="18" t="s">
        <v>91</v>
      </c>
      <c r="BM141" s="167" t="s">
        <v>486</v>
      </c>
    </row>
    <row r="142" spans="1:65" s="2" customFormat="1" ht="21.75" customHeight="1">
      <c r="A142" s="33"/>
      <c r="B142" s="155"/>
      <c r="C142" s="156" t="s">
        <v>103</v>
      </c>
      <c r="D142" s="156" t="s">
        <v>129</v>
      </c>
      <c r="E142" s="157" t="s">
        <v>487</v>
      </c>
      <c r="F142" s="158" t="s">
        <v>488</v>
      </c>
      <c r="G142" s="159" t="s">
        <v>216</v>
      </c>
      <c r="H142" s="160">
        <v>1873.825</v>
      </c>
      <c r="I142" s="161"/>
      <c r="J142" s="160">
        <f>ROUND(I142*H142,3)</f>
        <v>0</v>
      </c>
      <c r="K142" s="162"/>
      <c r="L142" s="34"/>
      <c r="M142" s="163" t="s">
        <v>1</v>
      </c>
      <c r="N142" s="164" t="s">
        <v>40</v>
      </c>
      <c r="O142" s="59"/>
      <c r="P142" s="165">
        <f>O142*H142</f>
        <v>0</v>
      </c>
      <c r="Q142" s="165">
        <v>0</v>
      </c>
      <c r="R142" s="165">
        <f>Q142*H142</f>
        <v>0</v>
      </c>
      <c r="S142" s="165">
        <v>0</v>
      </c>
      <c r="T142" s="16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91</v>
      </c>
      <c r="AT142" s="167" t="s">
        <v>129</v>
      </c>
      <c r="AU142" s="167" t="s">
        <v>85</v>
      </c>
      <c r="AY142" s="18" t="s">
        <v>128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8" t="s">
        <v>85</v>
      </c>
      <c r="BK142" s="169">
        <f>ROUND(I142*H142,3)</f>
        <v>0</v>
      </c>
      <c r="BL142" s="18" t="s">
        <v>91</v>
      </c>
      <c r="BM142" s="167" t="s">
        <v>489</v>
      </c>
    </row>
    <row r="143" spans="1:65" s="13" customFormat="1">
      <c r="B143" s="182"/>
      <c r="D143" s="183" t="s">
        <v>221</v>
      </c>
      <c r="E143" s="190" t="s">
        <v>1</v>
      </c>
      <c r="F143" s="184" t="s">
        <v>490</v>
      </c>
      <c r="H143" s="185">
        <v>1873.825</v>
      </c>
      <c r="I143" s="186"/>
      <c r="L143" s="182"/>
      <c r="M143" s="187"/>
      <c r="N143" s="188"/>
      <c r="O143" s="188"/>
      <c r="P143" s="188"/>
      <c r="Q143" s="188"/>
      <c r="R143" s="188"/>
      <c r="S143" s="188"/>
      <c r="T143" s="189"/>
      <c r="AT143" s="190" t="s">
        <v>221</v>
      </c>
      <c r="AU143" s="190" t="s">
        <v>85</v>
      </c>
      <c r="AV143" s="13" t="s">
        <v>85</v>
      </c>
      <c r="AW143" s="13" t="s">
        <v>30</v>
      </c>
      <c r="AX143" s="13" t="s">
        <v>81</v>
      </c>
      <c r="AY143" s="190" t="s">
        <v>128</v>
      </c>
    </row>
    <row r="144" spans="1:65" s="2" customFormat="1" ht="21.75" customHeight="1">
      <c r="A144" s="33"/>
      <c r="B144" s="155"/>
      <c r="C144" s="156" t="s">
        <v>156</v>
      </c>
      <c r="D144" s="156" t="s">
        <v>129</v>
      </c>
      <c r="E144" s="157" t="s">
        <v>491</v>
      </c>
      <c r="F144" s="158" t="s">
        <v>492</v>
      </c>
      <c r="G144" s="159" t="s">
        <v>493</v>
      </c>
      <c r="H144" s="160">
        <v>3672</v>
      </c>
      <c r="I144" s="161"/>
      <c r="J144" s="160">
        <f>ROUND(I144*H144,3)</f>
        <v>0</v>
      </c>
      <c r="K144" s="162"/>
      <c r="L144" s="34"/>
      <c r="M144" s="163" t="s">
        <v>1</v>
      </c>
      <c r="N144" s="164" t="s">
        <v>40</v>
      </c>
      <c r="O144" s="59"/>
      <c r="P144" s="165">
        <f>O144*H144</f>
        <v>0</v>
      </c>
      <c r="Q144" s="165">
        <v>0</v>
      </c>
      <c r="R144" s="165">
        <f>Q144*H144</f>
        <v>0</v>
      </c>
      <c r="S144" s="165">
        <v>0</v>
      </c>
      <c r="T144" s="166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91</v>
      </c>
      <c r="AT144" s="167" t="s">
        <v>129</v>
      </c>
      <c r="AU144" s="167" t="s">
        <v>85</v>
      </c>
      <c r="AY144" s="18" t="s">
        <v>128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8" t="s">
        <v>85</v>
      </c>
      <c r="BK144" s="169">
        <f>ROUND(I144*H144,3)</f>
        <v>0</v>
      </c>
      <c r="BL144" s="18" t="s">
        <v>91</v>
      </c>
      <c r="BM144" s="167" t="s">
        <v>494</v>
      </c>
    </row>
    <row r="145" spans="1:65" s="2" customFormat="1" ht="21.75" customHeight="1">
      <c r="A145" s="33"/>
      <c r="B145" s="155"/>
      <c r="C145" s="156" t="s">
        <v>160</v>
      </c>
      <c r="D145" s="156" t="s">
        <v>129</v>
      </c>
      <c r="E145" s="157" t="s">
        <v>495</v>
      </c>
      <c r="F145" s="158" t="s">
        <v>496</v>
      </c>
      <c r="G145" s="159" t="s">
        <v>183</v>
      </c>
      <c r="H145" s="160">
        <v>1472</v>
      </c>
      <c r="I145" s="161"/>
      <c r="J145" s="160">
        <f>ROUND(I145*H145,3)</f>
        <v>0</v>
      </c>
      <c r="K145" s="162"/>
      <c r="L145" s="34"/>
      <c r="M145" s="163" t="s">
        <v>1</v>
      </c>
      <c r="N145" s="164" t="s">
        <v>40</v>
      </c>
      <c r="O145" s="59"/>
      <c r="P145" s="165">
        <f>O145*H145</f>
        <v>0</v>
      </c>
      <c r="Q145" s="165">
        <v>0</v>
      </c>
      <c r="R145" s="165">
        <f>Q145*H145</f>
        <v>0</v>
      </c>
      <c r="S145" s="165">
        <v>0</v>
      </c>
      <c r="T145" s="166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91</v>
      </c>
      <c r="AT145" s="167" t="s">
        <v>129</v>
      </c>
      <c r="AU145" s="167" t="s">
        <v>85</v>
      </c>
      <c r="AY145" s="18" t="s">
        <v>128</v>
      </c>
      <c r="BE145" s="168">
        <f>IF(N145="základná",J145,0)</f>
        <v>0</v>
      </c>
      <c r="BF145" s="168">
        <f>IF(N145="znížená",J145,0)</f>
        <v>0</v>
      </c>
      <c r="BG145" s="168">
        <f>IF(N145="zákl. prenesená",J145,0)</f>
        <v>0</v>
      </c>
      <c r="BH145" s="168">
        <f>IF(N145="zníž. prenesená",J145,0)</f>
        <v>0</v>
      </c>
      <c r="BI145" s="168">
        <f>IF(N145="nulová",J145,0)</f>
        <v>0</v>
      </c>
      <c r="BJ145" s="18" t="s">
        <v>85</v>
      </c>
      <c r="BK145" s="169">
        <f>ROUND(I145*H145,3)</f>
        <v>0</v>
      </c>
      <c r="BL145" s="18" t="s">
        <v>91</v>
      </c>
      <c r="BM145" s="167" t="s">
        <v>497</v>
      </c>
    </row>
    <row r="146" spans="1:65" s="2" customFormat="1" ht="33" customHeight="1">
      <c r="A146" s="33"/>
      <c r="B146" s="155"/>
      <c r="C146" s="191" t="s">
        <v>164</v>
      </c>
      <c r="D146" s="191" t="s">
        <v>263</v>
      </c>
      <c r="E146" s="192" t="s">
        <v>498</v>
      </c>
      <c r="F146" s="193" t="s">
        <v>499</v>
      </c>
      <c r="G146" s="194" t="s">
        <v>362</v>
      </c>
      <c r="H146" s="195">
        <v>298</v>
      </c>
      <c r="I146" s="196"/>
      <c r="J146" s="195">
        <f>ROUND(I146*H146,3)</f>
        <v>0</v>
      </c>
      <c r="K146" s="197"/>
      <c r="L146" s="198"/>
      <c r="M146" s="199" t="s">
        <v>1</v>
      </c>
      <c r="N146" s="200" t="s">
        <v>40</v>
      </c>
      <c r="O146" s="59"/>
      <c r="P146" s="165">
        <f>O146*H146</f>
        <v>0</v>
      </c>
      <c r="Q146" s="165">
        <v>0</v>
      </c>
      <c r="R146" s="165">
        <f>Q146*H146</f>
        <v>0</v>
      </c>
      <c r="S146" s="165">
        <v>0</v>
      </c>
      <c r="T146" s="166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103</v>
      </c>
      <c r="AT146" s="167" t="s">
        <v>263</v>
      </c>
      <c r="AU146" s="167" t="s">
        <v>85</v>
      </c>
      <c r="AY146" s="18" t="s">
        <v>128</v>
      </c>
      <c r="BE146" s="168">
        <f>IF(N146="základná",J146,0)</f>
        <v>0</v>
      </c>
      <c r="BF146" s="168">
        <f>IF(N146="znížená",J146,0)</f>
        <v>0</v>
      </c>
      <c r="BG146" s="168">
        <f>IF(N146="zákl. prenesená",J146,0)</f>
        <v>0</v>
      </c>
      <c r="BH146" s="168">
        <f>IF(N146="zníž. prenesená",J146,0)</f>
        <v>0</v>
      </c>
      <c r="BI146" s="168">
        <f>IF(N146="nulová",J146,0)</f>
        <v>0</v>
      </c>
      <c r="BJ146" s="18" t="s">
        <v>85</v>
      </c>
      <c r="BK146" s="169">
        <f>ROUND(I146*H146,3)</f>
        <v>0</v>
      </c>
      <c r="BL146" s="18" t="s">
        <v>91</v>
      </c>
      <c r="BM146" s="167" t="s">
        <v>500</v>
      </c>
    </row>
    <row r="147" spans="1:65" s="13" customFormat="1">
      <c r="B147" s="182"/>
      <c r="D147" s="183" t="s">
        <v>221</v>
      </c>
      <c r="E147" s="190" t="s">
        <v>1</v>
      </c>
      <c r="F147" s="184" t="s">
        <v>501</v>
      </c>
      <c r="H147" s="185">
        <v>297.34399999999999</v>
      </c>
      <c r="I147" s="186"/>
      <c r="L147" s="182"/>
      <c r="M147" s="187"/>
      <c r="N147" s="188"/>
      <c r="O147" s="188"/>
      <c r="P147" s="188"/>
      <c r="Q147" s="188"/>
      <c r="R147" s="188"/>
      <c r="S147" s="188"/>
      <c r="T147" s="189"/>
      <c r="AT147" s="190" t="s">
        <v>221</v>
      </c>
      <c r="AU147" s="190" t="s">
        <v>85</v>
      </c>
      <c r="AV147" s="13" t="s">
        <v>85</v>
      </c>
      <c r="AW147" s="13" t="s">
        <v>30</v>
      </c>
      <c r="AX147" s="13" t="s">
        <v>74</v>
      </c>
      <c r="AY147" s="190" t="s">
        <v>128</v>
      </c>
    </row>
    <row r="148" spans="1:65" s="13" customFormat="1">
      <c r="B148" s="182"/>
      <c r="D148" s="183" t="s">
        <v>221</v>
      </c>
      <c r="E148" s="190" t="s">
        <v>1</v>
      </c>
      <c r="F148" s="184" t="s">
        <v>502</v>
      </c>
      <c r="H148" s="185">
        <v>298</v>
      </c>
      <c r="I148" s="186"/>
      <c r="L148" s="182"/>
      <c r="M148" s="187"/>
      <c r="N148" s="188"/>
      <c r="O148" s="188"/>
      <c r="P148" s="188"/>
      <c r="Q148" s="188"/>
      <c r="R148" s="188"/>
      <c r="S148" s="188"/>
      <c r="T148" s="189"/>
      <c r="AT148" s="190" t="s">
        <v>221</v>
      </c>
      <c r="AU148" s="190" t="s">
        <v>85</v>
      </c>
      <c r="AV148" s="13" t="s">
        <v>85</v>
      </c>
      <c r="AW148" s="13" t="s">
        <v>30</v>
      </c>
      <c r="AX148" s="13" t="s">
        <v>81</v>
      </c>
      <c r="AY148" s="190" t="s">
        <v>128</v>
      </c>
    </row>
    <row r="149" spans="1:65" s="11" customFormat="1" ht="22.75" customHeight="1">
      <c r="B149" s="144"/>
      <c r="D149" s="145" t="s">
        <v>73</v>
      </c>
      <c r="E149" s="180" t="s">
        <v>85</v>
      </c>
      <c r="F149" s="180" t="s">
        <v>503</v>
      </c>
      <c r="I149" s="147"/>
      <c r="J149" s="181">
        <f>BK149</f>
        <v>0</v>
      </c>
      <c r="L149" s="144"/>
      <c r="M149" s="149"/>
      <c r="N149" s="150"/>
      <c r="O149" s="150"/>
      <c r="P149" s="151">
        <f>SUM(P150:P159)</f>
        <v>0</v>
      </c>
      <c r="Q149" s="150"/>
      <c r="R149" s="151">
        <f>SUM(R150:R159)</f>
        <v>145.77126600000003</v>
      </c>
      <c r="S149" s="150"/>
      <c r="T149" s="152">
        <f>SUM(T150:T159)</f>
        <v>0</v>
      </c>
      <c r="AR149" s="145" t="s">
        <v>81</v>
      </c>
      <c r="AT149" s="153" t="s">
        <v>73</v>
      </c>
      <c r="AU149" s="153" t="s">
        <v>81</v>
      </c>
      <c r="AY149" s="145" t="s">
        <v>128</v>
      </c>
      <c r="BK149" s="154">
        <f>SUM(BK150:BK159)</f>
        <v>0</v>
      </c>
    </row>
    <row r="150" spans="1:65" s="2" customFormat="1" ht="33" customHeight="1">
      <c r="A150" s="33"/>
      <c r="B150" s="155"/>
      <c r="C150" s="156" t="s">
        <v>168</v>
      </c>
      <c r="D150" s="156" t="s">
        <v>129</v>
      </c>
      <c r="E150" s="157" t="s">
        <v>504</v>
      </c>
      <c r="F150" s="158" t="s">
        <v>505</v>
      </c>
      <c r="G150" s="159" t="s">
        <v>362</v>
      </c>
      <c r="H150" s="160">
        <v>64.25</v>
      </c>
      <c r="I150" s="161"/>
      <c r="J150" s="160">
        <f>ROUND(I150*H150,3)</f>
        <v>0</v>
      </c>
      <c r="K150" s="162"/>
      <c r="L150" s="34"/>
      <c r="M150" s="163" t="s">
        <v>1</v>
      </c>
      <c r="N150" s="164" t="s">
        <v>40</v>
      </c>
      <c r="O150" s="59"/>
      <c r="P150" s="165">
        <f>O150*H150</f>
        <v>0</v>
      </c>
      <c r="Q150" s="165">
        <v>1.9205000000000001</v>
      </c>
      <c r="R150" s="165">
        <f>Q150*H150</f>
        <v>123.39212500000001</v>
      </c>
      <c r="S150" s="165">
        <v>0</v>
      </c>
      <c r="T150" s="166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91</v>
      </c>
      <c r="AT150" s="167" t="s">
        <v>129</v>
      </c>
      <c r="AU150" s="167" t="s">
        <v>85</v>
      </c>
      <c r="AY150" s="18" t="s">
        <v>128</v>
      </c>
      <c r="BE150" s="168">
        <f>IF(N150="základná",J150,0)</f>
        <v>0</v>
      </c>
      <c r="BF150" s="168">
        <f>IF(N150="znížená",J150,0)</f>
        <v>0</v>
      </c>
      <c r="BG150" s="168">
        <f>IF(N150="zákl. prenesená",J150,0)</f>
        <v>0</v>
      </c>
      <c r="BH150" s="168">
        <f>IF(N150="zníž. prenesená",J150,0)</f>
        <v>0</v>
      </c>
      <c r="BI150" s="168">
        <f>IF(N150="nulová",J150,0)</f>
        <v>0</v>
      </c>
      <c r="BJ150" s="18" t="s">
        <v>85</v>
      </c>
      <c r="BK150" s="169">
        <f>ROUND(I150*H150,3)</f>
        <v>0</v>
      </c>
      <c r="BL150" s="18" t="s">
        <v>91</v>
      </c>
      <c r="BM150" s="167" t="s">
        <v>506</v>
      </c>
    </row>
    <row r="151" spans="1:65" s="13" customFormat="1">
      <c r="B151" s="182"/>
      <c r="D151" s="183" t="s">
        <v>221</v>
      </c>
      <c r="E151" s="190" t="s">
        <v>1</v>
      </c>
      <c r="F151" s="184" t="s">
        <v>507</v>
      </c>
      <c r="H151" s="185">
        <v>64.25</v>
      </c>
      <c r="I151" s="186"/>
      <c r="L151" s="182"/>
      <c r="M151" s="187"/>
      <c r="N151" s="188"/>
      <c r="O151" s="188"/>
      <c r="P151" s="188"/>
      <c r="Q151" s="188"/>
      <c r="R151" s="188"/>
      <c r="S151" s="188"/>
      <c r="T151" s="189"/>
      <c r="AT151" s="190" t="s">
        <v>221</v>
      </c>
      <c r="AU151" s="190" t="s">
        <v>85</v>
      </c>
      <c r="AV151" s="13" t="s">
        <v>85</v>
      </c>
      <c r="AW151" s="13" t="s">
        <v>30</v>
      </c>
      <c r="AX151" s="13" t="s">
        <v>81</v>
      </c>
      <c r="AY151" s="190" t="s">
        <v>128</v>
      </c>
    </row>
    <row r="152" spans="1:65" s="2" customFormat="1" ht="16.5" customHeight="1">
      <c r="A152" s="33"/>
      <c r="B152" s="155"/>
      <c r="C152" s="156" t="s">
        <v>223</v>
      </c>
      <c r="D152" s="156" t="s">
        <v>129</v>
      </c>
      <c r="E152" s="157" t="s">
        <v>508</v>
      </c>
      <c r="F152" s="158" t="s">
        <v>509</v>
      </c>
      <c r="G152" s="159" t="s">
        <v>196</v>
      </c>
      <c r="H152" s="160">
        <v>90</v>
      </c>
      <c r="I152" s="161"/>
      <c r="J152" s="160">
        <f>ROUND(I152*H152,3)</f>
        <v>0</v>
      </c>
      <c r="K152" s="162"/>
      <c r="L152" s="34"/>
      <c r="M152" s="163" t="s">
        <v>1</v>
      </c>
      <c r="N152" s="164" t="s">
        <v>40</v>
      </c>
      <c r="O152" s="59"/>
      <c r="P152" s="165">
        <f>O152*H152</f>
        <v>0</v>
      </c>
      <c r="Q152" s="165">
        <v>1.829E-4</v>
      </c>
      <c r="R152" s="165">
        <f>Q152*H152</f>
        <v>1.6461E-2</v>
      </c>
      <c r="S152" s="165">
        <v>0</v>
      </c>
      <c r="T152" s="166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91</v>
      </c>
      <c r="AT152" s="167" t="s">
        <v>129</v>
      </c>
      <c r="AU152" s="167" t="s">
        <v>85</v>
      </c>
      <c r="AY152" s="18" t="s">
        <v>128</v>
      </c>
      <c r="BE152" s="168">
        <f>IF(N152="základná",J152,0)</f>
        <v>0</v>
      </c>
      <c r="BF152" s="168">
        <f>IF(N152="znížená",J152,0)</f>
        <v>0</v>
      </c>
      <c r="BG152" s="168">
        <f>IF(N152="zákl. prenesená",J152,0)</f>
        <v>0</v>
      </c>
      <c r="BH152" s="168">
        <f>IF(N152="zníž. prenesená",J152,0)</f>
        <v>0</v>
      </c>
      <c r="BI152" s="168">
        <f>IF(N152="nulová",J152,0)</f>
        <v>0</v>
      </c>
      <c r="BJ152" s="18" t="s">
        <v>85</v>
      </c>
      <c r="BK152" s="169">
        <f>ROUND(I152*H152,3)</f>
        <v>0</v>
      </c>
      <c r="BL152" s="18" t="s">
        <v>91</v>
      </c>
      <c r="BM152" s="167" t="s">
        <v>510</v>
      </c>
    </row>
    <row r="153" spans="1:65" s="2" customFormat="1" ht="16.5" customHeight="1">
      <c r="A153" s="33"/>
      <c r="B153" s="155"/>
      <c r="C153" s="156" t="s">
        <v>228</v>
      </c>
      <c r="D153" s="156" t="s">
        <v>129</v>
      </c>
      <c r="E153" s="157" t="s">
        <v>511</v>
      </c>
      <c r="F153" s="158" t="s">
        <v>512</v>
      </c>
      <c r="G153" s="159" t="s">
        <v>196</v>
      </c>
      <c r="H153" s="160">
        <v>90</v>
      </c>
      <c r="I153" s="161"/>
      <c r="J153" s="160">
        <f>ROUND(I153*H153,3)</f>
        <v>0</v>
      </c>
      <c r="K153" s="162"/>
      <c r="L153" s="34"/>
      <c r="M153" s="163" t="s">
        <v>1</v>
      </c>
      <c r="N153" s="164" t="s">
        <v>40</v>
      </c>
      <c r="O153" s="59"/>
      <c r="P153" s="165">
        <f>O153*H153</f>
        <v>0</v>
      </c>
      <c r="Q153" s="165">
        <v>0.24678</v>
      </c>
      <c r="R153" s="165">
        <f>Q153*H153</f>
        <v>22.2102</v>
      </c>
      <c r="S153" s="165">
        <v>0</v>
      </c>
      <c r="T153" s="166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91</v>
      </c>
      <c r="AT153" s="167" t="s">
        <v>129</v>
      </c>
      <c r="AU153" s="167" t="s">
        <v>85</v>
      </c>
      <c r="AY153" s="18" t="s">
        <v>128</v>
      </c>
      <c r="BE153" s="168">
        <f>IF(N153="základná",J153,0)</f>
        <v>0</v>
      </c>
      <c r="BF153" s="168">
        <f>IF(N153="znížená",J153,0)</f>
        <v>0</v>
      </c>
      <c r="BG153" s="168">
        <f>IF(N153="zákl. prenesená",J153,0)</f>
        <v>0</v>
      </c>
      <c r="BH153" s="168">
        <f>IF(N153="zníž. prenesená",J153,0)</f>
        <v>0</v>
      </c>
      <c r="BI153" s="168">
        <f>IF(N153="nulová",J153,0)</f>
        <v>0</v>
      </c>
      <c r="BJ153" s="18" t="s">
        <v>85</v>
      </c>
      <c r="BK153" s="169">
        <f>ROUND(I153*H153,3)</f>
        <v>0</v>
      </c>
      <c r="BL153" s="18" t="s">
        <v>91</v>
      </c>
      <c r="BM153" s="167" t="s">
        <v>513</v>
      </c>
    </row>
    <row r="154" spans="1:65" s="2" customFormat="1" ht="21.75" customHeight="1">
      <c r="A154" s="33"/>
      <c r="B154" s="155"/>
      <c r="C154" s="156" t="s">
        <v>237</v>
      </c>
      <c r="D154" s="156" t="s">
        <v>129</v>
      </c>
      <c r="E154" s="157" t="s">
        <v>514</v>
      </c>
      <c r="F154" s="158" t="s">
        <v>515</v>
      </c>
      <c r="G154" s="159" t="s">
        <v>183</v>
      </c>
      <c r="H154" s="160">
        <v>314</v>
      </c>
      <c r="I154" s="161"/>
      <c r="J154" s="160">
        <f>ROUND(I154*H154,3)</f>
        <v>0</v>
      </c>
      <c r="K154" s="162"/>
      <c r="L154" s="34"/>
      <c r="M154" s="163" t="s">
        <v>1</v>
      </c>
      <c r="N154" s="164" t="s">
        <v>40</v>
      </c>
      <c r="O154" s="59"/>
      <c r="P154" s="165">
        <f>O154*H154</f>
        <v>0</v>
      </c>
      <c r="Q154" s="165">
        <v>3.0000000000000001E-5</v>
      </c>
      <c r="R154" s="165">
        <f>Q154*H154</f>
        <v>9.4199999999999996E-3</v>
      </c>
      <c r="S154" s="165">
        <v>0</v>
      </c>
      <c r="T154" s="166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91</v>
      </c>
      <c r="AT154" s="167" t="s">
        <v>129</v>
      </c>
      <c r="AU154" s="167" t="s">
        <v>85</v>
      </c>
      <c r="AY154" s="18" t="s">
        <v>128</v>
      </c>
      <c r="BE154" s="168">
        <f>IF(N154="základná",J154,0)</f>
        <v>0</v>
      </c>
      <c r="BF154" s="168">
        <f>IF(N154="znížená",J154,0)</f>
        <v>0</v>
      </c>
      <c r="BG154" s="168">
        <f>IF(N154="zákl. prenesená",J154,0)</f>
        <v>0</v>
      </c>
      <c r="BH154" s="168">
        <f>IF(N154="zníž. prenesená",J154,0)</f>
        <v>0</v>
      </c>
      <c r="BI154" s="168">
        <f>IF(N154="nulová",J154,0)</f>
        <v>0</v>
      </c>
      <c r="BJ154" s="18" t="s">
        <v>85</v>
      </c>
      <c r="BK154" s="169">
        <f>ROUND(I154*H154,3)</f>
        <v>0</v>
      </c>
      <c r="BL154" s="18" t="s">
        <v>91</v>
      </c>
      <c r="BM154" s="167" t="s">
        <v>516</v>
      </c>
    </row>
    <row r="155" spans="1:65" s="13" customFormat="1">
      <c r="B155" s="182"/>
      <c r="D155" s="183" t="s">
        <v>221</v>
      </c>
      <c r="E155" s="190" t="s">
        <v>1</v>
      </c>
      <c r="F155" s="184" t="s">
        <v>517</v>
      </c>
      <c r="H155" s="185">
        <v>314</v>
      </c>
      <c r="I155" s="186"/>
      <c r="L155" s="182"/>
      <c r="M155" s="187"/>
      <c r="N155" s="188"/>
      <c r="O155" s="188"/>
      <c r="P155" s="188"/>
      <c r="Q155" s="188"/>
      <c r="R155" s="188"/>
      <c r="S155" s="188"/>
      <c r="T155" s="189"/>
      <c r="AT155" s="190" t="s">
        <v>221</v>
      </c>
      <c r="AU155" s="190" t="s">
        <v>85</v>
      </c>
      <c r="AV155" s="13" t="s">
        <v>85</v>
      </c>
      <c r="AW155" s="13" t="s">
        <v>30</v>
      </c>
      <c r="AX155" s="13" t="s">
        <v>81</v>
      </c>
      <c r="AY155" s="190" t="s">
        <v>128</v>
      </c>
    </row>
    <row r="156" spans="1:65" s="2" customFormat="1" ht="16.5" customHeight="1">
      <c r="A156" s="33"/>
      <c r="B156" s="155"/>
      <c r="C156" s="191" t="s">
        <v>296</v>
      </c>
      <c r="D156" s="191" t="s">
        <v>263</v>
      </c>
      <c r="E156" s="192" t="s">
        <v>518</v>
      </c>
      <c r="F156" s="193" t="s">
        <v>519</v>
      </c>
      <c r="G156" s="194" t="s">
        <v>183</v>
      </c>
      <c r="H156" s="195">
        <v>13.8</v>
      </c>
      <c r="I156" s="196"/>
      <c r="J156" s="195">
        <f>ROUND(I156*H156,3)</f>
        <v>0</v>
      </c>
      <c r="K156" s="197"/>
      <c r="L156" s="198"/>
      <c r="M156" s="199" t="s">
        <v>1</v>
      </c>
      <c r="N156" s="200" t="s">
        <v>40</v>
      </c>
      <c r="O156" s="59"/>
      <c r="P156" s="165">
        <f>O156*H156</f>
        <v>0</v>
      </c>
      <c r="Q156" s="165">
        <v>2.9999999999999997E-4</v>
      </c>
      <c r="R156" s="165">
        <f>Q156*H156</f>
        <v>4.1399999999999996E-3</v>
      </c>
      <c r="S156" s="165">
        <v>0</v>
      </c>
      <c r="T156" s="166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103</v>
      </c>
      <c r="AT156" s="167" t="s">
        <v>263</v>
      </c>
      <c r="AU156" s="167" t="s">
        <v>85</v>
      </c>
      <c r="AY156" s="18" t="s">
        <v>128</v>
      </c>
      <c r="BE156" s="168">
        <f>IF(N156="základná",J156,0)</f>
        <v>0</v>
      </c>
      <c r="BF156" s="168">
        <f>IF(N156="znížená",J156,0)</f>
        <v>0</v>
      </c>
      <c r="BG156" s="168">
        <f>IF(N156="zákl. prenesená",J156,0)</f>
        <v>0</v>
      </c>
      <c r="BH156" s="168">
        <f>IF(N156="zníž. prenesená",J156,0)</f>
        <v>0</v>
      </c>
      <c r="BI156" s="168">
        <f>IF(N156="nulová",J156,0)</f>
        <v>0</v>
      </c>
      <c r="BJ156" s="18" t="s">
        <v>85</v>
      </c>
      <c r="BK156" s="169">
        <f>ROUND(I156*H156,3)</f>
        <v>0</v>
      </c>
      <c r="BL156" s="18" t="s">
        <v>91</v>
      </c>
      <c r="BM156" s="167" t="s">
        <v>520</v>
      </c>
    </row>
    <row r="157" spans="1:65" s="13" customFormat="1">
      <c r="B157" s="182"/>
      <c r="D157" s="183" t="s">
        <v>221</v>
      </c>
      <c r="E157" s="190" t="s">
        <v>1</v>
      </c>
      <c r="F157" s="184" t="s">
        <v>521</v>
      </c>
      <c r="H157" s="185">
        <v>13.8</v>
      </c>
      <c r="I157" s="186"/>
      <c r="L157" s="182"/>
      <c r="M157" s="187"/>
      <c r="N157" s="188"/>
      <c r="O157" s="188"/>
      <c r="P157" s="188"/>
      <c r="Q157" s="188"/>
      <c r="R157" s="188"/>
      <c r="S157" s="188"/>
      <c r="T157" s="189"/>
      <c r="AT157" s="190" t="s">
        <v>221</v>
      </c>
      <c r="AU157" s="190" t="s">
        <v>85</v>
      </c>
      <c r="AV157" s="13" t="s">
        <v>85</v>
      </c>
      <c r="AW157" s="13" t="s">
        <v>30</v>
      </c>
      <c r="AX157" s="13" t="s">
        <v>81</v>
      </c>
      <c r="AY157" s="190" t="s">
        <v>128</v>
      </c>
    </row>
    <row r="158" spans="1:65" s="2" customFormat="1" ht="16.5" customHeight="1">
      <c r="A158" s="33"/>
      <c r="B158" s="155"/>
      <c r="C158" s="191" t="s">
        <v>300</v>
      </c>
      <c r="D158" s="191" t="s">
        <v>263</v>
      </c>
      <c r="E158" s="192" t="s">
        <v>522</v>
      </c>
      <c r="F158" s="193" t="s">
        <v>523</v>
      </c>
      <c r="G158" s="194" t="s">
        <v>183</v>
      </c>
      <c r="H158" s="195">
        <v>347.3</v>
      </c>
      <c r="I158" s="196"/>
      <c r="J158" s="195">
        <f>ROUND(I158*H158,3)</f>
        <v>0</v>
      </c>
      <c r="K158" s="197"/>
      <c r="L158" s="198"/>
      <c r="M158" s="199" t="s">
        <v>1</v>
      </c>
      <c r="N158" s="200" t="s">
        <v>40</v>
      </c>
      <c r="O158" s="59"/>
      <c r="P158" s="165">
        <f>O158*H158</f>
        <v>0</v>
      </c>
      <c r="Q158" s="165">
        <v>4.0000000000000002E-4</v>
      </c>
      <c r="R158" s="165">
        <f>Q158*H158</f>
        <v>0.13892000000000002</v>
      </c>
      <c r="S158" s="165">
        <v>0</v>
      </c>
      <c r="T158" s="166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103</v>
      </c>
      <c r="AT158" s="167" t="s">
        <v>263</v>
      </c>
      <c r="AU158" s="167" t="s">
        <v>85</v>
      </c>
      <c r="AY158" s="18" t="s">
        <v>128</v>
      </c>
      <c r="BE158" s="168">
        <f>IF(N158="základná",J158,0)</f>
        <v>0</v>
      </c>
      <c r="BF158" s="168">
        <f>IF(N158="znížená",J158,0)</f>
        <v>0</v>
      </c>
      <c r="BG158" s="168">
        <f>IF(N158="zákl. prenesená",J158,0)</f>
        <v>0</v>
      </c>
      <c r="BH158" s="168">
        <f>IF(N158="zníž. prenesená",J158,0)</f>
        <v>0</v>
      </c>
      <c r="BI158" s="168">
        <f>IF(N158="nulová",J158,0)</f>
        <v>0</v>
      </c>
      <c r="BJ158" s="18" t="s">
        <v>85</v>
      </c>
      <c r="BK158" s="169">
        <f>ROUND(I158*H158,3)</f>
        <v>0</v>
      </c>
      <c r="BL158" s="18" t="s">
        <v>91</v>
      </c>
      <c r="BM158" s="167" t="s">
        <v>524</v>
      </c>
    </row>
    <row r="159" spans="1:65" s="13" customFormat="1">
      <c r="B159" s="182"/>
      <c r="D159" s="183" t="s">
        <v>221</v>
      </c>
      <c r="E159" s="190" t="s">
        <v>1</v>
      </c>
      <c r="F159" s="184" t="s">
        <v>525</v>
      </c>
      <c r="H159" s="185">
        <v>347.3</v>
      </c>
      <c r="I159" s="186"/>
      <c r="L159" s="182"/>
      <c r="M159" s="187"/>
      <c r="N159" s="188"/>
      <c r="O159" s="188"/>
      <c r="P159" s="188"/>
      <c r="Q159" s="188"/>
      <c r="R159" s="188"/>
      <c r="S159" s="188"/>
      <c r="T159" s="189"/>
      <c r="AT159" s="190" t="s">
        <v>221</v>
      </c>
      <c r="AU159" s="190" t="s">
        <v>85</v>
      </c>
      <c r="AV159" s="13" t="s">
        <v>85</v>
      </c>
      <c r="AW159" s="13" t="s">
        <v>30</v>
      </c>
      <c r="AX159" s="13" t="s">
        <v>81</v>
      </c>
      <c r="AY159" s="190" t="s">
        <v>128</v>
      </c>
    </row>
    <row r="160" spans="1:65" s="11" customFormat="1" ht="22.75" customHeight="1">
      <c r="B160" s="144"/>
      <c r="D160" s="145" t="s">
        <v>73</v>
      </c>
      <c r="E160" s="180" t="s">
        <v>91</v>
      </c>
      <c r="F160" s="180" t="s">
        <v>526</v>
      </c>
      <c r="I160" s="147"/>
      <c r="J160" s="181">
        <f>BK160</f>
        <v>0</v>
      </c>
      <c r="L160" s="144"/>
      <c r="M160" s="149"/>
      <c r="N160" s="150"/>
      <c r="O160" s="150"/>
      <c r="P160" s="151">
        <f>P161</f>
        <v>0</v>
      </c>
      <c r="Q160" s="150"/>
      <c r="R160" s="151">
        <f>R161</f>
        <v>10.860703000000001</v>
      </c>
      <c r="S160" s="150"/>
      <c r="T160" s="152">
        <f>T161</f>
        <v>0</v>
      </c>
      <c r="AR160" s="145" t="s">
        <v>81</v>
      </c>
      <c r="AT160" s="153" t="s">
        <v>73</v>
      </c>
      <c r="AU160" s="153" t="s">
        <v>81</v>
      </c>
      <c r="AY160" s="145" t="s">
        <v>128</v>
      </c>
      <c r="BK160" s="154">
        <f>BK161</f>
        <v>0</v>
      </c>
    </row>
    <row r="161" spans="1:65" s="2" customFormat="1" ht="33" customHeight="1">
      <c r="A161" s="33"/>
      <c r="B161" s="155"/>
      <c r="C161" s="156" t="s">
        <v>304</v>
      </c>
      <c r="D161" s="156" t="s">
        <v>129</v>
      </c>
      <c r="E161" s="157" t="s">
        <v>527</v>
      </c>
      <c r="F161" s="158" t="s">
        <v>528</v>
      </c>
      <c r="G161" s="159" t="s">
        <v>362</v>
      </c>
      <c r="H161" s="160">
        <v>4.9000000000000004</v>
      </c>
      <c r="I161" s="161"/>
      <c r="J161" s="160">
        <f>ROUND(I161*H161,3)</f>
        <v>0</v>
      </c>
      <c r="K161" s="162"/>
      <c r="L161" s="34"/>
      <c r="M161" s="163" t="s">
        <v>1</v>
      </c>
      <c r="N161" s="164" t="s">
        <v>40</v>
      </c>
      <c r="O161" s="59"/>
      <c r="P161" s="165">
        <f>O161*H161</f>
        <v>0</v>
      </c>
      <c r="Q161" s="165">
        <v>2.2164700000000002</v>
      </c>
      <c r="R161" s="165">
        <f>Q161*H161</f>
        <v>10.860703000000001</v>
      </c>
      <c r="S161" s="165">
        <v>0</v>
      </c>
      <c r="T161" s="166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91</v>
      </c>
      <c r="AT161" s="167" t="s">
        <v>129</v>
      </c>
      <c r="AU161" s="167" t="s">
        <v>85</v>
      </c>
      <c r="AY161" s="18" t="s">
        <v>128</v>
      </c>
      <c r="BE161" s="168">
        <f>IF(N161="základná",J161,0)</f>
        <v>0</v>
      </c>
      <c r="BF161" s="168">
        <f>IF(N161="znížená",J161,0)</f>
        <v>0</v>
      </c>
      <c r="BG161" s="168">
        <f>IF(N161="zákl. prenesená",J161,0)</f>
        <v>0</v>
      </c>
      <c r="BH161" s="168">
        <f>IF(N161="zníž. prenesená",J161,0)</f>
        <v>0</v>
      </c>
      <c r="BI161" s="168">
        <f>IF(N161="nulová",J161,0)</f>
        <v>0</v>
      </c>
      <c r="BJ161" s="18" t="s">
        <v>85</v>
      </c>
      <c r="BK161" s="169">
        <f>ROUND(I161*H161,3)</f>
        <v>0</v>
      </c>
      <c r="BL161" s="18" t="s">
        <v>91</v>
      </c>
      <c r="BM161" s="167" t="s">
        <v>529</v>
      </c>
    </row>
    <row r="162" spans="1:65" s="11" customFormat="1" ht="22.75" customHeight="1">
      <c r="B162" s="144"/>
      <c r="D162" s="145" t="s">
        <v>73</v>
      </c>
      <c r="E162" s="180" t="s">
        <v>94</v>
      </c>
      <c r="F162" s="180" t="s">
        <v>530</v>
      </c>
      <c r="I162" s="147"/>
      <c r="J162" s="181">
        <f>BK162</f>
        <v>0</v>
      </c>
      <c r="L162" s="144"/>
      <c r="M162" s="149"/>
      <c r="N162" s="150"/>
      <c r="O162" s="150"/>
      <c r="P162" s="151">
        <f>SUM(P163:P180)</f>
        <v>0</v>
      </c>
      <c r="Q162" s="150"/>
      <c r="R162" s="151">
        <f>SUM(R163:R180)</f>
        <v>4241.6826900000005</v>
      </c>
      <c r="S162" s="150"/>
      <c r="T162" s="152">
        <f>SUM(T163:T180)</f>
        <v>0</v>
      </c>
      <c r="AR162" s="145" t="s">
        <v>81</v>
      </c>
      <c r="AT162" s="153" t="s">
        <v>73</v>
      </c>
      <c r="AU162" s="153" t="s">
        <v>81</v>
      </c>
      <c r="AY162" s="145" t="s">
        <v>128</v>
      </c>
      <c r="BK162" s="154">
        <f>SUM(BK163:BK180)</f>
        <v>0</v>
      </c>
    </row>
    <row r="163" spans="1:65" s="2" customFormat="1" ht="33" customHeight="1">
      <c r="A163" s="33"/>
      <c r="B163" s="155"/>
      <c r="C163" s="156" t="s">
        <v>308</v>
      </c>
      <c r="D163" s="156" t="s">
        <v>129</v>
      </c>
      <c r="E163" s="157" t="s">
        <v>531</v>
      </c>
      <c r="F163" s="158" t="s">
        <v>532</v>
      </c>
      <c r="G163" s="159" t="s">
        <v>183</v>
      </c>
      <c r="H163" s="160">
        <v>1992</v>
      </c>
      <c r="I163" s="161"/>
      <c r="J163" s="160">
        <f t="shared" ref="J163:J178" si="0">ROUND(I163*H163,3)</f>
        <v>0</v>
      </c>
      <c r="K163" s="162"/>
      <c r="L163" s="34"/>
      <c r="M163" s="163" t="s">
        <v>1</v>
      </c>
      <c r="N163" s="164" t="s">
        <v>40</v>
      </c>
      <c r="O163" s="59"/>
      <c r="P163" s="165">
        <f t="shared" ref="P163:P178" si="1">O163*H163</f>
        <v>0</v>
      </c>
      <c r="Q163" s="165">
        <v>0</v>
      </c>
      <c r="R163" s="165">
        <f t="shared" ref="R163:R178" si="2">Q163*H163</f>
        <v>0</v>
      </c>
      <c r="S163" s="165">
        <v>0</v>
      </c>
      <c r="T163" s="166">
        <f t="shared" ref="T163:T178" si="3"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7" t="s">
        <v>91</v>
      </c>
      <c r="AT163" s="167" t="s">
        <v>129</v>
      </c>
      <c r="AU163" s="167" t="s">
        <v>85</v>
      </c>
      <c r="AY163" s="18" t="s">
        <v>128</v>
      </c>
      <c r="BE163" s="168">
        <f t="shared" ref="BE163:BE178" si="4">IF(N163="základná",J163,0)</f>
        <v>0</v>
      </c>
      <c r="BF163" s="168">
        <f t="shared" ref="BF163:BF178" si="5">IF(N163="znížená",J163,0)</f>
        <v>0</v>
      </c>
      <c r="BG163" s="168">
        <f t="shared" ref="BG163:BG178" si="6">IF(N163="zákl. prenesená",J163,0)</f>
        <v>0</v>
      </c>
      <c r="BH163" s="168">
        <f t="shared" ref="BH163:BH178" si="7">IF(N163="zníž. prenesená",J163,0)</f>
        <v>0</v>
      </c>
      <c r="BI163" s="168">
        <f t="shared" ref="BI163:BI178" si="8">IF(N163="nulová",J163,0)</f>
        <v>0</v>
      </c>
      <c r="BJ163" s="18" t="s">
        <v>85</v>
      </c>
      <c r="BK163" s="169">
        <f t="shared" ref="BK163:BK178" si="9">ROUND(I163*H163,3)</f>
        <v>0</v>
      </c>
      <c r="BL163" s="18" t="s">
        <v>91</v>
      </c>
      <c r="BM163" s="167" t="s">
        <v>533</v>
      </c>
    </row>
    <row r="164" spans="1:65" s="2" customFormat="1" ht="16.5" customHeight="1">
      <c r="A164" s="33"/>
      <c r="B164" s="155"/>
      <c r="C164" s="191" t="s">
        <v>7</v>
      </c>
      <c r="D164" s="191" t="s">
        <v>263</v>
      </c>
      <c r="E164" s="192" t="s">
        <v>534</v>
      </c>
      <c r="F164" s="193" t="s">
        <v>535</v>
      </c>
      <c r="G164" s="194" t="s">
        <v>216</v>
      </c>
      <c r="H164" s="195">
        <v>52.828000000000003</v>
      </c>
      <c r="I164" s="196"/>
      <c r="J164" s="195">
        <f t="shared" si="0"/>
        <v>0</v>
      </c>
      <c r="K164" s="197"/>
      <c r="L164" s="198"/>
      <c r="M164" s="199" t="s">
        <v>1</v>
      </c>
      <c r="N164" s="200" t="s">
        <v>40</v>
      </c>
      <c r="O164" s="59"/>
      <c r="P164" s="165">
        <f t="shared" si="1"/>
        <v>0</v>
      </c>
      <c r="Q164" s="165">
        <v>1</v>
      </c>
      <c r="R164" s="165">
        <f t="shared" si="2"/>
        <v>52.828000000000003</v>
      </c>
      <c r="S164" s="165">
        <v>0</v>
      </c>
      <c r="T164" s="166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7" t="s">
        <v>103</v>
      </c>
      <c r="AT164" s="167" t="s">
        <v>263</v>
      </c>
      <c r="AU164" s="167" t="s">
        <v>85</v>
      </c>
      <c r="AY164" s="18" t="s">
        <v>128</v>
      </c>
      <c r="BE164" s="168">
        <f t="shared" si="4"/>
        <v>0</v>
      </c>
      <c r="BF164" s="168">
        <f t="shared" si="5"/>
        <v>0</v>
      </c>
      <c r="BG164" s="168">
        <f t="shared" si="6"/>
        <v>0</v>
      </c>
      <c r="BH164" s="168">
        <f t="shared" si="7"/>
        <v>0</v>
      </c>
      <c r="BI164" s="168">
        <f t="shared" si="8"/>
        <v>0</v>
      </c>
      <c r="BJ164" s="18" t="s">
        <v>85</v>
      </c>
      <c r="BK164" s="169">
        <f t="shared" si="9"/>
        <v>0</v>
      </c>
      <c r="BL164" s="18" t="s">
        <v>91</v>
      </c>
      <c r="BM164" s="167" t="s">
        <v>536</v>
      </c>
    </row>
    <row r="165" spans="1:65" s="2" customFormat="1" ht="44.25" customHeight="1">
      <c r="A165" s="33"/>
      <c r="B165" s="155"/>
      <c r="C165" s="156" t="s">
        <v>315</v>
      </c>
      <c r="D165" s="156" t="s">
        <v>129</v>
      </c>
      <c r="E165" s="157" t="s">
        <v>537</v>
      </c>
      <c r="F165" s="158" t="s">
        <v>538</v>
      </c>
      <c r="G165" s="159" t="s">
        <v>183</v>
      </c>
      <c r="H165" s="160">
        <v>73</v>
      </c>
      <c r="I165" s="161"/>
      <c r="J165" s="160">
        <f t="shared" si="0"/>
        <v>0</v>
      </c>
      <c r="K165" s="162"/>
      <c r="L165" s="34"/>
      <c r="M165" s="163" t="s">
        <v>1</v>
      </c>
      <c r="N165" s="164" t="s">
        <v>40</v>
      </c>
      <c r="O165" s="59"/>
      <c r="P165" s="165">
        <f t="shared" si="1"/>
        <v>0</v>
      </c>
      <c r="Q165" s="165">
        <v>0.112</v>
      </c>
      <c r="R165" s="165">
        <f t="shared" si="2"/>
        <v>8.1760000000000002</v>
      </c>
      <c r="S165" s="165">
        <v>0</v>
      </c>
      <c r="T165" s="166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7" t="s">
        <v>91</v>
      </c>
      <c r="AT165" s="167" t="s">
        <v>129</v>
      </c>
      <c r="AU165" s="167" t="s">
        <v>85</v>
      </c>
      <c r="AY165" s="18" t="s">
        <v>128</v>
      </c>
      <c r="BE165" s="168">
        <f t="shared" si="4"/>
        <v>0</v>
      </c>
      <c r="BF165" s="168">
        <f t="shared" si="5"/>
        <v>0</v>
      </c>
      <c r="BG165" s="168">
        <f t="shared" si="6"/>
        <v>0</v>
      </c>
      <c r="BH165" s="168">
        <f t="shared" si="7"/>
        <v>0</v>
      </c>
      <c r="BI165" s="168">
        <f t="shared" si="8"/>
        <v>0</v>
      </c>
      <c r="BJ165" s="18" t="s">
        <v>85</v>
      </c>
      <c r="BK165" s="169">
        <f t="shared" si="9"/>
        <v>0</v>
      </c>
      <c r="BL165" s="18" t="s">
        <v>91</v>
      </c>
      <c r="BM165" s="167" t="s">
        <v>539</v>
      </c>
    </row>
    <row r="166" spans="1:65" s="2" customFormat="1" ht="33" customHeight="1">
      <c r="A166" s="33"/>
      <c r="B166" s="155"/>
      <c r="C166" s="156" t="s">
        <v>319</v>
      </c>
      <c r="D166" s="156" t="s">
        <v>129</v>
      </c>
      <c r="E166" s="157" t="s">
        <v>540</v>
      </c>
      <c r="F166" s="158" t="s">
        <v>541</v>
      </c>
      <c r="G166" s="159" t="s">
        <v>183</v>
      </c>
      <c r="H166" s="160">
        <v>73</v>
      </c>
      <c r="I166" s="161"/>
      <c r="J166" s="160">
        <f t="shared" si="0"/>
        <v>0</v>
      </c>
      <c r="K166" s="162"/>
      <c r="L166" s="34"/>
      <c r="M166" s="163" t="s">
        <v>1</v>
      </c>
      <c r="N166" s="164" t="s">
        <v>40</v>
      </c>
      <c r="O166" s="59"/>
      <c r="P166" s="165">
        <f t="shared" si="1"/>
        <v>0</v>
      </c>
      <c r="Q166" s="165">
        <v>0.112</v>
      </c>
      <c r="R166" s="165">
        <f t="shared" si="2"/>
        <v>8.1760000000000002</v>
      </c>
      <c r="S166" s="165">
        <v>0</v>
      </c>
      <c r="T166" s="166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7" t="s">
        <v>91</v>
      </c>
      <c r="AT166" s="167" t="s">
        <v>129</v>
      </c>
      <c r="AU166" s="167" t="s">
        <v>85</v>
      </c>
      <c r="AY166" s="18" t="s">
        <v>128</v>
      </c>
      <c r="BE166" s="168">
        <f t="shared" si="4"/>
        <v>0</v>
      </c>
      <c r="BF166" s="168">
        <f t="shared" si="5"/>
        <v>0</v>
      </c>
      <c r="BG166" s="168">
        <f t="shared" si="6"/>
        <v>0</v>
      </c>
      <c r="BH166" s="168">
        <f t="shared" si="7"/>
        <v>0</v>
      </c>
      <c r="BI166" s="168">
        <f t="shared" si="8"/>
        <v>0</v>
      </c>
      <c r="BJ166" s="18" t="s">
        <v>85</v>
      </c>
      <c r="BK166" s="169">
        <f t="shared" si="9"/>
        <v>0</v>
      </c>
      <c r="BL166" s="18" t="s">
        <v>91</v>
      </c>
      <c r="BM166" s="167" t="s">
        <v>542</v>
      </c>
    </row>
    <row r="167" spans="1:65" s="2" customFormat="1" ht="33" customHeight="1">
      <c r="A167" s="33"/>
      <c r="B167" s="155"/>
      <c r="C167" s="156" t="s">
        <v>323</v>
      </c>
      <c r="D167" s="156" t="s">
        <v>129</v>
      </c>
      <c r="E167" s="157" t="s">
        <v>543</v>
      </c>
      <c r="F167" s="158" t="s">
        <v>544</v>
      </c>
      <c r="G167" s="159" t="s">
        <v>183</v>
      </c>
      <c r="H167" s="160">
        <v>1602</v>
      </c>
      <c r="I167" s="161"/>
      <c r="J167" s="160">
        <f t="shared" si="0"/>
        <v>0</v>
      </c>
      <c r="K167" s="162"/>
      <c r="L167" s="34"/>
      <c r="M167" s="163" t="s">
        <v>1</v>
      </c>
      <c r="N167" s="164" t="s">
        <v>40</v>
      </c>
      <c r="O167" s="59"/>
      <c r="P167" s="165">
        <f t="shared" si="1"/>
        <v>0</v>
      </c>
      <c r="Q167" s="165">
        <v>0.29899999999999999</v>
      </c>
      <c r="R167" s="165">
        <f t="shared" si="2"/>
        <v>478.99799999999999</v>
      </c>
      <c r="S167" s="165">
        <v>0</v>
      </c>
      <c r="T167" s="166">
        <f t="shared" si="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7" t="s">
        <v>91</v>
      </c>
      <c r="AT167" s="167" t="s">
        <v>129</v>
      </c>
      <c r="AU167" s="167" t="s">
        <v>85</v>
      </c>
      <c r="AY167" s="18" t="s">
        <v>128</v>
      </c>
      <c r="BE167" s="168">
        <f t="shared" si="4"/>
        <v>0</v>
      </c>
      <c r="BF167" s="168">
        <f t="shared" si="5"/>
        <v>0</v>
      </c>
      <c r="BG167" s="168">
        <f t="shared" si="6"/>
        <v>0</v>
      </c>
      <c r="BH167" s="168">
        <f t="shared" si="7"/>
        <v>0</v>
      </c>
      <c r="BI167" s="168">
        <f t="shared" si="8"/>
        <v>0</v>
      </c>
      <c r="BJ167" s="18" t="s">
        <v>85</v>
      </c>
      <c r="BK167" s="169">
        <f t="shared" si="9"/>
        <v>0</v>
      </c>
      <c r="BL167" s="18" t="s">
        <v>91</v>
      </c>
      <c r="BM167" s="167" t="s">
        <v>545</v>
      </c>
    </row>
    <row r="168" spans="1:65" s="2" customFormat="1" ht="33" customHeight="1">
      <c r="A168" s="33"/>
      <c r="B168" s="155"/>
      <c r="C168" s="156" t="s">
        <v>327</v>
      </c>
      <c r="D168" s="156" t="s">
        <v>129</v>
      </c>
      <c r="E168" s="157" t="s">
        <v>546</v>
      </c>
      <c r="F168" s="158" t="s">
        <v>547</v>
      </c>
      <c r="G168" s="159" t="s">
        <v>183</v>
      </c>
      <c r="H168" s="160">
        <v>1992</v>
      </c>
      <c r="I168" s="161"/>
      <c r="J168" s="160">
        <f t="shared" si="0"/>
        <v>0</v>
      </c>
      <c r="K168" s="162"/>
      <c r="L168" s="34"/>
      <c r="M168" s="163" t="s">
        <v>1</v>
      </c>
      <c r="N168" s="164" t="s">
        <v>40</v>
      </c>
      <c r="O168" s="59"/>
      <c r="P168" s="165">
        <f t="shared" si="1"/>
        <v>0</v>
      </c>
      <c r="Q168" s="165">
        <v>0.60104000000000002</v>
      </c>
      <c r="R168" s="165">
        <f t="shared" si="2"/>
        <v>1197.2716800000001</v>
      </c>
      <c r="S168" s="165">
        <v>0</v>
      </c>
      <c r="T168" s="166">
        <f t="shared" si="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7" t="s">
        <v>91</v>
      </c>
      <c r="AT168" s="167" t="s">
        <v>129</v>
      </c>
      <c r="AU168" s="167" t="s">
        <v>85</v>
      </c>
      <c r="AY168" s="18" t="s">
        <v>128</v>
      </c>
      <c r="BE168" s="168">
        <f t="shared" si="4"/>
        <v>0</v>
      </c>
      <c r="BF168" s="168">
        <f t="shared" si="5"/>
        <v>0</v>
      </c>
      <c r="BG168" s="168">
        <f t="shared" si="6"/>
        <v>0</v>
      </c>
      <c r="BH168" s="168">
        <f t="shared" si="7"/>
        <v>0</v>
      </c>
      <c r="BI168" s="168">
        <f t="shared" si="8"/>
        <v>0</v>
      </c>
      <c r="BJ168" s="18" t="s">
        <v>85</v>
      </c>
      <c r="BK168" s="169">
        <f t="shared" si="9"/>
        <v>0</v>
      </c>
      <c r="BL168" s="18" t="s">
        <v>91</v>
      </c>
      <c r="BM168" s="167" t="s">
        <v>548</v>
      </c>
    </row>
    <row r="169" spans="1:65" s="2" customFormat="1" ht="33" customHeight="1">
      <c r="A169" s="33"/>
      <c r="B169" s="155"/>
      <c r="C169" s="156" t="s">
        <v>331</v>
      </c>
      <c r="D169" s="156" t="s">
        <v>129</v>
      </c>
      <c r="E169" s="157" t="s">
        <v>549</v>
      </c>
      <c r="F169" s="158" t="s">
        <v>550</v>
      </c>
      <c r="G169" s="159" t="s">
        <v>183</v>
      </c>
      <c r="H169" s="160">
        <v>84</v>
      </c>
      <c r="I169" s="161"/>
      <c r="J169" s="160">
        <f t="shared" si="0"/>
        <v>0</v>
      </c>
      <c r="K169" s="162"/>
      <c r="L169" s="34"/>
      <c r="M169" s="163" t="s">
        <v>1</v>
      </c>
      <c r="N169" s="164" t="s">
        <v>40</v>
      </c>
      <c r="O169" s="59"/>
      <c r="P169" s="165">
        <f t="shared" si="1"/>
        <v>0</v>
      </c>
      <c r="Q169" s="165">
        <v>0.51166</v>
      </c>
      <c r="R169" s="165">
        <f t="shared" si="2"/>
        <v>42.979439999999997</v>
      </c>
      <c r="S169" s="165">
        <v>0</v>
      </c>
      <c r="T169" s="166">
        <f t="shared" si="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7" t="s">
        <v>91</v>
      </c>
      <c r="AT169" s="167" t="s">
        <v>129</v>
      </c>
      <c r="AU169" s="167" t="s">
        <v>85</v>
      </c>
      <c r="AY169" s="18" t="s">
        <v>128</v>
      </c>
      <c r="BE169" s="168">
        <f t="shared" si="4"/>
        <v>0</v>
      </c>
      <c r="BF169" s="168">
        <f t="shared" si="5"/>
        <v>0</v>
      </c>
      <c r="BG169" s="168">
        <f t="shared" si="6"/>
        <v>0</v>
      </c>
      <c r="BH169" s="168">
        <f t="shared" si="7"/>
        <v>0</v>
      </c>
      <c r="BI169" s="168">
        <f t="shared" si="8"/>
        <v>0</v>
      </c>
      <c r="BJ169" s="18" t="s">
        <v>85</v>
      </c>
      <c r="BK169" s="169">
        <f t="shared" si="9"/>
        <v>0</v>
      </c>
      <c r="BL169" s="18" t="s">
        <v>91</v>
      </c>
      <c r="BM169" s="167" t="s">
        <v>551</v>
      </c>
    </row>
    <row r="170" spans="1:65" s="2" customFormat="1" ht="33" customHeight="1">
      <c r="A170" s="33"/>
      <c r="B170" s="155"/>
      <c r="C170" s="156" t="s">
        <v>336</v>
      </c>
      <c r="D170" s="156" t="s">
        <v>129</v>
      </c>
      <c r="E170" s="157" t="s">
        <v>552</v>
      </c>
      <c r="F170" s="158" t="s">
        <v>553</v>
      </c>
      <c r="G170" s="159" t="s">
        <v>183</v>
      </c>
      <c r="H170" s="160">
        <v>1555</v>
      </c>
      <c r="I170" s="161"/>
      <c r="J170" s="160">
        <f t="shared" si="0"/>
        <v>0</v>
      </c>
      <c r="K170" s="162"/>
      <c r="L170" s="34"/>
      <c r="M170" s="163" t="s">
        <v>1</v>
      </c>
      <c r="N170" s="164" t="s">
        <v>40</v>
      </c>
      <c r="O170" s="59"/>
      <c r="P170" s="165">
        <f t="shared" si="1"/>
        <v>0</v>
      </c>
      <c r="Q170" s="165">
        <v>0.43097000000000002</v>
      </c>
      <c r="R170" s="165">
        <f t="shared" si="2"/>
        <v>670.15835000000004</v>
      </c>
      <c r="S170" s="165">
        <v>0</v>
      </c>
      <c r="T170" s="166">
        <f t="shared" si="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7" t="s">
        <v>91</v>
      </c>
      <c r="AT170" s="167" t="s">
        <v>129</v>
      </c>
      <c r="AU170" s="167" t="s">
        <v>85</v>
      </c>
      <c r="AY170" s="18" t="s">
        <v>128</v>
      </c>
      <c r="BE170" s="168">
        <f t="shared" si="4"/>
        <v>0</v>
      </c>
      <c r="BF170" s="168">
        <f t="shared" si="5"/>
        <v>0</v>
      </c>
      <c r="BG170" s="168">
        <f t="shared" si="6"/>
        <v>0</v>
      </c>
      <c r="BH170" s="168">
        <f t="shared" si="7"/>
        <v>0</v>
      </c>
      <c r="BI170" s="168">
        <f t="shared" si="8"/>
        <v>0</v>
      </c>
      <c r="BJ170" s="18" t="s">
        <v>85</v>
      </c>
      <c r="BK170" s="169">
        <f t="shared" si="9"/>
        <v>0</v>
      </c>
      <c r="BL170" s="18" t="s">
        <v>91</v>
      </c>
      <c r="BM170" s="167" t="s">
        <v>554</v>
      </c>
    </row>
    <row r="171" spans="1:65" s="2" customFormat="1" ht="33" customHeight="1">
      <c r="A171" s="33"/>
      <c r="B171" s="155"/>
      <c r="C171" s="156" t="s">
        <v>340</v>
      </c>
      <c r="D171" s="156" t="s">
        <v>129</v>
      </c>
      <c r="E171" s="157" t="s">
        <v>555</v>
      </c>
      <c r="F171" s="158" t="s">
        <v>556</v>
      </c>
      <c r="G171" s="159" t="s">
        <v>183</v>
      </c>
      <c r="H171" s="160">
        <v>1367</v>
      </c>
      <c r="I171" s="161"/>
      <c r="J171" s="160">
        <f t="shared" si="0"/>
        <v>0</v>
      </c>
      <c r="K171" s="162"/>
      <c r="L171" s="34"/>
      <c r="M171" s="163" t="s">
        <v>1</v>
      </c>
      <c r="N171" s="164" t="s">
        <v>40</v>
      </c>
      <c r="O171" s="59"/>
      <c r="P171" s="165">
        <f t="shared" si="1"/>
        <v>0</v>
      </c>
      <c r="Q171" s="165">
        <v>0.35338000000000003</v>
      </c>
      <c r="R171" s="165">
        <f t="shared" si="2"/>
        <v>483.07046000000003</v>
      </c>
      <c r="S171" s="165">
        <v>0</v>
      </c>
      <c r="T171" s="166">
        <f t="shared" si="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7" t="s">
        <v>91</v>
      </c>
      <c r="AT171" s="167" t="s">
        <v>129</v>
      </c>
      <c r="AU171" s="167" t="s">
        <v>85</v>
      </c>
      <c r="AY171" s="18" t="s">
        <v>128</v>
      </c>
      <c r="BE171" s="168">
        <f t="shared" si="4"/>
        <v>0</v>
      </c>
      <c r="BF171" s="168">
        <f t="shared" si="5"/>
        <v>0</v>
      </c>
      <c r="BG171" s="168">
        <f t="shared" si="6"/>
        <v>0</v>
      </c>
      <c r="BH171" s="168">
        <f t="shared" si="7"/>
        <v>0</v>
      </c>
      <c r="BI171" s="168">
        <f t="shared" si="8"/>
        <v>0</v>
      </c>
      <c r="BJ171" s="18" t="s">
        <v>85</v>
      </c>
      <c r="BK171" s="169">
        <f t="shared" si="9"/>
        <v>0</v>
      </c>
      <c r="BL171" s="18" t="s">
        <v>91</v>
      </c>
      <c r="BM171" s="167" t="s">
        <v>557</v>
      </c>
    </row>
    <row r="172" spans="1:65" s="2" customFormat="1" ht="16.5" customHeight="1">
      <c r="A172" s="33"/>
      <c r="B172" s="155"/>
      <c r="C172" s="156" t="s">
        <v>344</v>
      </c>
      <c r="D172" s="156" t="s">
        <v>129</v>
      </c>
      <c r="E172" s="157" t="s">
        <v>558</v>
      </c>
      <c r="F172" s="158" t="s">
        <v>559</v>
      </c>
      <c r="G172" s="159" t="s">
        <v>183</v>
      </c>
      <c r="H172" s="160">
        <v>12</v>
      </c>
      <c r="I172" s="161"/>
      <c r="J172" s="160">
        <f t="shared" si="0"/>
        <v>0</v>
      </c>
      <c r="K172" s="162"/>
      <c r="L172" s="34"/>
      <c r="M172" s="163" t="s">
        <v>1</v>
      </c>
      <c r="N172" s="164" t="s">
        <v>40</v>
      </c>
      <c r="O172" s="59"/>
      <c r="P172" s="165">
        <f t="shared" si="1"/>
        <v>0</v>
      </c>
      <c r="Q172" s="165">
        <v>0.27799000000000001</v>
      </c>
      <c r="R172" s="165">
        <f t="shared" si="2"/>
        <v>3.3358800000000004</v>
      </c>
      <c r="S172" s="165">
        <v>0</v>
      </c>
      <c r="T172" s="166">
        <f t="shared" si="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7" t="s">
        <v>91</v>
      </c>
      <c r="AT172" s="167" t="s">
        <v>129</v>
      </c>
      <c r="AU172" s="167" t="s">
        <v>85</v>
      </c>
      <c r="AY172" s="18" t="s">
        <v>128</v>
      </c>
      <c r="BE172" s="168">
        <f t="shared" si="4"/>
        <v>0</v>
      </c>
      <c r="BF172" s="168">
        <f t="shared" si="5"/>
        <v>0</v>
      </c>
      <c r="BG172" s="168">
        <f t="shared" si="6"/>
        <v>0</v>
      </c>
      <c r="BH172" s="168">
        <f t="shared" si="7"/>
        <v>0</v>
      </c>
      <c r="BI172" s="168">
        <f t="shared" si="8"/>
        <v>0</v>
      </c>
      <c r="BJ172" s="18" t="s">
        <v>85</v>
      </c>
      <c r="BK172" s="169">
        <f t="shared" si="9"/>
        <v>0</v>
      </c>
      <c r="BL172" s="18" t="s">
        <v>91</v>
      </c>
      <c r="BM172" s="167" t="s">
        <v>560</v>
      </c>
    </row>
    <row r="173" spans="1:65" s="2" customFormat="1" ht="21.75" customHeight="1">
      <c r="A173" s="33"/>
      <c r="B173" s="155"/>
      <c r="C173" s="156" t="s">
        <v>348</v>
      </c>
      <c r="D173" s="156" t="s">
        <v>129</v>
      </c>
      <c r="E173" s="157" t="s">
        <v>561</v>
      </c>
      <c r="F173" s="158" t="s">
        <v>562</v>
      </c>
      <c r="G173" s="159" t="s">
        <v>183</v>
      </c>
      <c r="H173" s="160">
        <v>6904</v>
      </c>
      <c r="I173" s="161"/>
      <c r="J173" s="160">
        <f t="shared" si="0"/>
        <v>0</v>
      </c>
      <c r="K173" s="162"/>
      <c r="L173" s="34"/>
      <c r="M173" s="163" t="s">
        <v>1</v>
      </c>
      <c r="N173" s="164" t="s">
        <v>40</v>
      </c>
      <c r="O173" s="59"/>
      <c r="P173" s="165">
        <f t="shared" si="1"/>
        <v>0</v>
      </c>
      <c r="Q173" s="165">
        <v>6.0999999999999997E-4</v>
      </c>
      <c r="R173" s="165">
        <f t="shared" si="2"/>
        <v>4.2114399999999996</v>
      </c>
      <c r="S173" s="165">
        <v>0</v>
      </c>
      <c r="T173" s="166">
        <f t="shared" si="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7" t="s">
        <v>91</v>
      </c>
      <c r="AT173" s="167" t="s">
        <v>129</v>
      </c>
      <c r="AU173" s="167" t="s">
        <v>85</v>
      </c>
      <c r="AY173" s="18" t="s">
        <v>128</v>
      </c>
      <c r="BE173" s="168">
        <f t="shared" si="4"/>
        <v>0</v>
      </c>
      <c r="BF173" s="168">
        <f t="shared" si="5"/>
        <v>0</v>
      </c>
      <c r="BG173" s="168">
        <f t="shared" si="6"/>
        <v>0</v>
      </c>
      <c r="BH173" s="168">
        <f t="shared" si="7"/>
        <v>0</v>
      </c>
      <c r="BI173" s="168">
        <f t="shared" si="8"/>
        <v>0</v>
      </c>
      <c r="BJ173" s="18" t="s">
        <v>85</v>
      </c>
      <c r="BK173" s="169">
        <f t="shared" si="9"/>
        <v>0</v>
      </c>
      <c r="BL173" s="18" t="s">
        <v>91</v>
      </c>
      <c r="BM173" s="167" t="s">
        <v>563</v>
      </c>
    </row>
    <row r="174" spans="1:65" s="2" customFormat="1" ht="21.75" customHeight="1">
      <c r="A174" s="33"/>
      <c r="B174" s="155"/>
      <c r="C174" s="156" t="s">
        <v>351</v>
      </c>
      <c r="D174" s="156" t="s">
        <v>129</v>
      </c>
      <c r="E174" s="157" t="s">
        <v>564</v>
      </c>
      <c r="F174" s="158" t="s">
        <v>565</v>
      </c>
      <c r="G174" s="159" t="s">
        <v>183</v>
      </c>
      <c r="H174" s="160">
        <v>3452</v>
      </c>
      <c r="I174" s="161"/>
      <c r="J174" s="160">
        <f t="shared" si="0"/>
        <v>0</v>
      </c>
      <c r="K174" s="162"/>
      <c r="L174" s="34"/>
      <c r="M174" s="163" t="s">
        <v>1</v>
      </c>
      <c r="N174" s="164" t="s">
        <v>40</v>
      </c>
      <c r="O174" s="59"/>
      <c r="P174" s="165">
        <f t="shared" si="1"/>
        <v>0</v>
      </c>
      <c r="Q174" s="165">
        <v>0.12966</v>
      </c>
      <c r="R174" s="165">
        <f t="shared" si="2"/>
        <v>447.58632</v>
      </c>
      <c r="S174" s="165">
        <v>0</v>
      </c>
      <c r="T174" s="166">
        <f t="shared" si="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7" t="s">
        <v>91</v>
      </c>
      <c r="AT174" s="167" t="s">
        <v>129</v>
      </c>
      <c r="AU174" s="167" t="s">
        <v>85</v>
      </c>
      <c r="AY174" s="18" t="s">
        <v>128</v>
      </c>
      <c r="BE174" s="168">
        <f t="shared" si="4"/>
        <v>0</v>
      </c>
      <c r="BF174" s="168">
        <f t="shared" si="5"/>
        <v>0</v>
      </c>
      <c r="BG174" s="168">
        <f t="shared" si="6"/>
        <v>0</v>
      </c>
      <c r="BH174" s="168">
        <f t="shared" si="7"/>
        <v>0</v>
      </c>
      <c r="BI174" s="168">
        <f t="shared" si="8"/>
        <v>0</v>
      </c>
      <c r="BJ174" s="18" t="s">
        <v>85</v>
      </c>
      <c r="BK174" s="169">
        <f t="shared" si="9"/>
        <v>0</v>
      </c>
      <c r="BL174" s="18" t="s">
        <v>91</v>
      </c>
      <c r="BM174" s="167" t="s">
        <v>566</v>
      </c>
    </row>
    <row r="175" spans="1:65" s="2" customFormat="1" ht="21.75" customHeight="1">
      <c r="A175" s="33"/>
      <c r="B175" s="155"/>
      <c r="C175" s="156" t="s">
        <v>355</v>
      </c>
      <c r="D175" s="156" t="s">
        <v>129</v>
      </c>
      <c r="E175" s="157" t="s">
        <v>567</v>
      </c>
      <c r="F175" s="158" t="s">
        <v>568</v>
      </c>
      <c r="G175" s="159" t="s">
        <v>183</v>
      </c>
      <c r="H175" s="160">
        <v>1897</v>
      </c>
      <c r="I175" s="161"/>
      <c r="J175" s="160">
        <f t="shared" si="0"/>
        <v>0</v>
      </c>
      <c r="K175" s="162"/>
      <c r="L175" s="34"/>
      <c r="M175" s="163" t="s">
        <v>1</v>
      </c>
      <c r="N175" s="164" t="s">
        <v>40</v>
      </c>
      <c r="O175" s="59"/>
      <c r="P175" s="165">
        <f t="shared" si="1"/>
        <v>0</v>
      </c>
      <c r="Q175" s="165">
        <v>0.12966</v>
      </c>
      <c r="R175" s="165">
        <f t="shared" si="2"/>
        <v>245.96501999999998</v>
      </c>
      <c r="S175" s="165">
        <v>0</v>
      </c>
      <c r="T175" s="166">
        <f t="shared" si="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7" t="s">
        <v>91</v>
      </c>
      <c r="AT175" s="167" t="s">
        <v>129</v>
      </c>
      <c r="AU175" s="167" t="s">
        <v>85</v>
      </c>
      <c r="AY175" s="18" t="s">
        <v>128</v>
      </c>
      <c r="BE175" s="168">
        <f t="shared" si="4"/>
        <v>0</v>
      </c>
      <c r="BF175" s="168">
        <f t="shared" si="5"/>
        <v>0</v>
      </c>
      <c r="BG175" s="168">
        <f t="shared" si="6"/>
        <v>0</v>
      </c>
      <c r="BH175" s="168">
        <f t="shared" si="7"/>
        <v>0</v>
      </c>
      <c r="BI175" s="168">
        <f t="shared" si="8"/>
        <v>0</v>
      </c>
      <c r="BJ175" s="18" t="s">
        <v>85</v>
      </c>
      <c r="BK175" s="169">
        <f t="shared" si="9"/>
        <v>0</v>
      </c>
      <c r="BL175" s="18" t="s">
        <v>91</v>
      </c>
      <c r="BM175" s="167" t="s">
        <v>569</v>
      </c>
    </row>
    <row r="176" spans="1:65" s="2" customFormat="1" ht="21.75" customHeight="1">
      <c r="A176" s="33"/>
      <c r="B176" s="155"/>
      <c r="C176" s="156" t="s">
        <v>359</v>
      </c>
      <c r="D176" s="156" t="s">
        <v>129</v>
      </c>
      <c r="E176" s="157" t="s">
        <v>570</v>
      </c>
      <c r="F176" s="158" t="s">
        <v>571</v>
      </c>
      <c r="G176" s="159" t="s">
        <v>183</v>
      </c>
      <c r="H176" s="160">
        <v>1555</v>
      </c>
      <c r="I176" s="161"/>
      <c r="J176" s="160">
        <f t="shared" si="0"/>
        <v>0</v>
      </c>
      <c r="K176" s="162"/>
      <c r="L176" s="34"/>
      <c r="M176" s="163" t="s">
        <v>1</v>
      </c>
      <c r="N176" s="164" t="s">
        <v>40</v>
      </c>
      <c r="O176" s="59"/>
      <c r="P176" s="165">
        <f t="shared" si="1"/>
        <v>0</v>
      </c>
      <c r="Q176" s="165">
        <v>0.18151999999999999</v>
      </c>
      <c r="R176" s="165">
        <f t="shared" si="2"/>
        <v>282.2636</v>
      </c>
      <c r="S176" s="165">
        <v>0</v>
      </c>
      <c r="T176" s="166">
        <f t="shared" si="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7" t="s">
        <v>91</v>
      </c>
      <c r="AT176" s="167" t="s">
        <v>129</v>
      </c>
      <c r="AU176" s="167" t="s">
        <v>85</v>
      </c>
      <c r="AY176" s="18" t="s">
        <v>128</v>
      </c>
      <c r="BE176" s="168">
        <f t="shared" si="4"/>
        <v>0</v>
      </c>
      <c r="BF176" s="168">
        <f t="shared" si="5"/>
        <v>0</v>
      </c>
      <c r="BG176" s="168">
        <f t="shared" si="6"/>
        <v>0</v>
      </c>
      <c r="BH176" s="168">
        <f t="shared" si="7"/>
        <v>0</v>
      </c>
      <c r="BI176" s="168">
        <f t="shared" si="8"/>
        <v>0</v>
      </c>
      <c r="BJ176" s="18" t="s">
        <v>85</v>
      </c>
      <c r="BK176" s="169">
        <f t="shared" si="9"/>
        <v>0</v>
      </c>
      <c r="BL176" s="18" t="s">
        <v>91</v>
      </c>
      <c r="BM176" s="167" t="s">
        <v>572</v>
      </c>
    </row>
    <row r="177" spans="1:65" s="2" customFormat="1" ht="33" customHeight="1">
      <c r="A177" s="33"/>
      <c r="B177" s="155"/>
      <c r="C177" s="156" t="s">
        <v>364</v>
      </c>
      <c r="D177" s="156" t="s">
        <v>129</v>
      </c>
      <c r="E177" s="157" t="s">
        <v>573</v>
      </c>
      <c r="F177" s="158" t="s">
        <v>574</v>
      </c>
      <c r="G177" s="159" t="s">
        <v>183</v>
      </c>
      <c r="H177" s="160">
        <v>1367</v>
      </c>
      <c r="I177" s="161"/>
      <c r="J177" s="160">
        <f t="shared" si="0"/>
        <v>0</v>
      </c>
      <c r="K177" s="162"/>
      <c r="L177" s="34"/>
      <c r="M177" s="163" t="s">
        <v>1</v>
      </c>
      <c r="N177" s="164" t="s">
        <v>40</v>
      </c>
      <c r="O177" s="59"/>
      <c r="P177" s="165">
        <f t="shared" si="1"/>
        <v>0</v>
      </c>
      <c r="Q177" s="165">
        <v>9.2499999999999999E-2</v>
      </c>
      <c r="R177" s="165">
        <f t="shared" si="2"/>
        <v>126.44750000000001</v>
      </c>
      <c r="S177" s="165">
        <v>0</v>
      </c>
      <c r="T177" s="166">
        <f t="shared" si="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7" t="s">
        <v>91</v>
      </c>
      <c r="AT177" s="167" t="s">
        <v>129</v>
      </c>
      <c r="AU177" s="167" t="s">
        <v>85</v>
      </c>
      <c r="AY177" s="18" t="s">
        <v>128</v>
      </c>
      <c r="BE177" s="168">
        <f t="shared" si="4"/>
        <v>0</v>
      </c>
      <c r="BF177" s="168">
        <f t="shared" si="5"/>
        <v>0</v>
      </c>
      <c r="BG177" s="168">
        <f t="shared" si="6"/>
        <v>0</v>
      </c>
      <c r="BH177" s="168">
        <f t="shared" si="7"/>
        <v>0</v>
      </c>
      <c r="BI177" s="168">
        <f t="shared" si="8"/>
        <v>0</v>
      </c>
      <c r="BJ177" s="18" t="s">
        <v>85</v>
      </c>
      <c r="BK177" s="169">
        <f t="shared" si="9"/>
        <v>0</v>
      </c>
      <c r="BL177" s="18" t="s">
        <v>91</v>
      </c>
      <c r="BM177" s="167" t="s">
        <v>575</v>
      </c>
    </row>
    <row r="178" spans="1:65" s="2" customFormat="1" ht="16.5" customHeight="1">
      <c r="A178" s="33"/>
      <c r="B178" s="155"/>
      <c r="C178" s="191" t="s">
        <v>368</v>
      </c>
      <c r="D178" s="191" t="s">
        <v>263</v>
      </c>
      <c r="E178" s="192" t="s">
        <v>576</v>
      </c>
      <c r="F178" s="193" t="s">
        <v>577</v>
      </c>
      <c r="G178" s="194" t="s">
        <v>493</v>
      </c>
      <c r="H178" s="195">
        <v>1409</v>
      </c>
      <c r="I178" s="196"/>
      <c r="J178" s="195">
        <f t="shared" si="0"/>
        <v>0</v>
      </c>
      <c r="K178" s="197"/>
      <c r="L178" s="198"/>
      <c r="M178" s="199" t="s">
        <v>1</v>
      </c>
      <c r="N178" s="200" t="s">
        <v>40</v>
      </c>
      <c r="O178" s="59"/>
      <c r="P178" s="165">
        <f t="shared" si="1"/>
        <v>0</v>
      </c>
      <c r="Q178" s="165">
        <v>0.13500000000000001</v>
      </c>
      <c r="R178" s="165">
        <f t="shared" si="2"/>
        <v>190.215</v>
      </c>
      <c r="S178" s="165">
        <v>0</v>
      </c>
      <c r="T178" s="166">
        <f t="shared" si="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7" t="s">
        <v>103</v>
      </c>
      <c r="AT178" s="167" t="s">
        <v>263</v>
      </c>
      <c r="AU178" s="167" t="s">
        <v>85</v>
      </c>
      <c r="AY178" s="18" t="s">
        <v>128</v>
      </c>
      <c r="BE178" s="168">
        <f t="shared" si="4"/>
        <v>0</v>
      </c>
      <c r="BF178" s="168">
        <f t="shared" si="5"/>
        <v>0</v>
      </c>
      <c r="BG178" s="168">
        <f t="shared" si="6"/>
        <v>0</v>
      </c>
      <c r="BH178" s="168">
        <f t="shared" si="7"/>
        <v>0</v>
      </c>
      <c r="BI178" s="168">
        <f t="shared" si="8"/>
        <v>0</v>
      </c>
      <c r="BJ178" s="18" t="s">
        <v>85</v>
      </c>
      <c r="BK178" s="169">
        <f t="shared" si="9"/>
        <v>0</v>
      </c>
      <c r="BL178" s="18" t="s">
        <v>91</v>
      </c>
      <c r="BM178" s="167" t="s">
        <v>578</v>
      </c>
    </row>
    <row r="179" spans="1:65" s="13" customFormat="1">
      <c r="B179" s="182"/>
      <c r="D179" s="183" t="s">
        <v>221</v>
      </c>
      <c r="E179" s="190" t="s">
        <v>1</v>
      </c>
      <c r="F179" s="184" t="s">
        <v>579</v>
      </c>
      <c r="H179" s="185">
        <v>1408.01</v>
      </c>
      <c r="I179" s="186"/>
      <c r="L179" s="182"/>
      <c r="M179" s="187"/>
      <c r="N179" s="188"/>
      <c r="O179" s="188"/>
      <c r="P179" s="188"/>
      <c r="Q179" s="188"/>
      <c r="R179" s="188"/>
      <c r="S179" s="188"/>
      <c r="T179" s="189"/>
      <c r="AT179" s="190" t="s">
        <v>221</v>
      </c>
      <c r="AU179" s="190" t="s">
        <v>85</v>
      </c>
      <c r="AV179" s="13" t="s">
        <v>85</v>
      </c>
      <c r="AW179" s="13" t="s">
        <v>30</v>
      </c>
      <c r="AX179" s="13" t="s">
        <v>74</v>
      </c>
      <c r="AY179" s="190" t="s">
        <v>128</v>
      </c>
    </row>
    <row r="180" spans="1:65" s="13" customFormat="1">
      <c r="B180" s="182"/>
      <c r="D180" s="183" t="s">
        <v>221</v>
      </c>
      <c r="E180" s="190" t="s">
        <v>1</v>
      </c>
      <c r="F180" s="184" t="s">
        <v>580</v>
      </c>
      <c r="H180" s="185">
        <v>1409</v>
      </c>
      <c r="I180" s="186"/>
      <c r="L180" s="182"/>
      <c r="M180" s="187"/>
      <c r="N180" s="188"/>
      <c r="O180" s="188"/>
      <c r="P180" s="188"/>
      <c r="Q180" s="188"/>
      <c r="R180" s="188"/>
      <c r="S180" s="188"/>
      <c r="T180" s="189"/>
      <c r="AT180" s="190" t="s">
        <v>221</v>
      </c>
      <c r="AU180" s="190" t="s">
        <v>85</v>
      </c>
      <c r="AV180" s="13" t="s">
        <v>85</v>
      </c>
      <c r="AW180" s="13" t="s">
        <v>30</v>
      </c>
      <c r="AX180" s="13" t="s">
        <v>81</v>
      </c>
      <c r="AY180" s="190" t="s">
        <v>128</v>
      </c>
    </row>
    <row r="181" spans="1:65" s="11" customFormat="1" ht="22.75" customHeight="1">
      <c r="B181" s="144"/>
      <c r="D181" s="145" t="s">
        <v>73</v>
      </c>
      <c r="E181" s="180" t="s">
        <v>103</v>
      </c>
      <c r="F181" s="180" t="s">
        <v>581</v>
      </c>
      <c r="I181" s="147"/>
      <c r="J181" s="181">
        <f>BK181</f>
        <v>0</v>
      </c>
      <c r="L181" s="144"/>
      <c r="M181" s="149"/>
      <c r="N181" s="150"/>
      <c r="O181" s="150"/>
      <c r="P181" s="151">
        <f>SUM(P182:P202)</f>
        <v>0</v>
      </c>
      <c r="Q181" s="150"/>
      <c r="R181" s="151">
        <f>SUM(R182:R202)</f>
        <v>280.26049</v>
      </c>
      <c r="S181" s="150"/>
      <c r="T181" s="152">
        <f>SUM(T182:T202)</f>
        <v>0</v>
      </c>
      <c r="AR181" s="145" t="s">
        <v>81</v>
      </c>
      <c r="AT181" s="153" t="s">
        <v>73</v>
      </c>
      <c r="AU181" s="153" t="s">
        <v>81</v>
      </c>
      <c r="AY181" s="145" t="s">
        <v>128</v>
      </c>
      <c r="BK181" s="154">
        <f>SUM(BK182:BK202)</f>
        <v>0</v>
      </c>
    </row>
    <row r="182" spans="1:65" s="2" customFormat="1" ht="21.75" customHeight="1">
      <c r="A182" s="33"/>
      <c r="B182" s="155"/>
      <c r="C182" s="156" t="s">
        <v>373</v>
      </c>
      <c r="D182" s="156" t="s">
        <v>129</v>
      </c>
      <c r="E182" s="157" t="s">
        <v>582</v>
      </c>
      <c r="F182" s="158" t="s">
        <v>583</v>
      </c>
      <c r="G182" s="159" t="s">
        <v>276</v>
      </c>
      <c r="H182" s="160">
        <v>10</v>
      </c>
      <c r="I182" s="161"/>
      <c r="J182" s="160">
        <f t="shared" ref="J182:J192" si="10">ROUND(I182*H182,3)</f>
        <v>0</v>
      </c>
      <c r="K182" s="162"/>
      <c r="L182" s="34"/>
      <c r="M182" s="163" t="s">
        <v>1</v>
      </c>
      <c r="N182" s="164" t="s">
        <v>40</v>
      </c>
      <c r="O182" s="59"/>
      <c r="P182" s="165">
        <f t="shared" ref="P182:P192" si="11">O182*H182</f>
        <v>0</v>
      </c>
      <c r="Q182" s="165">
        <v>0.34110000000000001</v>
      </c>
      <c r="R182" s="165">
        <f t="shared" ref="R182:R192" si="12">Q182*H182</f>
        <v>3.411</v>
      </c>
      <c r="S182" s="165">
        <v>0</v>
      </c>
      <c r="T182" s="166">
        <f t="shared" ref="T182:T192" si="13"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7" t="s">
        <v>91</v>
      </c>
      <c r="AT182" s="167" t="s">
        <v>129</v>
      </c>
      <c r="AU182" s="167" t="s">
        <v>85</v>
      </c>
      <c r="AY182" s="18" t="s">
        <v>128</v>
      </c>
      <c r="BE182" s="168">
        <f t="shared" ref="BE182:BE192" si="14">IF(N182="základná",J182,0)</f>
        <v>0</v>
      </c>
      <c r="BF182" s="168">
        <f t="shared" ref="BF182:BF192" si="15">IF(N182="znížená",J182,0)</f>
        <v>0</v>
      </c>
      <c r="BG182" s="168">
        <f t="shared" ref="BG182:BG192" si="16">IF(N182="zákl. prenesená",J182,0)</f>
        <v>0</v>
      </c>
      <c r="BH182" s="168">
        <f t="shared" ref="BH182:BH192" si="17">IF(N182="zníž. prenesená",J182,0)</f>
        <v>0</v>
      </c>
      <c r="BI182" s="168">
        <f t="shared" ref="BI182:BI192" si="18">IF(N182="nulová",J182,0)</f>
        <v>0</v>
      </c>
      <c r="BJ182" s="18" t="s">
        <v>85</v>
      </c>
      <c r="BK182" s="169">
        <f t="shared" ref="BK182:BK192" si="19">ROUND(I182*H182,3)</f>
        <v>0</v>
      </c>
      <c r="BL182" s="18" t="s">
        <v>91</v>
      </c>
      <c r="BM182" s="167" t="s">
        <v>584</v>
      </c>
    </row>
    <row r="183" spans="1:65" s="2" customFormat="1" ht="16.5" customHeight="1">
      <c r="A183" s="33"/>
      <c r="B183" s="155"/>
      <c r="C183" s="191" t="s">
        <v>377</v>
      </c>
      <c r="D183" s="191" t="s">
        <v>263</v>
      </c>
      <c r="E183" s="192" t="s">
        <v>585</v>
      </c>
      <c r="F183" s="193" t="s">
        <v>586</v>
      </c>
      <c r="G183" s="194" t="s">
        <v>276</v>
      </c>
      <c r="H183" s="195">
        <v>10</v>
      </c>
      <c r="I183" s="196"/>
      <c r="J183" s="195">
        <f t="shared" si="10"/>
        <v>0</v>
      </c>
      <c r="K183" s="197"/>
      <c r="L183" s="198"/>
      <c r="M183" s="199" t="s">
        <v>1</v>
      </c>
      <c r="N183" s="200" t="s">
        <v>40</v>
      </c>
      <c r="O183" s="59"/>
      <c r="P183" s="165">
        <f t="shared" si="11"/>
        <v>0</v>
      </c>
      <c r="Q183" s="165">
        <v>0.17499999999999999</v>
      </c>
      <c r="R183" s="165">
        <f t="shared" si="12"/>
        <v>1.75</v>
      </c>
      <c r="S183" s="165">
        <v>0</v>
      </c>
      <c r="T183" s="166">
        <f t="shared" si="1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7" t="s">
        <v>103</v>
      </c>
      <c r="AT183" s="167" t="s">
        <v>263</v>
      </c>
      <c r="AU183" s="167" t="s">
        <v>85</v>
      </c>
      <c r="AY183" s="18" t="s">
        <v>128</v>
      </c>
      <c r="BE183" s="168">
        <f t="shared" si="14"/>
        <v>0</v>
      </c>
      <c r="BF183" s="168">
        <f t="shared" si="15"/>
        <v>0</v>
      </c>
      <c r="BG183" s="168">
        <f t="shared" si="16"/>
        <v>0</v>
      </c>
      <c r="BH183" s="168">
        <f t="shared" si="17"/>
        <v>0</v>
      </c>
      <c r="BI183" s="168">
        <f t="shared" si="18"/>
        <v>0</v>
      </c>
      <c r="BJ183" s="18" t="s">
        <v>85</v>
      </c>
      <c r="BK183" s="169">
        <f t="shared" si="19"/>
        <v>0</v>
      </c>
      <c r="BL183" s="18" t="s">
        <v>91</v>
      </c>
      <c r="BM183" s="167" t="s">
        <v>587</v>
      </c>
    </row>
    <row r="184" spans="1:65" s="2" customFormat="1" ht="16.5" customHeight="1">
      <c r="A184" s="33"/>
      <c r="B184" s="155"/>
      <c r="C184" s="191" t="s">
        <v>381</v>
      </c>
      <c r="D184" s="191" t="s">
        <v>263</v>
      </c>
      <c r="E184" s="192" t="s">
        <v>588</v>
      </c>
      <c r="F184" s="193" t="s">
        <v>589</v>
      </c>
      <c r="G184" s="194" t="s">
        <v>276</v>
      </c>
      <c r="H184" s="195">
        <v>10</v>
      </c>
      <c r="I184" s="196"/>
      <c r="J184" s="195">
        <f t="shared" si="10"/>
        <v>0</v>
      </c>
      <c r="K184" s="197"/>
      <c r="L184" s="198"/>
      <c r="M184" s="199" t="s">
        <v>1</v>
      </c>
      <c r="N184" s="200" t="s">
        <v>40</v>
      </c>
      <c r="O184" s="59"/>
      <c r="P184" s="165">
        <f t="shared" si="11"/>
        <v>0</v>
      </c>
      <c r="Q184" s="165">
        <v>0.22600000000000001</v>
      </c>
      <c r="R184" s="165">
        <f t="shared" si="12"/>
        <v>2.2600000000000002</v>
      </c>
      <c r="S184" s="165">
        <v>0</v>
      </c>
      <c r="T184" s="166">
        <f t="shared" si="1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7" t="s">
        <v>103</v>
      </c>
      <c r="AT184" s="167" t="s">
        <v>263</v>
      </c>
      <c r="AU184" s="167" t="s">
        <v>85</v>
      </c>
      <c r="AY184" s="18" t="s">
        <v>128</v>
      </c>
      <c r="BE184" s="168">
        <f t="shared" si="14"/>
        <v>0</v>
      </c>
      <c r="BF184" s="168">
        <f t="shared" si="15"/>
        <v>0</v>
      </c>
      <c r="BG184" s="168">
        <f t="shared" si="16"/>
        <v>0</v>
      </c>
      <c r="BH184" s="168">
        <f t="shared" si="17"/>
        <v>0</v>
      </c>
      <c r="BI184" s="168">
        <f t="shared" si="18"/>
        <v>0</v>
      </c>
      <c r="BJ184" s="18" t="s">
        <v>85</v>
      </c>
      <c r="BK184" s="169">
        <f t="shared" si="19"/>
        <v>0</v>
      </c>
      <c r="BL184" s="18" t="s">
        <v>91</v>
      </c>
      <c r="BM184" s="167" t="s">
        <v>590</v>
      </c>
    </row>
    <row r="185" spans="1:65" s="2" customFormat="1" ht="16.5" customHeight="1">
      <c r="A185" s="33"/>
      <c r="B185" s="155"/>
      <c r="C185" s="191" t="s">
        <v>385</v>
      </c>
      <c r="D185" s="191" t="s">
        <v>263</v>
      </c>
      <c r="E185" s="192" t="s">
        <v>591</v>
      </c>
      <c r="F185" s="193" t="s">
        <v>592</v>
      </c>
      <c r="G185" s="194" t="s">
        <v>276</v>
      </c>
      <c r="H185" s="195">
        <v>10</v>
      </c>
      <c r="I185" s="196"/>
      <c r="J185" s="195">
        <f t="shared" si="10"/>
        <v>0</v>
      </c>
      <c r="K185" s="197"/>
      <c r="L185" s="198"/>
      <c r="M185" s="199" t="s">
        <v>1</v>
      </c>
      <c r="N185" s="200" t="s">
        <v>40</v>
      </c>
      <c r="O185" s="59"/>
      <c r="P185" s="165">
        <f t="shared" si="11"/>
        <v>0</v>
      </c>
      <c r="Q185" s="165">
        <v>9.9000000000000005E-2</v>
      </c>
      <c r="R185" s="165">
        <f t="shared" si="12"/>
        <v>0.99</v>
      </c>
      <c r="S185" s="165">
        <v>0</v>
      </c>
      <c r="T185" s="166">
        <f t="shared" si="1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7" t="s">
        <v>103</v>
      </c>
      <c r="AT185" s="167" t="s">
        <v>263</v>
      </c>
      <c r="AU185" s="167" t="s">
        <v>85</v>
      </c>
      <c r="AY185" s="18" t="s">
        <v>128</v>
      </c>
      <c r="BE185" s="168">
        <f t="shared" si="14"/>
        <v>0</v>
      </c>
      <c r="BF185" s="168">
        <f t="shared" si="15"/>
        <v>0</v>
      </c>
      <c r="BG185" s="168">
        <f t="shared" si="16"/>
        <v>0</v>
      </c>
      <c r="BH185" s="168">
        <f t="shared" si="17"/>
        <v>0</v>
      </c>
      <c r="BI185" s="168">
        <f t="shared" si="18"/>
        <v>0</v>
      </c>
      <c r="BJ185" s="18" t="s">
        <v>85</v>
      </c>
      <c r="BK185" s="169">
        <f t="shared" si="19"/>
        <v>0</v>
      </c>
      <c r="BL185" s="18" t="s">
        <v>91</v>
      </c>
      <c r="BM185" s="167" t="s">
        <v>593</v>
      </c>
    </row>
    <row r="186" spans="1:65" s="2" customFormat="1" ht="16.5" customHeight="1">
      <c r="A186" s="33"/>
      <c r="B186" s="155"/>
      <c r="C186" s="191" t="s">
        <v>389</v>
      </c>
      <c r="D186" s="191" t="s">
        <v>263</v>
      </c>
      <c r="E186" s="192" t="s">
        <v>594</v>
      </c>
      <c r="F186" s="193" t="s">
        <v>595</v>
      </c>
      <c r="G186" s="194" t="s">
        <v>276</v>
      </c>
      <c r="H186" s="195">
        <v>10</v>
      </c>
      <c r="I186" s="196"/>
      <c r="J186" s="195">
        <f t="shared" si="10"/>
        <v>0</v>
      </c>
      <c r="K186" s="197"/>
      <c r="L186" s="198"/>
      <c r="M186" s="199" t="s">
        <v>1</v>
      </c>
      <c r="N186" s="200" t="s">
        <v>40</v>
      </c>
      <c r="O186" s="59"/>
      <c r="P186" s="165">
        <f t="shared" si="11"/>
        <v>0</v>
      </c>
      <c r="Q186" s="165">
        <v>0.06</v>
      </c>
      <c r="R186" s="165">
        <f t="shared" si="12"/>
        <v>0.6</v>
      </c>
      <c r="S186" s="165">
        <v>0</v>
      </c>
      <c r="T186" s="166">
        <f t="shared" si="1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7" t="s">
        <v>103</v>
      </c>
      <c r="AT186" s="167" t="s">
        <v>263</v>
      </c>
      <c r="AU186" s="167" t="s">
        <v>85</v>
      </c>
      <c r="AY186" s="18" t="s">
        <v>128</v>
      </c>
      <c r="BE186" s="168">
        <f t="shared" si="14"/>
        <v>0</v>
      </c>
      <c r="BF186" s="168">
        <f t="shared" si="15"/>
        <v>0</v>
      </c>
      <c r="BG186" s="168">
        <f t="shared" si="16"/>
        <v>0</v>
      </c>
      <c r="BH186" s="168">
        <f t="shared" si="17"/>
        <v>0</v>
      </c>
      <c r="BI186" s="168">
        <f t="shared" si="18"/>
        <v>0</v>
      </c>
      <c r="BJ186" s="18" t="s">
        <v>85</v>
      </c>
      <c r="BK186" s="169">
        <f t="shared" si="19"/>
        <v>0</v>
      </c>
      <c r="BL186" s="18" t="s">
        <v>91</v>
      </c>
      <c r="BM186" s="167" t="s">
        <v>596</v>
      </c>
    </row>
    <row r="187" spans="1:65" s="2" customFormat="1" ht="21.75" customHeight="1">
      <c r="A187" s="33"/>
      <c r="B187" s="155"/>
      <c r="C187" s="156" t="s">
        <v>394</v>
      </c>
      <c r="D187" s="156" t="s">
        <v>129</v>
      </c>
      <c r="E187" s="157" t="s">
        <v>597</v>
      </c>
      <c r="F187" s="158" t="s">
        <v>598</v>
      </c>
      <c r="G187" s="159" t="s">
        <v>276</v>
      </c>
      <c r="H187" s="160">
        <v>10</v>
      </c>
      <c r="I187" s="161"/>
      <c r="J187" s="160">
        <f t="shared" si="10"/>
        <v>0</v>
      </c>
      <c r="K187" s="162"/>
      <c r="L187" s="34"/>
      <c r="M187" s="163" t="s">
        <v>1</v>
      </c>
      <c r="N187" s="164" t="s">
        <v>40</v>
      </c>
      <c r="O187" s="59"/>
      <c r="P187" s="165">
        <f t="shared" si="11"/>
        <v>0</v>
      </c>
      <c r="Q187" s="165">
        <v>1.056E-2</v>
      </c>
      <c r="R187" s="165">
        <f t="shared" si="12"/>
        <v>0.1056</v>
      </c>
      <c r="S187" s="165">
        <v>0</v>
      </c>
      <c r="T187" s="166">
        <f t="shared" si="1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7" t="s">
        <v>91</v>
      </c>
      <c r="AT187" s="167" t="s">
        <v>129</v>
      </c>
      <c r="AU187" s="167" t="s">
        <v>85</v>
      </c>
      <c r="AY187" s="18" t="s">
        <v>128</v>
      </c>
      <c r="BE187" s="168">
        <f t="shared" si="14"/>
        <v>0</v>
      </c>
      <c r="BF187" s="168">
        <f t="shared" si="15"/>
        <v>0</v>
      </c>
      <c r="BG187" s="168">
        <f t="shared" si="16"/>
        <v>0</v>
      </c>
      <c r="BH187" s="168">
        <f t="shared" si="17"/>
        <v>0</v>
      </c>
      <c r="BI187" s="168">
        <f t="shared" si="18"/>
        <v>0</v>
      </c>
      <c r="BJ187" s="18" t="s">
        <v>85</v>
      </c>
      <c r="BK187" s="169">
        <f t="shared" si="19"/>
        <v>0</v>
      </c>
      <c r="BL187" s="18" t="s">
        <v>91</v>
      </c>
      <c r="BM187" s="167" t="s">
        <v>599</v>
      </c>
    </row>
    <row r="188" spans="1:65" s="2" customFormat="1" ht="16.5" customHeight="1">
      <c r="A188" s="33"/>
      <c r="B188" s="155"/>
      <c r="C188" s="191" t="s">
        <v>398</v>
      </c>
      <c r="D188" s="191" t="s">
        <v>263</v>
      </c>
      <c r="E188" s="192" t="s">
        <v>600</v>
      </c>
      <c r="F188" s="193" t="s">
        <v>601</v>
      </c>
      <c r="G188" s="194" t="s">
        <v>276</v>
      </c>
      <c r="H188" s="195">
        <v>10</v>
      </c>
      <c r="I188" s="196"/>
      <c r="J188" s="195">
        <f t="shared" si="10"/>
        <v>0</v>
      </c>
      <c r="K188" s="197"/>
      <c r="L188" s="198"/>
      <c r="M188" s="199" t="s">
        <v>1</v>
      </c>
      <c r="N188" s="200" t="s">
        <v>40</v>
      </c>
      <c r="O188" s="59"/>
      <c r="P188" s="165">
        <f t="shared" si="11"/>
        <v>0</v>
      </c>
      <c r="Q188" s="165">
        <v>6.9000000000000006E-2</v>
      </c>
      <c r="R188" s="165">
        <f t="shared" si="12"/>
        <v>0.69000000000000006</v>
      </c>
      <c r="S188" s="165">
        <v>0</v>
      </c>
      <c r="T188" s="166">
        <f t="shared" si="1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7" t="s">
        <v>103</v>
      </c>
      <c r="AT188" s="167" t="s">
        <v>263</v>
      </c>
      <c r="AU188" s="167" t="s">
        <v>85</v>
      </c>
      <c r="AY188" s="18" t="s">
        <v>128</v>
      </c>
      <c r="BE188" s="168">
        <f t="shared" si="14"/>
        <v>0</v>
      </c>
      <c r="BF188" s="168">
        <f t="shared" si="15"/>
        <v>0</v>
      </c>
      <c r="BG188" s="168">
        <f t="shared" si="16"/>
        <v>0</v>
      </c>
      <c r="BH188" s="168">
        <f t="shared" si="17"/>
        <v>0</v>
      </c>
      <c r="BI188" s="168">
        <f t="shared" si="18"/>
        <v>0</v>
      </c>
      <c r="BJ188" s="18" t="s">
        <v>85</v>
      </c>
      <c r="BK188" s="169">
        <f t="shared" si="19"/>
        <v>0</v>
      </c>
      <c r="BL188" s="18" t="s">
        <v>91</v>
      </c>
      <c r="BM188" s="167" t="s">
        <v>602</v>
      </c>
    </row>
    <row r="189" spans="1:65" s="2" customFormat="1" ht="16.5" customHeight="1">
      <c r="A189" s="33"/>
      <c r="B189" s="155"/>
      <c r="C189" s="191" t="s">
        <v>403</v>
      </c>
      <c r="D189" s="191" t="s">
        <v>263</v>
      </c>
      <c r="E189" s="192" t="s">
        <v>603</v>
      </c>
      <c r="F189" s="193" t="s">
        <v>604</v>
      </c>
      <c r="G189" s="194" t="s">
        <v>276</v>
      </c>
      <c r="H189" s="195">
        <v>10</v>
      </c>
      <c r="I189" s="196"/>
      <c r="J189" s="195">
        <f t="shared" si="10"/>
        <v>0</v>
      </c>
      <c r="K189" s="197"/>
      <c r="L189" s="198"/>
      <c r="M189" s="199" t="s">
        <v>1</v>
      </c>
      <c r="N189" s="200" t="s">
        <v>40</v>
      </c>
      <c r="O189" s="59"/>
      <c r="P189" s="165">
        <f t="shared" si="11"/>
        <v>0</v>
      </c>
      <c r="Q189" s="165">
        <v>8.7999999999999995E-2</v>
      </c>
      <c r="R189" s="165">
        <f t="shared" si="12"/>
        <v>0.87999999999999989</v>
      </c>
      <c r="S189" s="165">
        <v>0</v>
      </c>
      <c r="T189" s="166">
        <f t="shared" si="1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7" t="s">
        <v>103</v>
      </c>
      <c r="AT189" s="167" t="s">
        <v>263</v>
      </c>
      <c r="AU189" s="167" t="s">
        <v>85</v>
      </c>
      <c r="AY189" s="18" t="s">
        <v>128</v>
      </c>
      <c r="BE189" s="168">
        <f t="shared" si="14"/>
        <v>0</v>
      </c>
      <c r="BF189" s="168">
        <f t="shared" si="15"/>
        <v>0</v>
      </c>
      <c r="BG189" s="168">
        <f t="shared" si="16"/>
        <v>0</v>
      </c>
      <c r="BH189" s="168">
        <f t="shared" si="17"/>
        <v>0</v>
      </c>
      <c r="BI189" s="168">
        <f t="shared" si="18"/>
        <v>0</v>
      </c>
      <c r="BJ189" s="18" t="s">
        <v>85</v>
      </c>
      <c r="BK189" s="169">
        <f t="shared" si="19"/>
        <v>0</v>
      </c>
      <c r="BL189" s="18" t="s">
        <v>91</v>
      </c>
      <c r="BM189" s="167" t="s">
        <v>605</v>
      </c>
    </row>
    <row r="190" spans="1:65" s="2" customFormat="1" ht="16.5" customHeight="1">
      <c r="A190" s="33"/>
      <c r="B190" s="155"/>
      <c r="C190" s="191" t="s">
        <v>407</v>
      </c>
      <c r="D190" s="191" t="s">
        <v>263</v>
      </c>
      <c r="E190" s="192" t="s">
        <v>606</v>
      </c>
      <c r="F190" s="193" t="s">
        <v>607</v>
      </c>
      <c r="G190" s="194" t="s">
        <v>276</v>
      </c>
      <c r="H190" s="195">
        <v>10</v>
      </c>
      <c r="I190" s="196"/>
      <c r="J190" s="195">
        <f t="shared" si="10"/>
        <v>0</v>
      </c>
      <c r="K190" s="197"/>
      <c r="L190" s="198"/>
      <c r="M190" s="199" t="s">
        <v>1</v>
      </c>
      <c r="N190" s="200" t="s">
        <v>40</v>
      </c>
      <c r="O190" s="59"/>
      <c r="P190" s="165">
        <f t="shared" si="11"/>
        <v>0</v>
      </c>
      <c r="Q190" s="165">
        <v>3.5999999999999999E-3</v>
      </c>
      <c r="R190" s="165">
        <f t="shared" si="12"/>
        <v>3.5999999999999997E-2</v>
      </c>
      <c r="S190" s="165">
        <v>0</v>
      </c>
      <c r="T190" s="166">
        <f t="shared" si="1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7" t="s">
        <v>103</v>
      </c>
      <c r="AT190" s="167" t="s">
        <v>263</v>
      </c>
      <c r="AU190" s="167" t="s">
        <v>85</v>
      </c>
      <c r="AY190" s="18" t="s">
        <v>128</v>
      </c>
      <c r="BE190" s="168">
        <f t="shared" si="14"/>
        <v>0</v>
      </c>
      <c r="BF190" s="168">
        <f t="shared" si="15"/>
        <v>0</v>
      </c>
      <c r="BG190" s="168">
        <f t="shared" si="16"/>
        <v>0</v>
      </c>
      <c r="BH190" s="168">
        <f t="shared" si="17"/>
        <v>0</v>
      </c>
      <c r="BI190" s="168">
        <f t="shared" si="18"/>
        <v>0</v>
      </c>
      <c r="BJ190" s="18" t="s">
        <v>85</v>
      </c>
      <c r="BK190" s="169">
        <f t="shared" si="19"/>
        <v>0</v>
      </c>
      <c r="BL190" s="18" t="s">
        <v>91</v>
      </c>
      <c r="BM190" s="167" t="s">
        <v>608</v>
      </c>
    </row>
    <row r="191" spans="1:65" s="2" customFormat="1" ht="33" customHeight="1">
      <c r="A191" s="33"/>
      <c r="B191" s="155"/>
      <c r="C191" s="156" t="s">
        <v>412</v>
      </c>
      <c r="D191" s="156" t="s">
        <v>129</v>
      </c>
      <c r="E191" s="157" t="s">
        <v>609</v>
      </c>
      <c r="F191" s="158" t="s">
        <v>610</v>
      </c>
      <c r="G191" s="159" t="s">
        <v>196</v>
      </c>
      <c r="H191" s="160">
        <v>817</v>
      </c>
      <c r="I191" s="161"/>
      <c r="J191" s="160">
        <f t="shared" si="10"/>
        <v>0</v>
      </c>
      <c r="K191" s="162"/>
      <c r="L191" s="34"/>
      <c r="M191" s="163" t="s">
        <v>1</v>
      </c>
      <c r="N191" s="164" t="s">
        <v>40</v>
      </c>
      <c r="O191" s="59"/>
      <c r="P191" s="165">
        <f t="shared" si="11"/>
        <v>0</v>
      </c>
      <c r="Q191" s="165">
        <v>9.9330000000000002E-2</v>
      </c>
      <c r="R191" s="165">
        <f t="shared" si="12"/>
        <v>81.152609999999996</v>
      </c>
      <c r="S191" s="165">
        <v>0</v>
      </c>
      <c r="T191" s="166">
        <f t="shared" si="1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7" t="s">
        <v>91</v>
      </c>
      <c r="AT191" s="167" t="s">
        <v>129</v>
      </c>
      <c r="AU191" s="167" t="s">
        <v>85</v>
      </c>
      <c r="AY191" s="18" t="s">
        <v>128</v>
      </c>
      <c r="BE191" s="168">
        <f t="shared" si="14"/>
        <v>0</v>
      </c>
      <c r="BF191" s="168">
        <f t="shared" si="15"/>
        <v>0</v>
      </c>
      <c r="BG191" s="168">
        <f t="shared" si="16"/>
        <v>0</v>
      </c>
      <c r="BH191" s="168">
        <f t="shared" si="17"/>
        <v>0</v>
      </c>
      <c r="BI191" s="168">
        <f t="shared" si="18"/>
        <v>0</v>
      </c>
      <c r="BJ191" s="18" t="s">
        <v>85</v>
      </c>
      <c r="BK191" s="169">
        <f t="shared" si="19"/>
        <v>0</v>
      </c>
      <c r="BL191" s="18" t="s">
        <v>91</v>
      </c>
      <c r="BM191" s="167" t="s">
        <v>611</v>
      </c>
    </row>
    <row r="192" spans="1:65" s="2" customFormat="1" ht="21.75" customHeight="1">
      <c r="A192" s="33"/>
      <c r="B192" s="155"/>
      <c r="C192" s="191" t="s">
        <v>416</v>
      </c>
      <c r="D192" s="191" t="s">
        <v>263</v>
      </c>
      <c r="E192" s="192" t="s">
        <v>612</v>
      </c>
      <c r="F192" s="193" t="s">
        <v>613</v>
      </c>
      <c r="G192" s="194" t="s">
        <v>276</v>
      </c>
      <c r="H192" s="195">
        <v>826</v>
      </c>
      <c r="I192" s="196"/>
      <c r="J192" s="195">
        <f t="shared" si="10"/>
        <v>0</v>
      </c>
      <c r="K192" s="197"/>
      <c r="L192" s="198"/>
      <c r="M192" s="199" t="s">
        <v>1</v>
      </c>
      <c r="N192" s="200" t="s">
        <v>40</v>
      </c>
      <c r="O192" s="59"/>
      <c r="P192" s="165">
        <f t="shared" si="11"/>
        <v>0</v>
      </c>
      <c r="Q192" s="165">
        <v>2.1999999999999999E-2</v>
      </c>
      <c r="R192" s="165">
        <f t="shared" si="12"/>
        <v>18.172000000000001</v>
      </c>
      <c r="S192" s="165">
        <v>0</v>
      </c>
      <c r="T192" s="166">
        <f t="shared" si="1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7" t="s">
        <v>103</v>
      </c>
      <c r="AT192" s="167" t="s">
        <v>263</v>
      </c>
      <c r="AU192" s="167" t="s">
        <v>85</v>
      </c>
      <c r="AY192" s="18" t="s">
        <v>128</v>
      </c>
      <c r="BE192" s="168">
        <f t="shared" si="14"/>
        <v>0</v>
      </c>
      <c r="BF192" s="168">
        <f t="shared" si="15"/>
        <v>0</v>
      </c>
      <c r="BG192" s="168">
        <f t="shared" si="16"/>
        <v>0</v>
      </c>
      <c r="BH192" s="168">
        <f t="shared" si="17"/>
        <v>0</v>
      </c>
      <c r="BI192" s="168">
        <f t="shared" si="18"/>
        <v>0</v>
      </c>
      <c r="BJ192" s="18" t="s">
        <v>85</v>
      </c>
      <c r="BK192" s="169">
        <f t="shared" si="19"/>
        <v>0</v>
      </c>
      <c r="BL192" s="18" t="s">
        <v>91</v>
      </c>
      <c r="BM192" s="167" t="s">
        <v>614</v>
      </c>
    </row>
    <row r="193" spans="1:65" s="13" customFormat="1">
      <c r="B193" s="182"/>
      <c r="D193" s="183" t="s">
        <v>221</v>
      </c>
      <c r="E193" s="190" t="s">
        <v>1</v>
      </c>
      <c r="F193" s="184" t="s">
        <v>615</v>
      </c>
      <c r="H193" s="185">
        <v>825.17</v>
      </c>
      <c r="I193" s="186"/>
      <c r="L193" s="182"/>
      <c r="M193" s="187"/>
      <c r="N193" s="188"/>
      <c r="O193" s="188"/>
      <c r="P193" s="188"/>
      <c r="Q193" s="188"/>
      <c r="R193" s="188"/>
      <c r="S193" s="188"/>
      <c r="T193" s="189"/>
      <c r="AT193" s="190" t="s">
        <v>221</v>
      </c>
      <c r="AU193" s="190" t="s">
        <v>85</v>
      </c>
      <c r="AV193" s="13" t="s">
        <v>85</v>
      </c>
      <c r="AW193" s="13" t="s">
        <v>30</v>
      </c>
      <c r="AX193" s="13" t="s">
        <v>74</v>
      </c>
      <c r="AY193" s="190" t="s">
        <v>128</v>
      </c>
    </row>
    <row r="194" spans="1:65" s="13" customFormat="1">
      <c r="B194" s="182"/>
      <c r="D194" s="183" t="s">
        <v>221</v>
      </c>
      <c r="E194" s="190" t="s">
        <v>1</v>
      </c>
      <c r="F194" s="184" t="s">
        <v>616</v>
      </c>
      <c r="H194" s="185">
        <v>826</v>
      </c>
      <c r="I194" s="186"/>
      <c r="L194" s="182"/>
      <c r="M194" s="187"/>
      <c r="N194" s="188"/>
      <c r="O194" s="188"/>
      <c r="P194" s="188"/>
      <c r="Q194" s="188"/>
      <c r="R194" s="188"/>
      <c r="S194" s="188"/>
      <c r="T194" s="189"/>
      <c r="AT194" s="190" t="s">
        <v>221</v>
      </c>
      <c r="AU194" s="190" t="s">
        <v>85</v>
      </c>
      <c r="AV194" s="13" t="s">
        <v>85</v>
      </c>
      <c r="AW194" s="13" t="s">
        <v>30</v>
      </c>
      <c r="AX194" s="13" t="s">
        <v>81</v>
      </c>
      <c r="AY194" s="190" t="s">
        <v>128</v>
      </c>
    </row>
    <row r="195" spans="1:65" s="2" customFormat="1" ht="21.75" customHeight="1">
      <c r="A195" s="33"/>
      <c r="B195" s="155"/>
      <c r="C195" s="156" t="s">
        <v>424</v>
      </c>
      <c r="D195" s="156" t="s">
        <v>129</v>
      </c>
      <c r="E195" s="157" t="s">
        <v>617</v>
      </c>
      <c r="F195" s="158" t="s">
        <v>618</v>
      </c>
      <c r="G195" s="159" t="s">
        <v>196</v>
      </c>
      <c r="H195" s="160">
        <v>792</v>
      </c>
      <c r="I195" s="161"/>
      <c r="J195" s="160">
        <f>ROUND(I195*H195,3)</f>
        <v>0</v>
      </c>
      <c r="K195" s="162"/>
      <c r="L195" s="34"/>
      <c r="M195" s="163" t="s">
        <v>1</v>
      </c>
      <c r="N195" s="164" t="s">
        <v>40</v>
      </c>
      <c r="O195" s="59"/>
      <c r="P195" s="165">
        <f>O195*H195</f>
        <v>0</v>
      </c>
      <c r="Q195" s="165">
        <v>0.12734000000000001</v>
      </c>
      <c r="R195" s="165">
        <f>Q195*H195</f>
        <v>100.85328000000001</v>
      </c>
      <c r="S195" s="165">
        <v>0</v>
      </c>
      <c r="T195" s="166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7" t="s">
        <v>91</v>
      </c>
      <c r="AT195" s="167" t="s">
        <v>129</v>
      </c>
      <c r="AU195" s="167" t="s">
        <v>85</v>
      </c>
      <c r="AY195" s="18" t="s">
        <v>128</v>
      </c>
      <c r="BE195" s="168">
        <f>IF(N195="základná",J195,0)</f>
        <v>0</v>
      </c>
      <c r="BF195" s="168">
        <f>IF(N195="znížená",J195,0)</f>
        <v>0</v>
      </c>
      <c r="BG195" s="168">
        <f>IF(N195="zákl. prenesená",J195,0)</f>
        <v>0</v>
      </c>
      <c r="BH195" s="168">
        <f>IF(N195="zníž. prenesená",J195,0)</f>
        <v>0</v>
      </c>
      <c r="BI195" s="168">
        <f>IF(N195="nulová",J195,0)</f>
        <v>0</v>
      </c>
      <c r="BJ195" s="18" t="s">
        <v>85</v>
      </c>
      <c r="BK195" s="169">
        <f>ROUND(I195*H195,3)</f>
        <v>0</v>
      </c>
      <c r="BL195" s="18" t="s">
        <v>91</v>
      </c>
      <c r="BM195" s="167" t="s">
        <v>619</v>
      </c>
    </row>
    <row r="196" spans="1:65" s="13" customFormat="1">
      <c r="B196" s="182"/>
      <c r="D196" s="183" t="s">
        <v>221</v>
      </c>
      <c r="E196" s="190" t="s">
        <v>1</v>
      </c>
      <c r="F196" s="184" t="s">
        <v>620</v>
      </c>
      <c r="H196" s="185">
        <v>792</v>
      </c>
      <c r="I196" s="186"/>
      <c r="L196" s="182"/>
      <c r="M196" s="187"/>
      <c r="N196" s="188"/>
      <c r="O196" s="188"/>
      <c r="P196" s="188"/>
      <c r="Q196" s="188"/>
      <c r="R196" s="188"/>
      <c r="S196" s="188"/>
      <c r="T196" s="189"/>
      <c r="AT196" s="190" t="s">
        <v>221</v>
      </c>
      <c r="AU196" s="190" t="s">
        <v>85</v>
      </c>
      <c r="AV196" s="13" t="s">
        <v>85</v>
      </c>
      <c r="AW196" s="13" t="s">
        <v>30</v>
      </c>
      <c r="AX196" s="13" t="s">
        <v>81</v>
      </c>
      <c r="AY196" s="190" t="s">
        <v>128</v>
      </c>
    </row>
    <row r="197" spans="1:65" s="2" customFormat="1" ht="21.75" customHeight="1">
      <c r="A197" s="33"/>
      <c r="B197" s="155"/>
      <c r="C197" s="191" t="s">
        <v>428</v>
      </c>
      <c r="D197" s="191" t="s">
        <v>263</v>
      </c>
      <c r="E197" s="192" t="s">
        <v>621</v>
      </c>
      <c r="F197" s="193" t="s">
        <v>622</v>
      </c>
      <c r="G197" s="194" t="s">
        <v>276</v>
      </c>
      <c r="H197" s="195">
        <v>736</v>
      </c>
      <c r="I197" s="196"/>
      <c r="J197" s="195">
        <f>ROUND(I197*H197,3)</f>
        <v>0</v>
      </c>
      <c r="K197" s="197"/>
      <c r="L197" s="198"/>
      <c r="M197" s="199" t="s">
        <v>1</v>
      </c>
      <c r="N197" s="200" t="s">
        <v>40</v>
      </c>
      <c r="O197" s="59"/>
      <c r="P197" s="165">
        <f>O197*H197</f>
        <v>0</v>
      </c>
      <c r="Q197" s="165">
        <v>0.09</v>
      </c>
      <c r="R197" s="165">
        <f>Q197*H197</f>
        <v>66.239999999999995</v>
      </c>
      <c r="S197" s="165">
        <v>0</v>
      </c>
      <c r="T197" s="166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7" t="s">
        <v>103</v>
      </c>
      <c r="AT197" s="167" t="s">
        <v>263</v>
      </c>
      <c r="AU197" s="167" t="s">
        <v>85</v>
      </c>
      <c r="AY197" s="18" t="s">
        <v>128</v>
      </c>
      <c r="BE197" s="168">
        <f>IF(N197="základná",J197,0)</f>
        <v>0</v>
      </c>
      <c r="BF197" s="168">
        <f>IF(N197="znížená",J197,0)</f>
        <v>0</v>
      </c>
      <c r="BG197" s="168">
        <f>IF(N197="zákl. prenesená",J197,0)</f>
        <v>0</v>
      </c>
      <c r="BH197" s="168">
        <f>IF(N197="zníž. prenesená",J197,0)</f>
        <v>0</v>
      </c>
      <c r="BI197" s="168">
        <f>IF(N197="nulová",J197,0)</f>
        <v>0</v>
      </c>
      <c r="BJ197" s="18" t="s">
        <v>85</v>
      </c>
      <c r="BK197" s="169">
        <f>ROUND(I197*H197,3)</f>
        <v>0</v>
      </c>
      <c r="BL197" s="18" t="s">
        <v>91</v>
      </c>
      <c r="BM197" s="167" t="s">
        <v>623</v>
      </c>
    </row>
    <row r="198" spans="1:65" s="13" customFormat="1">
      <c r="B198" s="182"/>
      <c r="D198" s="183" t="s">
        <v>221</v>
      </c>
      <c r="E198" s="190" t="s">
        <v>1</v>
      </c>
      <c r="F198" s="184" t="s">
        <v>624</v>
      </c>
      <c r="H198" s="185">
        <v>735.28</v>
      </c>
      <c r="I198" s="186"/>
      <c r="L198" s="182"/>
      <c r="M198" s="187"/>
      <c r="N198" s="188"/>
      <c r="O198" s="188"/>
      <c r="P198" s="188"/>
      <c r="Q198" s="188"/>
      <c r="R198" s="188"/>
      <c r="S198" s="188"/>
      <c r="T198" s="189"/>
      <c r="AT198" s="190" t="s">
        <v>221</v>
      </c>
      <c r="AU198" s="190" t="s">
        <v>85</v>
      </c>
      <c r="AV198" s="13" t="s">
        <v>85</v>
      </c>
      <c r="AW198" s="13" t="s">
        <v>30</v>
      </c>
      <c r="AX198" s="13" t="s">
        <v>74</v>
      </c>
      <c r="AY198" s="190" t="s">
        <v>128</v>
      </c>
    </row>
    <row r="199" spans="1:65" s="13" customFormat="1">
      <c r="B199" s="182"/>
      <c r="D199" s="183" t="s">
        <v>221</v>
      </c>
      <c r="E199" s="190" t="s">
        <v>1</v>
      </c>
      <c r="F199" s="184" t="s">
        <v>625</v>
      </c>
      <c r="H199" s="185">
        <v>736</v>
      </c>
      <c r="I199" s="186"/>
      <c r="L199" s="182"/>
      <c r="M199" s="187"/>
      <c r="N199" s="188"/>
      <c r="O199" s="188"/>
      <c r="P199" s="188"/>
      <c r="Q199" s="188"/>
      <c r="R199" s="188"/>
      <c r="S199" s="188"/>
      <c r="T199" s="189"/>
      <c r="AT199" s="190" t="s">
        <v>221</v>
      </c>
      <c r="AU199" s="190" t="s">
        <v>85</v>
      </c>
      <c r="AV199" s="13" t="s">
        <v>85</v>
      </c>
      <c r="AW199" s="13" t="s">
        <v>30</v>
      </c>
      <c r="AX199" s="13" t="s">
        <v>81</v>
      </c>
      <c r="AY199" s="190" t="s">
        <v>128</v>
      </c>
    </row>
    <row r="200" spans="1:65" s="2" customFormat="1" ht="21.75" customHeight="1">
      <c r="A200" s="33"/>
      <c r="B200" s="155"/>
      <c r="C200" s="191" t="s">
        <v>431</v>
      </c>
      <c r="D200" s="191" t="s">
        <v>263</v>
      </c>
      <c r="E200" s="192" t="s">
        <v>626</v>
      </c>
      <c r="F200" s="193" t="s">
        <v>627</v>
      </c>
      <c r="G200" s="194" t="s">
        <v>276</v>
      </c>
      <c r="H200" s="195">
        <v>65</v>
      </c>
      <c r="I200" s="196"/>
      <c r="J200" s="195">
        <f>ROUND(I200*H200,3)</f>
        <v>0</v>
      </c>
      <c r="K200" s="197"/>
      <c r="L200" s="198"/>
      <c r="M200" s="199" t="s">
        <v>1</v>
      </c>
      <c r="N200" s="200" t="s">
        <v>40</v>
      </c>
      <c r="O200" s="59"/>
      <c r="P200" s="165">
        <f>O200*H200</f>
        <v>0</v>
      </c>
      <c r="Q200" s="165">
        <v>4.8000000000000001E-2</v>
      </c>
      <c r="R200" s="165">
        <f>Q200*H200</f>
        <v>3.12</v>
      </c>
      <c r="S200" s="165">
        <v>0</v>
      </c>
      <c r="T200" s="166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7" t="s">
        <v>103</v>
      </c>
      <c r="AT200" s="167" t="s">
        <v>263</v>
      </c>
      <c r="AU200" s="167" t="s">
        <v>85</v>
      </c>
      <c r="AY200" s="18" t="s">
        <v>128</v>
      </c>
      <c r="BE200" s="168">
        <f>IF(N200="základná",J200,0)</f>
        <v>0</v>
      </c>
      <c r="BF200" s="168">
        <f>IF(N200="znížená",J200,0)</f>
        <v>0</v>
      </c>
      <c r="BG200" s="168">
        <f>IF(N200="zákl. prenesená",J200,0)</f>
        <v>0</v>
      </c>
      <c r="BH200" s="168">
        <f>IF(N200="zníž. prenesená",J200,0)</f>
        <v>0</v>
      </c>
      <c r="BI200" s="168">
        <f>IF(N200="nulová",J200,0)</f>
        <v>0</v>
      </c>
      <c r="BJ200" s="18" t="s">
        <v>85</v>
      </c>
      <c r="BK200" s="169">
        <f>ROUND(I200*H200,3)</f>
        <v>0</v>
      </c>
      <c r="BL200" s="18" t="s">
        <v>91</v>
      </c>
      <c r="BM200" s="167" t="s">
        <v>628</v>
      </c>
    </row>
    <row r="201" spans="1:65" s="13" customFormat="1">
      <c r="B201" s="182"/>
      <c r="D201" s="183" t="s">
        <v>221</v>
      </c>
      <c r="E201" s="190" t="s">
        <v>1</v>
      </c>
      <c r="F201" s="184" t="s">
        <v>629</v>
      </c>
      <c r="H201" s="185">
        <v>64.64</v>
      </c>
      <c r="I201" s="186"/>
      <c r="L201" s="182"/>
      <c r="M201" s="187"/>
      <c r="N201" s="188"/>
      <c r="O201" s="188"/>
      <c r="P201" s="188"/>
      <c r="Q201" s="188"/>
      <c r="R201" s="188"/>
      <c r="S201" s="188"/>
      <c r="T201" s="189"/>
      <c r="AT201" s="190" t="s">
        <v>221</v>
      </c>
      <c r="AU201" s="190" t="s">
        <v>85</v>
      </c>
      <c r="AV201" s="13" t="s">
        <v>85</v>
      </c>
      <c r="AW201" s="13" t="s">
        <v>30</v>
      </c>
      <c r="AX201" s="13" t="s">
        <v>74</v>
      </c>
      <c r="AY201" s="190" t="s">
        <v>128</v>
      </c>
    </row>
    <row r="202" spans="1:65" s="13" customFormat="1">
      <c r="B202" s="182"/>
      <c r="D202" s="183" t="s">
        <v>221</v>
      </c>
      <c r="E202" s="190" t="s">
        <v>1</v>
      </c>
      <c r="F202" s="184" t="s">
        <v>630</v>
      </c>
      <c r="H202" s="185">
        <v>65</v>
      </c>
      <c r="I202" s="186"/>
      <c r="L202" s="182"/>
      <c r="M202" s="187"/>
      <c r="N202" s="188"/>
      <c r="O202" s="188"/>
      <c r="P202" s="188"/>
      <c r="Q202" s="188"/>
      <c r="R202" s="188"/>
      <c r="S202" s="188"/>
      <c r="T202" s="189"/>
      <c r="AT202" s="190" t="s">
        <v>221</v>
      </c>
      <c r="AU202" s="190" t="s">
        <v>85</v>
      </c>
      <c r="AV202" s="13" t="s">
        <v>85</v>
      </c>
      <c r="AW202" s="13" t="s">
        <v>30</v>
      </c>
      <c r="AX202" s="13" t="s">
        <v>81</v>
      </c>
      <c r="AY202" s="190" t="s">
        <v>128</v>
      </c>
    </row>
    <row r="203" spans="1:65" s="11" customFormat="1" ht="22.75" customHeight="1">
      <c r="B203" s="144"/>
      <c r="D203" s="145" t="s">
        <v>73</v>
      </c>
      <c r="E203" s="180" t="s">
        <v>156</v>
      </c>
      <c r="F203" s="180" t="s">
        <v>204</v>
      </c>
      <c r="I203" s="147"/>
      <c r="J203" s="181">
        <f>BK203</f>
        <v>0</v>
      </c>
      <c r="L203" s="144"/>
      <c r="M203" s="149"/>
      <c r="N203" s="150"/>
      <c r="O203" s="150"/>
      <c r="P203" s="151">
        <f>SUM(P204:P218)</f>
        <v>0</v>
      </c>
      <c r="Q203" s="150"/>
      <c r="R203" s="151">
        <f>SUM(R204:R218)</f>
        <v>200.54809700000001</v>
      </c>
      <c r="S203" s="150"/>
      <c r="T203" s="152">
        <f>SUM(T204:T218)</f>
        <v>0</v>
      </c>
      <c r="AR203" s="145" t="s">
        <v>81</v>
      </c>
      <c r="AT203" s="153" t="s">
        <v>73</v>
      </c>
      <c r="AU203" s="153" t="s">
        <v>81</v>
      </c>
      <c r="AY203" s="145" t="s">
        <v>128</v>
      </c>
      <c r="BK203" s="154">
        <f>SUM(BK204:BK218)</f>
        <v>0</v>
      </c>
    </row>
    <row r="204" spans="1:65" s="2" customFormat="1" ht="21.75" customHeight="1">
      <c r="A204" s="33"/>
      <c r="B204" s="155"/>
      <c r="C204" s="156" t="s">
        <v>437</v>
      </c>
      <c r="D204" s="156" t="s">
        <v>129</v>
      </c>
      <c r="E204" s="157" t="s">
        <v>631</v>
      </c>
      <c r="F204" s="158" t="s">
        <v>632</v>
      </c>
      <c r="G204" s="159" t="s">
        <v>196</v>
      </c>
      <c r="H204" s="160">
        <v>7</v>
      </c>
      <c r="I204" s="161"/>
      <c r="J204" s="160">
        <f>ROUND(I204*H204,3)</f>
        <v>0</v>
      </c>
      <c r="K204" s="162"/>
      <c r="L204" s="34"/>
      <c r="M204" s="163" t="s">
        <v>1</v>
      </c>
      <c r="N204" s="164" t="s">
        <v>40</v>
      </c>
      <c r="O204" s="59"/>
      <c r="P204" s="165">
        <f>O204*H204</f>
        <v>0</v>
      </c>
      <c r="Q204" s="165">
        <v>0.11254</v>
      </c>
      <c r="R204" s="165">
        <f>Q204*H204</f>
        <v>0.78778000000000004</v>
      </c>
      <c r="S204" s="165">
        <v>0</v>
      </c>
      <c r="T204" s="166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7" t="s">
        <v>91</v>
      </c>
      <c r="AT204" s="167" t="s">
        <v>129</v>
      </c>
      <c r="AU204" s="167" t="s">
        <v>85</v>
      </c>
      <c r="AY204" s="18" t="s">
        <v>128</v>
      </c>
      <c r="BE204" s="168">
        <f>IF(N204="základná",J204,0)</f>
        <v>0</v>
      </c>
      <c r="BF204" s="168">
        <f>IF(N204="znížená",J204,0)</f>
        <v>0</v>
      </c>
      <c r="BG204" s="168">
        <f>IF(N204="zákl. prenesená",J204,0)</f>
        <v>0</v>
      </c>
      <c r="BH204" s="168">
        <f>IF(N204="zníž. prenesená",J204,0)</f>
        <v>0</v>
      </c>
      <c r="BI204" s="168">
        <f>IF(N204="nulová",J204,0)</f>
        <v>0</v>
      </c>
      <c r="BJ204" s="18" t="s">
        <v>85</v>
      </c>
      <c r="BK204" s="169">
        <f>ROUND(I204*H204,3)</f>
        <v>0</v>
      </c>
      <c r="BL204" s="18" t="s">
        <v>91</v>
      </c>
      <c r="BM204" s="167" t="s">
        <v>633</v>
      </c>
    </row>
    <row r="205" spans="1:65" s="2" customFormat="1" ht="33" customHeight="1">
      <c r="A205" s="33"/>
      <c r="B205" s="155"/>
      <c r="C205" s="191" t="s">
        <v>443</v>
      </c>
      <c r="D205" s="191" t="s">
        <v>263</v>
      </c>
      <c r="E205" s="192" t="s">
        <v>634</v>
      </c>
      <c r="F205" s="193" t="s">
        <v>635</v>
      </c>
      <c r="G205" s="194" t="s">
        <v>196</v>
      </c>
      <c r="H205" s="195">
        <v>7</v>
      </c>
      <c r="I205" s="196"/>
      <c r="J205" s="195">
        <f>ROUND(I205*H205,3)</f>
        <v>0</v>
      </c>
      <c r="K205" s="197"/>
      <c r="L205" s="198"/>
      <c r="M205" s="199" t="s">
        <v>1</v>
      </c>
      <c r="N205" s="200" t="s">
        <v>40</v>
      </c>
      <c r="O205" s="59"/>
      <c r="P205" s="165">
        <f>O205*H205</f>
        <v>0</v>
      </c>
      <c r="Q205" s="165">
        <v>4.7030000000000002E-2</v>
      </c>
      <c r="R205" s="165">
        <f>Q205*H205</f>
        <v>0.32921</v>
      </c>
      <c r="S205" s="165">
        <v>0</v>
      </c>
      <c r="T205" s="166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7" t="s">
        <v>103</v>
      </c>
      <c r="AT205" s="167" t="s">
        <v>263</v>
      </c>
      <c r="AU205" s="167" t="s">
        <v>85</v>
      </c>
      <c r="AY205" s="18" t="s">
        <v>128</v>
      </c>
      <c r="BE205" s="168">
        <f>IF(N205="základná",J205,0)</f>
        <v>0</v>
      </c>
      <c r="BF205" s="168">
        <f>IF(N205="znížená",J205,0)</f>
        <v>0</v>
      </c>
      <c r="BG205" s="168">
        <f>IF(N205="zákl. prenesená",J205,0)</f>
        <v>0</v>
      </c>
      <c r="BH205" s="168">
        <f>IF(N205="zníž. prenesená",J205,0)</f>
        <v>0</v>
      </c>
      <c r="BI205" s="168">
        <f>IF(N205="nulová",J205,0)</f>
        <v>0</v>
      </c>
      <c r="BJ205" s="18" t="s">
        <v>85</v>
      </c>
      <c r="BK205" s="169">
        <f>ROUND(I205*H205,3)</f>
        <v>0</v>
      </c>
      <c r="BL205" s="18" t="s">
        <v>91</v>
      </c>
      <c r="BM205" s="167" t="s">
        <v>636</v>
      </c>
    </row>
    <row r="206" spans="1:65" s="2" customFormat="1" ht="21.75" customHeight="1">
      <c r="A206" s="33"/>
      <c r="B206" s="155"/>
      <c r="C206" s="156" t="s">
        <v>447</v>
      </c>
      <c r="D206" s="156" t="s">
        <v>129</v>
      </c>
      <c r="E206" s="157" t="s">
        <v>637</v>
      </c>
      <c r="F206" s="158" t="s">
        <v>638</v>
      </c>
      <c r="G206" s="159" t="s">
        <v>196</v>
      </c>
      <c r="H206" s="160">
        <v>6</v>
      </c>
      <c r="I206" s="161"/>
      <c r="J206" s="160">
        <f>ROUND(I206*H206,3)</f>
        <v>0</v>
      </c>
      <c r="K206" s="162"/>
      <c r="L206" s="34"/>
      <c r="M206" s="163" t="s">
        <v>1</v>
      </c>
      <c r="N206" s="164" t="s">
        <v>40</v>
      </c>
      <c r="O206" s="59"/>
      <c r="P206" s="165">
        <f>O206*H206</f>
        <v>0</v>
      </c>
      <c r="Q206" s="165">
        <v>0.12249</v>
      </c>
      <c r="R206" s="165">
        <f>Q206*H206</f>
        <v>0.73494000000000004</v>
      </c>
      <c r="S206" s="165">
        <v>0</v>
      </c>
      <c r="T206" s="166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7" t="s">
        <v>91</v>
      </c>
      <c r="AT206" s="167" t="s">
        <v>129</v>
      </c>
      <c r="AU206" s="167" t="s">
        <v>85</v>
      </c>
      <c r="AY206" s="18" t="s">
        <v>128</v>
      </c>
      <c r="BE206" s="168">
        <f>IF(N206="základná",J206,0)</f>
        <v>0</v>
      </c>
      <c r="BF206" s="168">
        <f>IF(N206="znížená",J206,0)</f>
        <v>0</v>
      </c>
      <c r="BG206" s="168">
        <f>IF(N206="zákl. prenesená",J206,0)</f>
        <v>0</v>
      </c>
      <c r="BH206" s="168">
        <f>IF(N206="zníž. prenesená",J206,0)</f>
        <v>0</v>
      </c>
      <c r="BI206" s="168">
        <f>IF(N206="nulová",J206,0)</f>
        <v>0</v>
      </c>
      <c r="BJ206" s="18" t="s">
        <v>85</v>
      </c>
      <c r="BK206" s="169">
        <f>ROUND(I206*H206,3)</f>
        <v>0</v>
      </c>
      <c r="BL206" s="18" t="s">
        <v>91</v>
      </c>
      <c r="BM206" s="167" t="s">
        <v>639</v>
      </c>
    </row>
    <row r="207" spans="1:65" s="2" customFormat="1" ht="21.75" customHeight="1">
      <c r="A207" s="33"/>
      <c r="B207" s="155"/>
      <c r="C207" s="191" t="s">
        <v>452</v>
      </c>
      <c r="D207" s="191" t="s">
        <v>263</v>
      </c>
      <c r="E207" s="192" t="s">
        <v>640</v>
      </c>
      <c r="F207" s="193" t="s">
        <v>641</v>
      </c>
      <c r="G207" s="194" t="s">
        <v>276</v>
      </c>
      <c r="H207" s="195">
        <v>40</v>
      </c>
      <c r="I207" s="196"/>
      <c r="J207" s="195">
        <f>ROUND(I207*H207,3)</f>
        <v>0</v>
      </c>
      <c r="K207" s="197"/>
      <c r="L207" s="198"/>
      <c r="M207" s="199" t="s">
        <v>1</v>
      </c>
      <c r="N207" s="200" t="s">
        <v>40</v>
      </c>
      <c r="O207" s="59"/>
      <c r="P207" s="165">
        <f>O207*H207</f>
        <v>0</v>
      </c>
      <c r="Q207" s="165">
        <v>1.09E-2</v>
      </c>
      <c r="R207" s="165">
        <f>Q207*H207</f>
        <v>0.436</v>
      </c>
      <c r="S207" s="165">
        <v>0</v>
      </c>
      <c r="T207" s="166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7" t="s">
        <v>103</v>
      </c>
      <c r="AT207" s="167" t="s">
        <v>263</v>
      </c>
      <c r="AU207" s="167" t="s">
        <v>85</v>
      </c>
      <c r="AY207" s="18" t="s">
        <v>128</v>
      </c>
      <c r="BE207" s="168">
        <f>IF(N207="základná",J207,0)</f>
        <v>0</v>
      </c>
      <c r="BF207" s="168">
        <f>IF(N207="znížená",J207,0)</f>
        <v>0</v>
      </c>
      <c r="BG207" s="168">
        <f>IF(N207="zákl. prenesená",J207,0)</f>
        <v>0</v>
      </c>
      <c r="BH207" s="168">
        <f>IF(N207="zníž. prenesená",J207,0)</f>
        <v>0</v>
      </c>
      <c r="BI207" s="168">
        <f>IF(N207="nulová",J207,0)</f>
        <v>0</v>
      </c>
      <c r="BJ207" s="18" t="s">
        <v>85</v>
      </c>
      <c r="BK207" s="169">
        <f>ROUND(I207*H207,3)</f>
        <v>0</v>
      </c>
      <c r="BL207" s="18" t="s">
        <v>91</v>
      </c>
      <c r="BM207" s="167" t="s">
        <v>642</v>
      </c>
    </row>
    <row r="208" spans="1:65" s="13" customFormat="1">
      <c r="B208" s="182"/>
      <c r="D208" s="183" t="s">
        <v>221</v>
      </c>
      <c r="F208" s="184" t="s">
        <v>643</v>
      </c>
      <c r="H208" s="185">
        <v>40</v>
      </c>
      <c r="I208" s="186"/>
      <c r="L208" s="182"/>
      <c r="M208" s="187"/>
      <c r="N208" s="188"/>
      <c r="O208" s="188"/>
      <c r="P208" s="188"/>
      <c r="Q208" s="188"/>
      <c r="R208" s="188"/>
      <c r="S208" s="188"/>
      <c r="T208" s="189"/>
      <c r="AT208" s="190" t="s">
        <v>221</v>
      </c>
      <c r="AU208" s="190" t="s">
        <v>85</v>
      </c>
      <c r="AV208" s="13" t="s">
        <v>85</v>
      </c>
      <c r="AW208" s="13" t="s">
        <v>3</v>
      </c>
      <c r="AX208" s="13" t="s">
        <v>81</v>
      </c>
      <c r="AY208" s="190" t="s">
        <v>128</v>
      </c>
    </row>
    <row r="209" spans="1:65" s="2" customFormat="1" ht="21.75" customHeight="1">
      <c r="A209" s="33"/>
      <c r="B209" s="155"/>
      <c r="C209" s="156" t="s">
        <v>644</v>
      </c>
      <c r="D209" s="156" t="s">
        <v>129</v>
      </c>
      <c r="E209" s="157" t="s">
        <v>645</v>
      </c>
      <c r="F209" s="158" t="s">
        <v>646</v>
      </c>
      <c r="G209" s="159" t="s">
        <v>196</v>
      </c>
      <c r="H209" s="160">
        <v>9</v>
      </c>
      <c r="I209" s="161"/>
      <c r="J209" s="160">
        <f>ROUND(I209*H209,3)</f>
        <v>0</v>
      </c>
      <c r="K209" s="162"/>
      <c r="L209" s="34"/>
      <c r="M209" s="163" t="s">
        <v>1</v>
      </c>
      <c r="N209" s="164" t="s">
        <v>40</v>
      </c>
      <c r="O209" s="59"/>
      <c r="P209" s="165">
        <f>O209*H209</f>
        <v>0</v>
      </c>
      <c r="Q209" s="165">
        <v>0.24499000000000001</v>
      </c>
      <c r="R209" s="165">
        <f>Q209*H209</f>
        <v>2.2049099999999999</v>
      </c>
      <c r="S209" s="165">
        <v>0</v>
      </c>
      <c r="T209" s="166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7" t="s">
        <v>91</v>
      </c>
      <c r="AT209" s="167" t="s">
        <v>129</v>
      </c>
      <c r="AU209" s="167" t="s">
        <v>85</v>
      </c>
      <c r="AY209" s="18" t="s">
        <v>128</v>
      </c>
      <c r="BE209" s="168">
        <f>IF(N209="základná",J209,0)</f>
        <v>0</v>
      </c>
      <c r="BF209" s="168">
        <f>IF(N209="znížená",J209,0)</f>
        <v>0</v>
      </c>
      <c r="BG209" s="168">
        <f>IF(N209="zákl. prenesená",J209,0)</f>
        <v>0</v>
      </c>
      <c r="BH209" s="168">
        <f>IF(N209="zníž. prenesená",J209,0)</f>
        <v>0</v>
      </c>
      <c r="BI209" s="168">
        <f>IF(N209="nulová",J209,0)</f>
        <v>0</v>
      </c>
      <c r="BJ209" s="18" t="s">
        <v>85</v>
      </c>
      <c r="BK209" s="169">
        <f>ROUND(I209*H209,3)</f>
        <v>0</v>
      </c>
      <c r="BL209" s="18" t="s">
        <v>91</v>
      </c>
      <c r="BM209" s="167" t="s">
        <v>647</v>
      </c>
    </row>
    <row r="210" spans="1:65" s="2" customFormat="1" ht="21.75" customHeight="1">
      <c r="A210" s="33"/>
      <c r="B210" s="155"/>
      <c r="C210" s="191" t="s">
        <v>648</v>
      </c>
      <c r="D210" s="191" t="s">
        <v>263</v>
      </c>
      <c r="E210" s="192" t="s">
        <v>649</v>
      </c>
      <c r="F210" s="193" t="s">
        <v>650</v>
      </c>
      <c r="G210" s="194" t="s">
        <v>276</v>
      </c>
      <c r="H210" s="195">
        <v>60</v>
      </c>
      <c r="I210" s="196"/>
      <c r="J210" s="195">
        <f>ROUND(I210*H210,3)</f>
        <v>0</v>
      </c>
      <c r="K210" s="197"/>
      <c r="L210" s="198"/>
      <c r="M210" s="199" t="s">
        <v>1</v>
      </c>
      <c r="N210" s="200" t="s">
        <v>40</v>
      </c>
      <c r="O210" s="59"/>
      <c r="P210" s="165">
        <f>O210*H210</f>
        <v>0</v>
      </c>
      <c r="Q210" s="165">
        <v>7.5999999999999998E-2</v>
      </c>
      <c r="R210" s="165">
        <f>Q210*H210</f>
        <v>4.5599999999999996</v>
      </c>
      <c r="S210" s="165">
        <v>0</v>
      </c>
      <c r="T210" s="166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7" t="s">
        <v>103</v>
      </c>
      <c r="AT210" s="167" t="s">
        <v>263</v>
      </c>
      <c r="AU210" s="167" t="s">
        <v>85</v>
      </c>
      <c r="AY210" s="18" t="s">
        <v>128</v>
      </c>
      <c r="BE210" s="168">
        <f>IF(N210="základná",J210,0)</f>
        <v>0</v>
      </c>
      <c r="BF210" s="168">
        <f>IF(N210="znížená",J210,0)</f>
        <v>0</v>
      </c>
      <c r="BG210" s="168">
        <f>IF(N210="zákl. prenesená",J210,0)</f>
        <v>0</v>
      </c>
      <c r="BH210" s="168">
        <f>IF(N210="zníž. prenesená",J210,0)</f>
        <v>0</v>
      </c>
      <c r="BI210" s="168">
        <f>IF(N210="nulová",J210,0)</f>
        <v>0</v>
      </c>
      <c r="BJ210" s="18" t="s">
        <v>85</v>
      </c>
      <c r="BK210" s="169">
        <f>ROUND(I210*H210,3)</f>
        <v>0</v>
      </c>
      <c r="BL210" s="18" t="s">
        <v>91</v>
      </c>
      <c r="BM210" s="167" t="s">
        <v>651</v>
      </c>
    </row>
    <row r="211" spans="1:65" s="13" customFormat="1">
      <c r="B211" s="182"/>
      <c r="D211" s="183" t="s">
        <v>221</v>
      </c>
      <c r="F211" s="184" t="s">
        <v>652</v>
      </c>
      <c r="H211" s="185">
        <v>60</v>
      </c>
      <c r="I211" s="186"/>
      <c r="L211" s="182"/>
      <c r="M211" s="187"/>
      <c r="N211" s="188"/>
      <c r="O211" s="188"/>
      <c r="P211" s="188"/>
      <c r="Q211" s="188"/>
      <c r="R211" s="188"/>
      <c r="S211" s="188"/>
      <c r="T211" s="189"/>
      <c r="AT211" s="190" t="s">
        <v>221</v>
      </c>
      <c r="AU211" s="190" t="s">
        <v>85</v>
      </c>
      <c r="AV211" s="13" t="s">
        <v>85</v>
      </c>
      <c r="AW211" s="13" t="s">
        <v>3</v>
      </c>
      <c r="AX211" s="13" t="s">
        <v>81</v>
      </c>
      <c r="AY211" s="190" t="s">
        <v>128</v>
      </c>
    </row>
    <row r="212" spans="1:65" s="2" customFormat="1" ht="21.75" customHeight="1">
      <c r="A212" s="33"/>
      <c r="B212" s="155"/>
      <c r="C212" s="156" t="s">
        <v>653</v>
      </c>
      <c r="D212" s="156" t="s">
        <v>129</v>
      </c>
      <c r="E212" s="157" t="s">
        <v>654</v>
      </c>
      <c r="F212" s="158" t="s">
        <v>655</v>
      </c>
      <c r="G212" s="159" t="s">
        <v>362</v>
      </c>
      <c r="H212" s="160">
        <v>81.2</v>
      </c>
      <c r="I212" s="161"/>
      <c r="J212" s="160">
        <f>ROUND(I212*H212,3)</f>
        <v>0</v>
      </c>
      <c r="K212" s="162"/>
      <c r="L212" s="34"/>
      <c r="M212" s="163" t="s">
        <v>1</v>
      </c>
      <c r="N212" s="164" t="s">
        <v>40</v>
      </c>
      <c r="O212" s="59"/>
      <c r="P212" s="165">
        <f>O212*H212</f>
        <v>0</v>
      </c>
      <c r="Q212" s="165">
        <v>2.3083100000000001</v>
      </c>
      <c r="R212" s="165">
        <f>Q212*H212</f>
        <v>187.43477200000001</v>
      </c>
      <c r="S212" s="165">
        <v>0</v>
      </c>
      <c r="T212" s="166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7" t="s">
        <v>91</v>
      </c>
      <c r="AT212" s="167" t="s">
        <v>129</v>
      </c>
      <c r="AU212" s="167" t="s">
        <v>85</v>
      </c>
      <c r="AY212" s="18" t="s">
        <v>128</v>
      </c>
      <c r="BE212" s="168">
        <f>IF(N212="základná",J212,0)</f>
        <v>0</v>
      </c>
      <c r="BF212" s="168">
        <f>IF(N212="znížená",J212,0)</f>
        <v>0</v>
      </c>
      <c r="BG212" s="168">
        <f>IF(N212="zákl. prenesená",J212,0)</f>
        <v>0</v>
      </c>
      <c r="BH212" s="168">
        <f>IF(N212="zníž. prenesená",J212,0)</f>
        <v>0</v>
      </c>
      <c r="BI212" s="168">
        <f>IF(N212="nulová",J212,0)</f>
        <v>0</v>
      </c>
      <c r="BJ212" s="18" t="s">
        <v>85</v>
      </c>
      <c r="BK212" s="169">
        <f>ROUND(I212*H212,3)</f>
        <v>0</v>
      </c>
      <c r="BL212" s="18" t="s">
        <v>91</v>
      </c>
      <c r="BM212" s="167" t="s">
        <v>656</v>
      </c>
    </row>
    <row r="213" spans="1:65" s="13" customFormat="1">
      <c r="B213" s="182"/>
      <c r="D213" s="183" t="s">
        <v>221</v>
      </c>
      <c r="E213" s="190" t="s">
        <v>1</v>
      </c>
      <c r="F213" s="184" t="s">
        <v>657</v>
      </c>
      <c r="H213" s="185">
        <v>81.2</v>
      </c>
      <c r="I213" s="186"/>
      <c r="L213" s="182"/>
      <c r="M213" s="187"/>
      <c r="N213" s="188"/>
      <c r="O213" s="188"/>
      <c r="P213" s="188"/>
      <c r="Q213" s="188"/>
      <c r="R213" s="188"/>
      <c r="S213" s="188"/>
      <c r="T213" s="189"/>
      <c r="AT213" s="190" t="s">
        <v>221</v>
      </c>
      <c r="AU213" s="190" t="s">
        <v>85</v>
      </c>
      <c r="AV213" s="13" t="s">
        <v>85</v>
      </c>
      <c r="AW213" s="13" t="s">
        <v>30</v>
      </c>
      <c r="AX213" s="13" t="s">
        <v>81</v>
      </c>
      <c r="AY213" s="190" t="s">
        <v>128</v>
      </c>
    </row>
    <row r="214" spans="1:65" s="2" customFormat="1" ht="33" customHeight="1">
      <c r="A214" s="33"/>
      <c r="B214" s="155"/>
      <c r="C214" s="156" t="s">
        <v>658</v>
      </c>
      <c r="D214" s="156" t="s">
        <v>129</v>
      </c>
      <c r="E214" s="157" t="s">
        <v>659</v>
      </c>
      <c r="F214" s="158" t="s">
        <v>660</v>
      </c>
      <c r="G214" s="159" t="s">
        <v>183</v>
      </c>
      <c r="H214" s="160">
        <v>195</v>
      </c>
      <c r="I214" s="161"/>
      <c r="J214" s="160">
        <f>ROUND(I214*H214,3)</f>
        <v>0</v>
      </c>
      <c r="K214" s="162"/>
      <c r="L214" s="34"/>
      <c r="M214" s="163" t="s">
        <v>1</v>
      </c>
      <c r="N214" s="164" t="s">
        <v>40</v>
      </c>
      <c r="O214" s="59"/>
      <c r="P214" s="165">
        <f>O214*H214</f>
        <v>0</v>
      </c>
      <c r="Q214" s="165">
        <v>1.35E-2</v>
      </c>
      <c r="R214" s="165">
        <f>Q214*H214</f>
        <v>2.6324999999999998</v>
      </c>
      <c r="S214" s="165">
        <v>0</v>
      </c>
      <c r="T214" s="166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7" t="s">
        <v>91</v>
      </c>
      <c r="AT214" s="167" t="s">
        <v>129</v>
      </c>
      <c r="AU214" s="167" t="s">
        <v>85</v>
      </c>
      <c r="AY214" s="18" t="s">
        <v>128</v>
      </c>
      <c r="BE214" s="168">
        <f>IF(N214="základná",J214,0)</f>
        <v>0</v>
      </c>
      <c r="BF214" s="168">
        <f>IF(N214="znížená",J214,0)</f>
        <v>0</v>
      </c>
      <c r="BG214" s="168">
        <f>IF(N214="zákl. prenesená",J214,0)</f>
        <v>0</v>
      </c>
      <c r="BH214" s="168">
        <f>IF(N214="zníž. prenesená",J214,0)</f>
        <v>0</v>
      </c>
      <c r="BI214" s="168">
        <f>IF(N214="nulová",J214,0)</f>
        <v>0</v>
      </c>
      <c r="BJ214" s="18" t="s">
        <v>85</v>
      </c>
      <c r="BK214" s="169">
        <f>ROUND(I214*H214,3)</f>
        <v>0</v>
      </c>
      <c r="BL214" s="18" t="s">
        <v>91</v>
      </c>
      <c r="BM214" s="167" t="s">
        <v>661</v>
      </c>
    </row>
    <row r="215" spans="1:65" s="2" customFormat="1" ht="21.75" customHeight="1">
      <c r="A215" s="33"/>
      <c r="B215" s="155"/>
      <c r="C215" s="191" t="s">
        <v>662</v>
      </c>
      <c r="D215" s="191" t="s">
        <v>263</v>
      </c>
      <c r="E215" s="192" t="s">
        <v>663</v>
      </c>
      <c r="F215" s="193" t="s">
        <v>664</v>
      </c>
      <c r="G215" s="194" t="s">
        <v>183</v>
      </c>
      <c r="H215" s="195">
        <v>224.25</v>
      </c>
      <c r="I215" s="196"/>
      <c r="J215" s="195">
        <f>ROUND(I215*H215,3)</f>
        <v>0</v>
      </c>
      <c r="K215" s="197"/>
      <c r="L215" s="198"/>
      <c r="M215" s="199" t="s">
        <v>1</v>
      </c>
      <c r="N215" s="200" t="s">
        <v>40</v>
      </c>
      <c r="O215" s="59"/>
      <c r="P215" s="165">
        <f>O215*H215</f>
        <v>0</v>
      </c>
      <c r="Q215" s="165">
        <v>5.0000000000000001E-4</v>
      </c>
      <c r="R215" s="165">
        <f>Q215*H215</f>
        <v>0.112125</v>
      </c>
      <c r="S215" s="165">
        <v>0</v>
      </c>
      <c r="T215" s="166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7" t="s">
        <v>103</v>
      </c>
      <c r="AT215" s="167" t="s">
        <v>263</v>
      </c>
      <c r="AU215" s="167" t="s">
        <v>85</v>
      </c>
      <c r="AY215" s="18" t="s">
        <v>128</v>
      </c>
      <c r="BE215" s="168">
        <f>IF(N215="základná",J215,0)</f>
        <v>0</v>
      </c>
      <c r="BF215" s="168">
        <f>IF(N215="znížená",J215,0)</f>
        <v>0</v>
      </c>
      <c r="BG215" s="168">
        <f>IF(N215="zákl. prenesená",J215,0)</f>
        <v>0</v>
      </c>
      <c r="BH215" s="168">
        <f>IF(N215="zníž. prenesená",J215,0)</f>
        <v>0</v>
      </c>
      <c r="BI215" s="168">
        <f>IF(N215="nulová",J215,0)</f>
        <v>0</v>
      </c>
      <c r="BJ215" s="18" t="s">
        <v>85</v>
      </c>
      <c r="BK215" s="169">
        <f>ROUND(I215*H215,3)</f>
        <v>0</v>
      </c>
      <c r="BL215" s="18" t="s">
        <v>91</v>
      </c>
      <c r="BM215" s="167" t="s">
        <v>665</v>
      </c>
    </row>
    <row r="216" spans="1:65" s="13" customFormat="1">
      <c r="B216" s="182"/>
      <c r="D216" s="183" t="s">
        <v>221</v>
      </c>
      <c r="F216" s="184" t="s">
        <v>666</v>
      </c>
      <c r="H216" s="185">
        <v>224.25</v>
      </c>
      <c r="I216" s="186"/>
      <c r="L216" s="182"/>
      <c r="M216" s="187"/>
      <c r="N216" s="188"/>
      <c r="O216" s="188"/>
      <c r="P216" s="188"/>
      <c r="Q216" s="188"/>
      <c r="R216" s="188"/>
      <c r="S216" s="188"/>
      <c r="T216" s="189"/>
      <c r="AT216" s="190" t="s">
        <v>221</v>
      </c>
      <c r="AU216" s="190" t="s">
        <v>85</v>
      </c>
      <c r="AV216" s="13" t="s">
        <v>85</v>
      </c>
      <c r="AW216" s="13" t="s">
        <v>3</v>
      </c>
      <c r="AX216" s="13" t="s">
        <v>81</v>
      </c>
      <c r="AY216" s="190" t="s">
        <v>128</v>
      </c>
    </row>
    <row r="217" spans="1:65" s="2" customFormat="1" ht="21.75" customHeight="1">
      <c r="A217" s="33"/>
      <c r="B217" s="155"/>
      <c r="C217" s="156" t="s">
        <v>667</v>
      </c>
      <c r="D217" s="156" t="s">
        <v>129</v>
      </c>
      <c r="E217" s="157" t="s">
        <v>668</v>
      </c>
      <c r="F217" s="158" t="s">
        <v>669</v>
      </c>
      <c r="G217" s="159" t="s">
        <v>276</v>
      </c>
      <c r="H217" s="160">
        <v>13</v>
      </c>
      <c r="I217" s="161"/>
      <c r="J217" s="160">
        <f>ROUND(I217*H217,3)</f>
        <v>0</v>
      </c>
      <c r="K217" s="162"/>
      <c r="L217" s="34"/>
      <c r="M217" s="163" t="s">
        <v>1</v>
      </c>
      <c r="N217" s="164" t="s">
        <v>40</v>
      </c>
      <c r="O217" s="59"/>
      <c r="P217" s="165">
        <f>O217*H217</f>
        <v>0</v>
      </c>
      <c r="Q217" s="165">
        <v>2.2200000000000002E-3</v>
      </c>
      <c r="R217" s="165">
        <f>Q217*H217</f>
        <v>2.8860000000000004E-2</v>
      </c>
      <c r="S217" s="165">
        <v>0</v>
      </c>
      <c r="T217" s="166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7" t="s">
        <v>91</v>
      </c>
      <c r="AT217" s="167" t="s">
        <v>129</v>
      </c>
      <c r="AU217" s="167" t="s">
        <v>85</v>
      </c>
      <c r="AY217" s="18" t="s">
        <v>128</v>
      </c>
      <c r="BE217" s="168">
        <f>IF(N217="základná",J217,0)</f>
        <v>0</v>
      </c>
      <c r="BF217" s="168">
        <f>IF(N217="znížená",J217,0)</f>
        <v>0</v>
      </c>
      <c r="BG217" s="168">
        <f>IF(N217="zákl. prenesená",J217,0)</f>
        <v>0</v>
      </c>
      <c r="BH217" s="168">
        <f>IF(N217="zníž. prenesená",J217,0)</f>
        <v>0</v>
      </c>
      <c r="BI217" s="168">
        <f>IF(N217="nulová",J217,0)</f>
        <v>0</v>
      </c>
      <c r="BJ217" s="18" t="s">
        <v>85</v>
      </c>
      <c r="BK217" s="169">
        <f>ROUND(I217*H217,3)</f>
        <v>0</v>
      </c>
      <c r="BL217" s="18" t="s">
        <v>91</v>
      </c>
      <c r="BM217" s="167" t="s">
        <v>670</v>
      </c>
    </row>
    <row r="218" spans="1:65" s="2" customFormat="1" ht="16.5" customHeight="1">
      <c r="A218" s="33"/>
      <c r="B218" s="155"/>
      <c r="C218" s="191" t="s">
        <v>671</v>
      </c>
      <c r="D218" s="191" t="s">
        <v>263</v>
      </c>
      <c r="E218" s="192" t="s">
        <v>672</v>
      </c>
      <c r="F218" s="193" t="s">
        <v>673</v>
      </c>
      <c r="G218" s="194" t="s">
        <v>276</v>
      </c>
      <c r="H218" s="195">
        <v>13</v>
      </c>
      <c r="I218" s="196"/>
      <c r="J218" s="195">
        <f>ROUND(I218*H218,3)</f>
        <v>0</v>
      </c>
      <c r="K218" s="197"/>
      <c r="L218" s="198"/>
      <c r="M218" s="199" t="s">
        <v>1</v>
      </c>
      <c r="N218" s="200" t="s">
        <v>40</v>
      </c>
      <c r="O218" s="59"/>
      <c r="P218" s="165">
        <f>O218*H218</f>
        <v>0</v>
      </c>
      <c r="Q218" s="165">
        <v>9.9000000000000005E-2</v>
      </c>
      <c r="R218" s="165">
        <f>Q218*H218</f>
        <v>1.2870000000000001</v>
      </c>
      <c r="S218" s="165">
        <v>0</v>
      </c>
      <c r="T218" s="166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7" t="s">
        <v>103</v>
      </c>
      <c r="AT218" s="167" t="s">
        <v>263</v>
      </c>
      <c r="AU218" s="167" t="s">
        <v>85</v>
      </c>
      <c r="AY218" s="18" t="s">
        <v>128</v>
      </c>
      <c r="BE218" s="168">
        <f>IF(N218="základná",J218,0)</f>
        <v>0</v>
      </c>
      <c r="BF218" s="168">
        <f>IF(N218="znížená",J218,0)</f>
        <v>0</v>
      </c>
      <c r="BG218" s="168">
        <f>IF(N218="zákl. prenesená",J218,0)</f>
        <v>0</v>
      </c>
      <c r="BH218" s="168">
        <f>IF(N218="zníž. prenesená",J218,0)</f>
        <v>0</v>
      </c>
      <c r="BI218" s="168">
        <f>IF(N218="nulová",J218,0)</f>
        <v>0</v>
      </c>
      <c r="BJ218" s="18" t="s">
        <v>85</v>
      </c>
      <c r="BK218" s="169">
        <f>ROUND(I218*H218,3)</f>
        <v>0</v>
      </c>
      <c r="BL218" s="18" t="s">
        <v>91</v>
      </c>
      <c r="BM218" s="167" t="s">
        <v>674</v>
      </c>
    </row>
    <row r="219" spans="1:65" s="11" customFormat="1" ht="22.75" customHeight="1">
      <c r="B219" s="144"/>
      <c r="D219" s="145" t="s">
        <v>73</v>
      </c>
      <c r="E219" s="180" t="s">
        <v>414</v>
      </c>
      <c r="F219" s="180" t="s">
        <v>415</v>
      </c>
      <c r="I219" s="147"/>
      <c r="J219" s="181">
        <f>BK219</f>
        <v>0</v>
      </c>
      <c r="L219" s="144"/>
      <c r="M219" s="149"/>
      <c r="N219" s="150"/>
      <c r="O219" s="150"/>
      <c r="P219" s="151">
        <f>SUM(P220:P222)</f>
        <v>0</v>
      </c>
      <c r="Q219" s="150"/>
      <c r="R219" s="151">
        <f>SUM(R220:R222)</f>
        <v>0</v>
      </c>
      <c r="S219" s="150"/>
      <c r="T219" s="152">
        <f>SUM(T220:T222)</f>
        <v>0</v>
      </c>
      <c r="AR219" s="145" t="s">
        <v>81</v>
      </c>
      <c r="AT219" s="153" t="s">
        <v>73</v>
      </c>
      <c r="AU219" s="153" t="s">
        <v>81</v>
      </c>
      <c r="AY219" s="145" t="s">
        <v>128</v>
      </c>
      <c r="BK219" s="154">
        <f>SUM(BK220:BK222)</f>
        <v>0</v>
      </c>
    </row>
    <row r="220" spans="1:65" s="2" customFormat="1" ht="21.75" customHeight="1">
      <c r="A220" s="33"/>
      <c r="B220" s="155"/>
      <c r="C220" s="156" t="s">
        <v>675</v>
      </c>
      <c r="D220" s="156" t="s">
        <v>129</v>
      </c>
      <c r="E220" s="157" t="s">
        <v>676</v>
      </c>
      <c r="F220" s="158" t="s">
        <v>677</v>
      </c>
      <c r="G220" s="159" t="s">
        <v>216</v>
      </c>
      <c r="H220" s="160">
        <v>799.73299999999995</v>
      </c>
      <c r="I220" s="161"/>
      <c r="J220" s="160">
        <f>ROUND(I220*H220,3)</f>
        <v>0</v>
      </c>
      <c r="K220" s="162"/>
      <c r="L220" s="34"/>
      <c r="M220" s="163" t="s">
        <v>1</v>
      </c>
      <c r="N220" s="164" t="s">
        <v>40</v>
      </c>
      <c r="O220" s="59"/>
      <c r="P220" s="165">
        <f>O220*H220</f>
        <v>0</v>
      </c>
      <c r="Q220" s="165">
        <v>0</v>
      </c>
      <c r="R220" s="165">
        <f>Q220*H220</f>
        <v>0</v>
      </c>
      <c r="S220" s="165">
        <v>0</v>
      </c>
      <c r="T220" s="166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7" t="s">
        <v>91</v>
      </c>
      <c r="AT220" s="167" t="s">
        <v>129</v>
      </c>
      <c r="AU220" s="167" t="s">
        <v>85</v>
      </c>
      <c r="AY220" s="18" t="s">
        <v>128</v>
      </c>
      <c r="BE220" s="168">
        <f>IF(N220="základná",J220,0)</f>
        <v>0</v>
      </c>
      <c r="BF220" s="168">
        <f>IF(N220="znížená",J220,0)</f>
        <v>0</v>
      </c>
      <c r="BG220" s="168">
        <f>IF(N220="zákl. prenesená",J220,0)</f>
        <v>0</v>
      </c>
      <c r="BH220" s="168">
        <f>IF(N220="zníž. prenesená",J220,0)</f>
        <v>0</v>
      </c>
      <c r="BI220" s="168">
        <f>IF(N220="nulová",J220,0)</f>
        <v>0</v>
      </c>
      <c r="BJ220" s="18" t="s">
        <v>85</v>
      </c>
      <c r="BK220" s="169">
        <f>ROUND(I220*H220,3)</f>
        <v>0</v>
      </c>
      <c r="BL220" s="18" t="s">
        <v>91</v>
      </c>
      <c r="BM220" s="167" t="s">
        <v>678</v>
      </c>
    </row>
    <row r="221" spans="1:65" s="2" customFormat="1" ht="21.75" customHeight="1">
      <c r="A221" s="33"/>
      <c r="B221" s="155"/>
      <c r="C221" s="156" t="s">
        <v>679</v>
      </c>
      <c r="D221" s="156" t="s">
        <v>129</v>
      </c>
      <c r="E221" s="157" t="s">
        <v>680</v>
      </c>
      <c r="F221" s="158" t="s">
        <v>681</v>
      </c>
      <c r="G221" s="159" t="s">
        <v>216</v>
      </c>
      <c r="H221" s="160">
        <v>4079.39</v>
      </c>
      <c r="I221" s="161"/>
      <c r="J221" s="160">
        <f>ROUND(I221*H221,3)</f>
        <v>0</v>
      </c>
      <c r="K221" s="162"/>
      <c r="L221" s="34"/>
      <c r="M221" s="163" t="s">
        <v>1</v>
      </c>
      <c r="N221" s="164" t="s">
        <v>40</v>
      </c>
      <c r="O221" s="59"/>
      <c r="P221" s="165">
        <f>O221*H221</f>
        <v>0</v>
      </c>
      <c r="Q221" s="165">
        <v>0</v>
      </c>
      <c r="R221" s="165">
        <f>Q221*H221</f>
        <v>0</v>
      </c>
      <c r="S221" s="165">
        <v>0</v>
      </c>
      <c r="T221" s="166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7" t="s">
        <v>91</v>
      </c>
      <c r="AT221" s="167" t="s">
        <v>129</v>
      </c>
      <c r="AU221" s="167" t="s">
        <v>85</v>
      </c>
      <c r="AY221" s="18" t="s">
        <v>128</v>
      </c>
      <c r="BE221" s="168">
        <f>IF(N221="základná",J221,0)</f>
        <v>0</v>
      </c>
      <c r="BF221" s="168">
        <f>IF(N221="znížená",J221,0)</f>
        <v>0</v>
      </c>
      <c r="BG221" s="168">
        <f>IF(N221="zákl. prenesená",J221,0)</f>
        <v>0</v>
      </c>
      <c r="BH221" s="168">
        <f>IF(N221="zníž. prenesená",J221,0)</f>
        <v>0</v>
      </c>
      <c r="BI221" s="168">
        <f>IF(N221="nulová",J221,0)</f>
        <v>0</v>
      </c>
      <c r="BJ221" s="18" t="s">
        <v>85</v>
      </c>
      <c r="BK221" s="169">
        <f>ROUND(I221*H221,3)</f>
        <v>0</v>
      </c>
      <c r="BL221" s="18" t="s">
        <v>91</v>
      </c>
      <c r="BM221" s="167" t="s">
        <v>682</v>
      </c>
    </row>
    <row r="222" spans="1:65" s="13" customFormat="1">
      <c r="B222" s="182"/>
      <c r="D222" s="183" t="s">
        <v>221</v>
      </c>
      <c r="E222" s="190" t="s">
        <v>1</v>
      </c>
      <c r="F222" s="184" t="s">
        <v>683</v>
      </c>
      <c r="H222" s="185">
        <v>4079.39</v>
      </c>
      <c r="I222" s="186"/>
      <c r="L222" s="182"/>
      <c r="M222" s="187"/>
      <c r="N222" s="188"/>
      <c r="O222" s="188"/>
      <c r="P222" s="188"/>
      <c r="Q222" s="188"/>
      <c r="R222" s="188"/>
      <c r="S222" s="188"/>
      <c r="T222" s="189"/>
      <c r="AT222" s="190" t="s">
        <v>221</v>
      </c>
      <c r="AU222" s="190" t="s">
        <v>85</v>
      </c>
      <c r="AV222" s="13" t="s">
        <v>85</v>
      </c>
      <c r="AW222" s="13" t="s">
        <v>30</v>
      </c>
      <c r="AX222" s="13" t="s">
        <v>81</v>
      </c>
      <c r="AY222" s="190" t="s">
        <v>128</v>
      </c>
    </row>
    <row r="223" spans="1:65" s="11" customFormat="1" ht="25.9" customHeight="1">
      <c r="B223" s="144"/>
      <c r="D223" s="145" t="s">
        <v>73</v>
      </c>
      <c r="E223" s="146" t="s">
        <v>233</v>
      </c>
      <c r="F223" s="146" t="s">
        <v>234</v>
      </c>
      <c r="I223" s="147"/>
      <c r="J223" s="148">
        <f>BK223</f>
        <v>0</v>
      </c>
      <c r="L223" s="144"/>
      <c r="M223" s="149"/>
      <c r="N223" s="150"/>
      <c r="O223" s="150"/>
      <c r="P223" s="151">
        <f>P224</f>
        <v>0</v>
      </c>
      <c r="Q223" s="150"/>
      <c r="R223" s="151">
        <f>R224</f>
        <v>0</v>
      </c>
      <c r="S223" s="150"/>
      <c r="T223" s="152">
        <f>T224</f>
        <v>0</v>
      </c>
      <c r="AR223" s="145" t="s">
        <v>94</v>
      </c>
      <c r="AT223" s="153" t="s">
        <v>73</v>
      </c>
      <c r="AU223" s="153" t="s">
        <v>74</v>
      </c>
      <c r="AY223" s="145" t="s">
        <v>128</v>
      </c>
      <c r="BK223" s="154">
        <f>BK224</f>
        <v>0</v>
      </c>
    </row>
    <row r="224" spans="1:65" s="11" customFormat="1" ht="22.75" customHeight="1">
      <c r="B224" s="144"/>
      <c r="D224" s="145" t="s">
        <v>73</v>
      </c>
      <c r="E224" s="180" t="s">
        <v>235</v>
      </c>
      <c r="F224" s="180" t="s">
        <v>236</v>
      </c>
      <c r="I224" s="147"/>
      <c r="J224" s="181">
        <f>BK224</f>
        <v>0</v>
      </c>
      <c r="L224" s="144"/>
      <c r="M224" s="149"/>
      <c r="N224" s="150"/>
      <c r="O224" s="150"/>
      <c r="P224" s="151">
        <f>P225</f>
        <v>0</v>
      </c>
      <c r="Q224" s="150"/>
      <c r="R224" s="151">
        <f>R225</f>
        <v>0</v>
      </c>
      <c r="S224" s="150"/>
      <c r="T224" s="152">
        <f>T225</f>
        <v>0</v>
      </c>
      <c r="AR224" s="145" t="s">
        <v>94</v>
      </c>
      <c r="AT224" s="153" t="s">
        <v>73</v>
      </c>
      <c r="AU224" s="153" t="s">
        <v>81</v>
      </c>
      <c r="AY224" s="145" t="s">
        <v>128</v>
      </c>
      <c r="BK224" s="154">
        <f>BK225</f>
        <v>0</v>
      </c>
    </row>
    <row r="225" spans="1:65" s="2" customFormat="1" ht="33" customHeight="1">
      <c r="A225" s="33"/>
      <c r="B225" s="155"/>
      <c r="C225" s="156" t="s">
        <v>684</v>
      </c>
      <c r="D225" s="156" t="s">
        <v>129</v>
      </c>
      <c r="E225" s="157" t="s">
        <v>238</v>
      </c>
      <c r="F225" s="158" t="s">
        <v>453</v>
      </c>
      <c r="G225" s="159" t="s">
        <v>132</v>
      </c>
      <c r="H225" s="160">
        <v>1</v>
      </c>
      <c r="I225" s="161"/>
      <c r="J225" s="160">
        <f>ROUND(I225*H225,3)</f>
        <v>0</v>
      </c>
      <c r="K225" s="162"/>
      <c r="L225" s="34"/>
      <c r="M225" s="170" t="s">
        <v>1</v>
      </c>
      <c r="N225" s="171" t="s">
        <v>40</v>
      </c>
      <c r="O225" s="172"/>
      <c r="P225" s="173">
        <f>O225*H225</f>
        <v>0</v>
      </c>
      <c r="Q225" s="173">
        <v>0</v>
      </c>
      <c r="R225" s="173">
        <f>Q225*H225</f>
        <v>0</v>
      </c>
      <c r="S225" s="173">
        <v>0</v>
      </c>
      <c r="T225" s="174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7" t="s">
        <v>240</v>
      </c>
      <c r="AT225" s="167" t="s">
        <v>129</v>
      </c>
      <c r="AU225" s="167" t="s">
        <v>85</v>
      </c>
      <c r="AY225" s="18" t="s">
        <v>128</v>
      </c>
      <c r="BE225" s="168">
        <f>IF(N225="základná",J225,0)</f>
        <v>0</v>
      </c>
      <c r="BF225" s="168">
        <f>IF(N225="znížená",J225,0)</f>
        <v>0</v>
      </c>
      <c r="BG225" s="168">
        <f>IF(N225="zákl. prenesená",J225,0)</f>
        <v>0</v>
      </c>
      <c r="BH225" s="168">
        <f>IF(N225="zníž. prenesená",J225,0)</f>
        <v>0</v>
      </c>
      <c r="BI225" s="168">
        <f>IF(N225="nulová",J225,0)</f>
        <v>0</v>
      </c>
      <c r="BJ225" s="18" t="s">
        <v>85</v>
      </c>
      <c r="BK225" s="169">
        <f>ROUND(I225*H225,3)</f>
        <v>0</v>
      </c>
      <c r="BL225" s="18" t="s">
        <v>240</v>
      </c>
      <c r="BM225" s="167" t="s">
        <v>685</v>
      </c>
    </row>
    <row r="226" spans="1:65" s="2" customFormat="1" ht="7" customHeight="1">
      <c r="A226" s="33"/>
      <c r="B226" s="48"/>
      <c r="C226" s="49"/>
      <c r="D226" s="49"/>
      <c r="E226" s="49"/>
      <c r="F226" s="49"/>
      <c r="G226" s="49"/>
      <c r="H226" s="49"/>
      <c r="I226" s="121"/>
      <c r="J226" s="49"/>
      <c r="K226" s="49"/>
      <c r="L226" s="34"/>
      <c r="M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</row>
  </sheetData>
  <autoFilter ref="C125:K225" xr:uid="{00000000-0009-0000-0000-000004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78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24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93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686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36"/>
      <c r="G18" s="236"/>
      <c r="H18" s="236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40" t="s">
        <v>1</v>
      </c>
      <c r="F27" s="240"/>
      <c r="G27" s="240"/>
      <c r="H27" s="240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ROUND(J118,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ROUND((SUM(BE118:BE177)),  2)</f>
        <v>0</v>
      </c>
      <c r="G33" s="33"/>
      <c r="H33" s="33"/>
      <c r="I33" s="108">
        <v>0.2</v>
      </c>
      <c r="J33" s="107">
        <f>ROUND(((SUM(BE118:BE177))*I33),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ROUND((SUM(BF118:BF177)),  2)</f>
        <v>0</v>
      </c>
      <c r="G34" s="33"/>
      <c r="H34" s="33"/>
      <c r="I34" s="108">
        <v>0.2</v>
      </c>
      <c r="J34" s="107">
        <f>ROUND(((SUM(BF118:BF177))*I34),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ROUND((SUM(BG118:BG177)),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ROUND((SUM(BH118:BH177)),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ROUND((SUM(BI118:BI177)),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4 - SO 05 - Rekonštrukcia verejného osvetlenia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J118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687</v>
      </c>
      <c r="E97" s="129"/>
      <c r="F97" s="129"/>
      <c r="G97" s="129"/>
      <c r="H97" s="129"/>
      <c r="I97" s="130"/>
      <c r="J97" s="131">
        <f>J119</f>
        <v>0</v>
      </c>
      <c r="L97" s="127"/>
    </row>
    <row r="98" spans="1:31" s="12" customFormat="1" ht="19.899999999999999" customHeight="1">
      <c r="B98" s="175"/>
      <c r="D98" s="176" t="s">
        <v>688</v>
      </c>
      <c r="E98" s="177"/>
      <c r="F98" s="177"/>
      <c r="G98" s="177"/>
      <c r="H98" s="177"/>
      <c r="I98" s="178"/>
      <c r="J98" s="179">
        <f>J120</f>
        <v>0</v>
      </c>
      <c r="L98" s="175"/>
    </row>
    <row r="99" spans="1:31" s="2" customFormat="1" ht="21.75" customHeight="1">
      <c r="A99" s="33"/>
      <c r="B99" s="34"/>
      <c r="C99" s="33"/>
      <c r="D99" s="33"/>
      <c r="E99" s="33"/>
      <c r="F99" s="33"/>
      <c r="G99" s="33"/>
      <c r="H99" s="33"/>
      <c r="I99" s="97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7" customHeight="1">
      <c r="A100" s="33"/>
      <c r="B100" s="48"/>
      <c r="C100" s="49"/>
      <c r="D100" s="49"/>
      <c r="E100" s="49"/>
      <c r="F100" s="49"/>
      <c r="G100" s="49"/>
      <c r="H100" s="49"/>
      <c r="I100" s="121"/>
      <c r="J100" s="49"/>
      <c r="K100" s="49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7" customHeight="1">
      <c r="A104" s="33"/>
      <c r="B104" s="50"/>
      <c r="C104" s="51"/>
      <c r="D104" s="51"/>
      <c r="E104" s="51"/>
      <c r="F104" s="51"/>
      <c r="G104" s="51"/>
      <c r="H104" s="51"/>
      <c r="I104" s="122"/>
      <c r="J104" s="51"/>
      <c r="K104" s="51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5" customHeight="1">
      <c r="A105" s="33"/>
      <c r="B105" s="34"/>
      <c r="C105" s="22" t="s">
        <v>115</v>
      </c>
      <c r="D105" s="33"/>
      <c r="E105" s="33"/>
      <c r="F105" s="33"/>
      <c r="G105" s="33"/>
      <c r="H105" s="33"/>
      <c r="I105" s="97"/>
      <c r="J105" s="33"/>
      <c r="K105" s="33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7" customHeight="1">
      <c r="A106" s="33"/>
      <c r="B106" s="34"/>
      <c r="C106" s="33"/>
      <c r="D106" s="33"/>
      <c r="E106" s="33"/>
      <c r="F106" s="33"/>
      <c r="G106" s="33"/>
      <c r="H106" s="33"/>
      <c r="I106" s="97"/>
      <c r="J106" s="33"/>
      <c r="K106" s="33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>
      <c r="A107" s="33"/>
      <c r="B107" s="34"/>
      <c r="C107" s="28" t="s">
        <v>14</v>
      </c>
      <c r="D107" s="33"/>
      <c r="E107" s="33"/>
      <c r="F107" s="33"/>
      <c r="G107" s="33"/>
      <c r="H107" s="33"/>
      <c r="I107" s="97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6.5" customHeight="1">
      <c r="A108" s="33"/>
      <c r="B108" s="34"/>
      <c r="C108" s="33"/>
      <c r="D108" s="33"/>
      <c r="E108" s="264" t="str">
        <f>E7</f>
        <v>Regenerácia centrálnej zóny - Štvrť SNP Trenčianske Teplice</v>
      </c>
      <c r="F108" s="265"/>
      <c r="G108" s="265"/>
      <c r="H108" s="265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107</v>
      </c>
      <c r="D109" s="33"/>
      <c r="E109" s="33"/>
      <c r="F109" s="33"/>
      <c r="G109" s="33"/>
      <c r="H109" s="3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3"/>
      <c r="D110" s="33"/>
      <c r="E110" s="247" t="str">
        <f>E9</f>
        <v>4 - SO 05 - Rekonštrukcia verejného osvetlenia</v>
      </c>
      <c r="F110" s="263"/>
      <c r="G110" s="263"/>
      <c r="H110" s="26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7" customHeight="1">
      <c r="A111" s="33"/>
      <c r="B111" s="34"/>
      <c r="C111" s="33"/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18</v>
      </c>
      <c r="D112" s="33"/>
      <c r="E112" s="33"/>
      <c r="F112" s="26" t="str">
        <f>F12</f>
        <v>Trenčianske Teplice</v>
      </c>
      <c r="G112" s="33"/>
      <c r="H112" s="33"/>
      <c r="I112" s="98" t="s">
        <v>20</v>
      </c>
      <c r="J112" s="56" t="str">
        <f>IF(J12="","",J12)</f>
        <v>6. 11. 2020</v>
      </c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7" customHeight="1">
      <c r="A113" s="33"/>
      <c r="B113" s="34"/>
      <c r="C113" s="33"/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5.15" customHeight="1">
      <c r="A114" s="33"/>
      <c r="B114" s="34"/>
      <c r="C114" s="28" t="s">
        <v>22</v>
      </c>
      <c r="D114" s="33"/>
      <c r="E114" s="33"/>
      <c r="F114" s="26" t="str">
        <f>E15</f>
        <v xml:space="preserve"> </v>
      </c>
      <c r="G114" s="33"/>
      <c r="H114" s="33"/>
      <c r="I114" s="98" t="s">
        <v>28</v>
      </c>
      <c r="J114" s="31" t="str">
        <f>E21</f>
        <v>Ing. Juraj Čaňo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15" customHeight="1">
      <c r="A115" s="33"/>
      <c r="B115" s="34"/>
      <c r="C115" s="28" t="s">
        <v>26</v>
      </c>
      <c r="D115" s="33"/>
      <c r="E115" s="33"/>
      <c r="F115" s="26" t="str">
        <f>IF(E18="","",E18)</f>
        <v>Vyplň údaj</v>
      </c>
      <c r="G115" s="33"/>
      <c r="H115" s="33"/>
      <c r="I115" s="98" t="s">
        <v>32</v>
      </c>
      <c r="J115" s="31" t="str">
        <f>E24</f>
        <v xml:space="preserve"> </v>
      </c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25" customHeight="1">
      <c r="A116" s="33"/>
      <c r="B116" s="34"/>
      <c r="C116" s="33"/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0" customFormat="1" ht="29.25" customHeight="1">
      <c r="A117" s="132"/>
      <c r="B117" s="133"/>
      <c r="C117" s="134" t="s">
        <v>116</v>
      </c>
      <c r="D117" s="135" t="s">
        <v>59</v>
      </c>
      <c r="E117" s="135" t="s">
        <v>55</v>
      </c>
      <c r="F117" s="135" t="s">
        <v>56</v>
      </c>
      <c r="G117" s="135" t="s">
        <v>117</v>
      </c>
      <c r="H117" s="135" t="s">
        <v>118</v>
      </c>
      <c r="I117" s="136" t="s">
        <v>119</v>
      </c>
      <c r="J117" s="137" t="s">
        <v>111</v>
      </c>
      <c r="K117" s="138" t="s">
        <v>120</v>
      </c>
      <c r="L117" s="139"/>
      <c r="M117" s="63" t="s">
        <v>1</v>
      </c>
      <c r="N117" s="64" t="s">
        <v>38</v>
      </c>
      <c r="O117" s="64" t="s">
        <v>121</v>
      </c>
      <c r="P117" s="64" t="s">
        <v>122</v>
      </c>
      <c r="Q117" s="64" t="s">
        <v>123</v>
      </c>
      <c r="R117" s="64" t="s">
        <v>124</v>
      </c>
      <c r="S117" s="64" t="s">
        <v>125</v>
      </c>
      <c r="T117" s="65" t="s">
        <v>126</v>
      </c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</row>
    <row r="118" spans="1:65" s="2" customFormat="1" ht="22.75" customHeight="1">
      <c r="A118" s="33"/>
      <c r="B118" s="34"/>
      <c r="C118" s="70" t="s">
        <v>112</v>
      </c>
      <c r="D118" s="33"/>
      <c r="E118" s="33"/>
      <c r="F118" s="33"/>
      <c r="G118" s="33"/>
      <c r="H118" s="33"/>
      <c r="I118" s="97"/>
      <c r="J118" s="140">
        <f>BK118</f>
        <v>0</v>
      </c>
      <c r="K118" s="33"/>
      <c r="L118" s="34"/>
      <c r="M118" s="66"/>
      <c r="N118" s="57"/>
      <c r="O118" s="67"/>
      <c r="P118" s="141">
        <f>P119</f>
        <v>0</v>
      </c>
      <c r="Q118" s="67"/>
      <c r="R118" s="141">
        <f>R119</f>
        <v>0</v>
      </c>
      <c r="S118" s="67"/>
      <c r="T118" s="142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8" t="s">
        <v>73</v>
      </c>
      <c r="AU118" s="18" t="s">
        <v>113</v>
      </c>
      <c r="BK118" s="143">
        <f>BK119</f>
        <v>0</v>
      </c>
    </row>
    <row r="119" spans="1:65" s="11" customFormat="1" ht="25.9" customHeight="1">
      <c r="B119" s="144"/>
      <c r="D119" s="145" t="s">
        <v>73</v>
      </c>
      <c r="E119" s="146" t="s">
        <v>263</v>
      </c>
      <c r="F119" s="146" t="s">
        <v>689</v>
      </c>
      <c r="I119" s="147"/>
      <c r="J119" s="148">
        <f>BK119</f>
        <v>0</v>
      </c>
      <c r="L119" s="144"/>
      <c r="M119" s="149"/>
      <c r="N119" s="150"/>
      <c r="O119" s="150"/>
      <c r="P119" s="151">
        <f>P120</f>
        <v>0</v>
      </c>
      <c r="Q119" s="150"/>
      <c r="R119" s="151">
        <f>R120</f>
        <v>0</v>
      </c>
      <c r="S119" s="150"/>
      <c r="T119" s="152">
        <f>T120</f>
        <v>0</v>
      </c>
      <c r="AR119" s="145" t="s">
        <v>88</v>
      </c>
      <c r="AT119" s="153" t="s">
        <v>73</v>
      </c>
      <c r="AU119" s="153" t="s">
        <v>74</v>
      </c>
      <c r="AY119" s="145" t="s">
        <v>128</v>
      </c>
      <c r="BK119" s="154">
        <f>BK120</f>
        <v>0</v>
      </c>
    </row>
    <row r="120" spans="1:65" s="11" customFormat="1" ht="22.75" customHeight="1">
      <c r="B120" s="144"/>
      <c r="D120" s="145" t="s">
        <v>73</v>
      </c>
      <c r="E120" s="180" t="s">
        <v>690</v>
      </c>
      <c r="F120" s="180" t="s">
        <v>691</v>
      </c>
      <c r="I120" s="147"/>
      <c r="J120" s="181">
        <f>BK120</f>
        <v>0</v>
      </c>
      <c r="L120" s="144"/>
      <c r="M120" s="149"/>
      <c r="N120" s="150"/>
      <c r="O120" s="150"/>
      <c r="P120" s="151">
        <f>SUM(P121:P177)</f>
        <v>0</v>
      </c>
      <c r="Q120" s="150"/>
      <c r="R120" s="151">
        <f>SUM(R121:R177)</f>
        <v>0</v>
      </c>
      <c r="S120" s="150"/>
      <c r="T120" s="152">
        <f>SUM(T121:T177)</f>
        <v>0</v>
      </c>
      <c r="AR120" s="145" t="s">
        <v>88</v>
      </c>
      <c r="AT120" s="153" t="s">
        <v>73</v>
      </c>
      <c r="AU120" s="153" t="s">
        <v>81</v>
      </c>
      <c r="AY120" s="145" t="s">
        <v>128</v>
      </c>
      <c r="BK120" s="154">
        <f>SUM(BK121:BK177)</f>
        <v>0</v>
      </c>
    </row>
    <row r="121" spans="1:65" s="2" customFormat="1" ht="16.5" customHeight="1">
      <c r="A121" s="33"/>
      <c r="B121" s="155"/>
      <c r="C121" s="156" t="s">
        <v>81</v>
      </c>
      <c r="D121" s="156" t="s">
        <v>129</v>
      </c>
      <c r="E121" s="157" t="s">
        <v>692</v>
      </c>
      <c r="F121" s="158" t="s">
        <v>693</v>
      </c>
      <c r="G121" s="159" t="s">
        <v>276</v>
      </c>
      <c r="H121" s="160">
        <v>18</v>
      </c>
      <c r="I121" s="161"/>
      <c r="J121" s="160">
        <f t="shared" ref="J121:J152" si="0">ROUND(I121*H121,3)</f>
        <v>0</v>
      </c>
      <c r="K121" s="162"/>
      <c r="L121" s="34"/>
      <c r="M121" s="163" t="s">
        <v>1</v>
      </c>
      <c r="N121" s="164" t="s">
        <v>40</v>
      </c>
      <c r="O121" s="59"/>
      <c r="P121" s="165">
        <f t="shared" ref="P121:P152" si="1">O121*H121</f>
        <v>0</v>
      </c>
      <c r="Q121" s="165">
        <v>0</v>
      </c>
      <c r="R121" s="165">
        <f t="shared" ref="R121:R152" si="2">Q121*H121</f>
        <v>0</v>
      </c>
      <c r="S121" s="165">
        <v>0</v>
      </c>
      <c r="T121" s="166">
        <f t="shared" ref="T121:T152" si="3"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67" t="s">
        <v>694</v>
      </c>
      <c r="AT121" s="167" t="s">
        <v>129</v>
      </c>
      <c r="AU121" s="167" t="s">
        <v>85</v>
      </c>
      <c r="AY121" s="18" t="s">
        <v>128</v>
      </c>
      <c r="BE121" s="168">
        <f t="shared" ref="BE121:BE152" si="4">IF(N121="základná",J121,0)</f>
        <v>0</v>
      </c>
      <c r="BF121" s="168">
        <f t="shared" ref="BF121:BF152" si="5">IF(N121="znížená",J121,0)</f>
        <v>0</v>
      </c>
      <c r="BG121" s="168">
        <f t="shared" ref="BG121:BG152" si="6">IF(N121="zákl. prenesená",J121,0)</f>
        <v>0</v>
      </c>
      <c r="BH121" s="168">
        <f t="shared" ref="BH121:BH152" si="7">IF(N121="zníž. prenesená",J121,0)</f>
        <v>0</v>
      </c>
      <c r="BI121" s="168">
        <f t="shared" ref="BI121:BI152" si="8">IF(N121="nulová",J121,0)</f>
        <v>0</v>
      </c>
      <c r="BJ121" s="18" t="s">
        <v>85</v>
      </c>
      <c r="BK121" s="169">
        <f t="shared" ref="BK121:BK152" si="9">ROUND(I121*H121,3)</f>
        <v>0</v>
      </c>
      <c r="BL121" s="18" t="s">
        <v>694</v>
      </c>
      <c r="BM121" s="167" t="s">
        <v>695</v>
      </c>
    </row>
    <row r="122" spans="1:65" s="2" customFormat="1" ht="16.5" customHeight="1">
      <c r="A122" s="33"/>
      <c r="B122" s="155"/>
      <c r="C122" s="191" t="s">
        <v>85</v>
      </c>
      <c r="D122" s="191" t="s">
        <v>263</v>
      </c>
      <c r="E122" s="192" t="s">
        <v>696</v>
      </c>
      <c r="F122" s="193" t="s">
        <v>697</v>
      </c>
      <c r="G122" s="194" t="s">
        <v>276</v>
      </c>
      <c r="H122" s="195">
        <v>15</v>
      </c>
      <c r="I122" s="196"/>
      <c r="J122" s="195">
        <f t="shared" si="0"/>
        <v>0</v>
      </c>
      <c r="K122" s="197"/>
      <c r="L122" s="198"/>
      <c r="M122" s="199" t="s">
        <v>1</v>
      </c>
      <c r="N122" s="200" t="s">
        <v>40</v>
      </c>
      <c r="O122" s="59"/>
      <c r="P122" s="165">
        <f t="shared" si="1"/>
        <v>0</v>
      </c>
      <c r="Q122" s="165">
        <v>0</v>
      </c>
      <c r="R122" s="165">
        <f t="shared" si="2"/>
        <v>0</v>
      </c>
      <c r="S122" s="165">
        <v>0</v>
      </c>
      <c r="T122" s="166">
        <f t="shared" si="3"/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67" t="s">
        <v>698</v>
      </c>
      <c r="AT122" s="167" t="s">
        <v>263</v>
      </c>
      <c r="AU122" s="167" t="s">
        <v>85</v>
      </c>
      <c r="AY122" s="18" t="s">
        <v>128</v>
      </c>
      <c r="BE122" s="168">
        <f t="shared" si="4"/>
        <v>0</v>
      </c>
      <c r="BF122" s="168">
        <f t="shared" si="5"/>
        <v>0</v>
      </c>
      <c r="BG122" s="168">
        <f t="shared" si="6"/>
        <v>0</v>
      </c>
      <c r="BH122" s="168">
        <f t="shared" si="7"/>
        <v>0</v>
      </c>
      <c r="BI122" s="168">
        <f t="shared" si="8"/>
        <v>0</v>
      </c>
      <c r="BJ122" s="18" t="s">
        <v>85</v>
      </c>
      <c r="BK122" s="169">
        <f t="shared" si="9"/>
        <v>0</v>
      </c>
      <c r="BL122" s="18" t="s">
        <v>694</v>
      </c>
      <c r="BM122" s="167" t="s">
        <v>699</v>
      </c>
    </row>
    <row r="123" spans="1:65" s="2" customFormat="1" ht="16.5" customHeight="1">
      <c r="A123" s="33"/>
      <c r="B123" s="155"/>
      <c r="C123" s="191" t="s">
        <v>88</v>
      </c>
      <c r="D123" s="191" t="s">
        <v>263</v>
      </c>
      <c r="E123" s="192" t="s">
        <v>700</v>
      </c>
      <c r="F123" s="193" t="s">
        <v>701</v>
      </c>
      <c r="G123" s="194" t="s">
        <v>276</v>
      </c>
      <c r="H123" s="195">
        <v>3</v>
      </c>
      <c r="I123" s="196"/>
      <c r="J123" s="195">
        <f t="shared" si="0"/>
        <v>0</v>
      </c>
      <c r="K123" s="197"/>
      <c r="L123" s="198"/>
      <c r="M123" s="199" t="s">
        <v>1</v>
      </c>
      <c r="N123" s="200" t="s">
        <v>40</v>
      </c>
      <c r="O123" s="59"/>
      <c r="P123" s="165">
        <f t="shared" si="1"/>
        <v>0</v>
      </c>
      <c r="Q123" s="165">
        <v>0</v>
      </c>
      <c r="R123" s="165">
        <f t="shared" si="2"/>
        <v>0</v>
      </c>
      <c r="S123" s="165">
        <v>0</v>
      </c>
      <c r="T123" s="166">
        <f t="shared" si="3"/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7" t="s">
        <v>698</v>
      </c>
      <c r="AT123" s="167" t="s">
        <v>263</v>
      </c>
      <c r="AU123" s="167" t="s">
        <v>85</v>
      </c>
      <c r="AY123" s="18" t="s">
        <v>128</v>
      </c>
      <c r="BE123" s="168">
        <f t="shared" si="4"/>
        <v>0</v>
      </c>
      <c r="BF123" s="168">
        <f t="shared" si="5"/>
        <v>0</v>
      </c>
      <c r="BG123" s="168">
        <f t="shared" si="6"/>
        <v>0</v>
      </c>
      <c r="BH123" s="168">
        <f t="shared" si="7"/>
        <v>0</v>
      </c>
      <c r="BI123" s="168">
        <f t="shared" si="8"/>
        <v>0</v>
      </c>
      <c r="BJ123" s="18" t="s">
        <v>85</v>
      </c>
      <c r="BK123" s="169">
        <f t="shared" si="9"/>
        <v>0</v>
      </c>
      <c r="BL123" s="18" t="s">
        <v>694</v>
      </c>
      <c r="BM123" s="167" t="s">
        <v>702</v>
      </c>
    </row>
    <row r="124" spans="1:65" s="2" customFormat="1" ht="16.5" customHeight="1">
      <c r="A124" s="33"/>
      <c r="B124" s="155"/>
      <c r="C124" s="156" t="s">
        <v>91</v>
      </c>
      <c r="D124" s="156" t="s">
        <v>129</v>
      </c>
      <c r="E124" s="157" t="s">
        <v>703</v>
      </c>
      <c r="F124" s="158" t="s">
        <v>704</v>
      </c>
      <c r="G124" s="159" t="s">
        <v>276</v>
      </c>
      <c r="H124" s="160">
        <v>13</v>
      </c>
      <c r="I124" s="161"/>
      <c r="J124" s="160">
        <f t="shared" si="0"/>
        <v>0</v>
      </c>
      <c r="K124" s="162"/>
      <c r="L124" s="34"/>
      <c r="M124" s="163" t="s">
        <v>1</v>
      </c>
      <c r="N124" s="164" t="s">
        <v>40</v>
      </c>
      <c r="O124" s="59"/>
      <c r="P124" s="165">
        <f t="shared" si="1"/>
        <v>0</v>
      </c>
      <c r="Q124" s="165">
        <v>0</v>
      </c>
      <c r="R124" s="165">
        <f t="shared" si="2"/>
        <v>0</v>
      </c>
      <c r="S124" s="165">
        <v>0</v>
      </c>
      <c r="T124" s="16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7" t="s">
        <v>694</v>
      </c>
      <c r="AT124" s="167" t="s">
        <v>129</v>
      </c>
      <c r="AU124" s="167" t="s">
        <v>85</v>
      </c>
      <c r="AY124" s="18" t="s">
        <v>128</v>
      </c>
      <c r="BE124" s="168">
        <f t="shared" si="4"/>
        <v>0</v>
      </c>
      <c r="BF124" s="168">
        <f t="shared" si="5"/>
        <v>0</v>
      </c>
      <c r="BG124" s="168">
        <f t="shared" si="6"/>
        <v>0</v>
      </c>
      <c r="BH124" s="168">
        <f t="shared" si="7"/>
        <v>0</v>
      </c>
      <c r="BI124" s="168">
        <f t="shared" si="8"/>
        <v>0</v>
      </c>
      <c r="BJ124" s="18" t="s">
        <v>85</v>
      </c>
      <c r="BK124" s="169">
        <f t="shared" si="9"/>
        <v>0</v>
      </c>
      <c r="BL124" s="18" t="s">
        <v>694</v>
      </c>
      <c r="BM124" s="167" t="s">
        <v>705</v>
      </c>
    </row>
    <row r="125" spans="1:65" s="2" customFormat="1" ht="21.75" customHeight="1">
      <c r="A125" s="33"/>
      <c r="B125" s="155"/>
      <c r="C125" s="191" t="s">
        <v>94</v>
      </c>
      <c r="D125" s="191" t="s">
        <v>263</v>
      </c>
      <c r="E125" s="192" t="s">
        <v>706</v>
      </c>
      <c r="F125" s="193" t="s">
        <v>707</v>
      </c>
      <c r="G125" s="194" t="s">
        <v>276</v>
      </c>
      <c r="H125" s="195">
        <v>10</v>
      </c>
      <c r="I125" s="196"/>
      <c r="J125" s="195">
        <f t="shared" si="0"/>
        <v>0</v>
      </c>
      <c r="K125" s="197"/>
      <c r="L125" s="198"/>
      <c r="M125" s="199" t="s">
        <v>1</v>
      </c>
      <c r="N125" s="200" t="s">
        <v>40</v>
      </c>
      <c r="O125" s="59"/>
      <c r="P125" s="165">
        <f t="shared" si="1"/>
        <v>0</v>
      </c>
      <c r="Q125" s="165">
        <v>0</v>
      </c>
      <c r="R125" s="165">
        <f t="shared" si="2"/>
        <v>0</v>
      </c>
      <c r="S125" s="165">
        <v>0</v>
      </c>
      <c r="T125" s="16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698</v>
      </c>
      <c r="AT125" s="167" t="s">
        <v>263</v>
      </c>
      <c r="AU125" s="167" t="s">
        <v>85</v>
      </c>
      <c r="AY125" s="18" t="s">
        <v>128</v>
      </c>
      <c r="BE125" s="168">
        <f t="shared" si="4"/>
        <v>0</v>
      </c>
      <c r="BF125" s="168">
        <f t="shared" si="5"/>
        <v>0</v>
      </c>
      <c r="BG125" s="168">
        <f t="shared" si="6"/>
        <v>0</v>
      </c>
      <c r="BH125" s="168">
        <f t="shared" si="7"/>
        <v>0</v>
      </c>
      <c r="BI125" s="168">
        <f t="shared" si="8"/>
        <v>0</v>
      </c>
      <c r="BJ125" s="18" t="s">
        <v>85</v>
      </c>
      <c r="BK125" s="169">
        <f t="shared" si="9"/>
        <v>0</v>
      </c>
      <c r="BL125" s="18" t="s">
        <v>694</v>
      </c>
      <c r="BM125" s="167" t="s">
        <v>708</v>
      </c>
    </row>
    <row r="126" spans="1:65" s="2" customFormat="1" ht="21.75" customHeight="1">
      <c r="A126" s="33"/>
      <c r="B126" s="155"/>
      <c r="C126" s="191" t="s">
        <v>97</v>
      </c>
      <c r="D126" s="191" t="s">
        <v>263</v>
      </c>
      <c r="E126" s="192" t="s">
        <v>709</v>
      </c>
      <c r="F126" s="193" t="s">
        <v>710</v>
      </c>
      <c r="G126" s="194" t="s">
        <v>276</v>
      </c>
      <c r="H126" s="195">
        <v>3</v>
      </c>
      <c r="I126" s="196"/>
      <c r="J126" s="195">
        <f t="shared" si="0"/>
        <v>0</v>
      </c>
      <c r="K126" s="197"/>
      <c r="L126" s="198"/>
      <c r="M126" s="199" t="s">
        <v>1</v>
      </c>
      <c r="N126" s="200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698</v>
      </c>
      <c r="AT126" s="167" t="s">
        <v>263</v>
      </c>
      <c r="AU126" s="167" t="s">
        <v>85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694</v>
      </c>
      <c r="BM126" s="167" t="s">
        <v>711</v>
      </c>
    </row>
    <row r="127" spans="1:65" s="2" customFormat="1" ht="21.75" customHeight="1">
      <c r="A127" s="33"/>
      <c r="B127" s="155"/>
      <c r="C127" s="156" t="s">
        <v>100</v>
      </c>
      <c r="D127" s="156" t="s">
        <v>129</v>
      </c>
      <c r="E127" s="157" t="s">
        <v>712</v>
      </c>
      <c r="F127" s="158" t="s">
        <v>713</v>
      </c>
      <c r="G127" s="159" t="s">
        <v>276</v>
      </c>
      <c r="H127" s="160">
        <v>4</v>
      </c>
      <c r="I127" s="161"/>
      <c r="J127" s="160">
        <f t="shared" si="0"/>
        <v>0</v>
      </c>
      <c r="K127" s="162"/>
      <c r="L127" s="34"/>
      <c r="M127" s="163" t="s">
        <v>1</v>
      </c>
      <c r="N127" s="164" t="s">
        <v>40</v>
      </c>
      <c r="O127" s="59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694</v>
      </c>
      <c r="AT127" s="167" t="s">
        <v>129</v>
      </c>
      <c r="AU127" s="167" t="s">
        <v>85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694</v>
      </c>
      <c r="BM127" s="167" t="s">
        <v>714</v>
      </c>
    </row>
    <row r="128" spans="1:65" s="2" customFormat="1" ht="16.5" customHeight="1">
      <c r="A128" s="33"/>
      <c r="B128" s="155"/>
      <c r="C128" s="156" t="s">
        <v>103</v>
      </c>
      <c r="D128" s="156" t="s">
        <v>129</v>
      </c>
      <c r="E128" s="157" t="s">
        <v>715</v>
      </c>
      <c r="F128" s="158" t="s">
        <v>716</v>
      </c>
      <c r="G128" s="159" t="s">
        <v>276</v>
      </c>
      <c r="H128" s="160">
        <v>3</v>
      </c>
      <c r="I128" s="161"/>
      <c r="J128" s="160">
        <f t="shared" si="0"/>
        <v>0</v>
      </c>
      <c r="K128" s="162"/>
      <c r="L128" s="34"/>
      <c r="M128" s="163" t="s">
        <v>1</v>
      </c>
      <c r="N128" s="164" t="s">
        <v>40</v>
      </c>
      <c r="O128" s="59"/>
      <c r="P128" s="165">
        <f t="shared" si="1"/>
        <v>0</v>
      </c>
      <c r="Q128" s="165">
        <v>0</v>
      </c>
      <c r="R128" s="165">
        <f t="shared" si="2"/>
        <v>0</v>
      </c>
      <c r="S128" s="165">
        <v>0</v>
      </c>
      <c r="T128" s="16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694</v>
      </c>
      <c r="AT128" s="167" t="s">
        <v>129</v>
      </c>
      <c r="AU128" s="167" t="s">
        <v>85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694</v>
      </c>
      <c r="BM128" s="167" t="s">
        <v>717</v>
      </c>
    </row>
    <row r="129" spans="1:65" s="2" customFormat="1" ht="16.5" customHeight="1">
      <c r="A129" s="33"/>
      <c r="B129" s="155"/>
      <c r="C129" s="156" t="s">
        <v>156</v>
      </c>
      <c r="D129" s="156" t="s">
        <v>129</v>
      </c>
      <c r="E129" s="157" t="s">
        <v>718</v>
      </c>
      <c r="F129" s="158" t="s">
        <v>719</v>
      </c>
      <c r="G129" s="159" t="s">
        <v>276</v>
      </c>
      <c r="H129" s="160">
        <v>9</v>
      </c>
      <c r="I129" s="161"/>
      <c r="J129" s="160">
        <f t="shared" si="0"/>
        <v>0</v>
      </c>
      <c r="K129" s="162"/>
      <c r="L129" s="34"/>
      <c r="M129" s="163" t="s">
        <v>1</v>
      </c>
      <c r="N129" s="164" t="s">
        <v>40</v>
      </c>
      <c r="O129" s="59"/>
      <c r="P129" s="165">
        <f t="shared" si="1"/>
        <v>0</v>
      </c>
      <c r="Q129" s="165">
        <v>0</v>
      </c>
      <c r="R129" s="165">
        <f t="shared" si="2"/>
        <v>0</v>
      </c>
      <c r="S129" s="165">
        <v>0</v>
      </c>
      <c r="T129" s="16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694</v>
      </c>
      <c r="AT129" s="167" t="s">
        <v>129</v>
      </c>
      <c r="AU129" s="167" t="s">
        <v>85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694</v>
      </c>
      <c r="BM129" s="167" t="s">
        <v>720</v>
      </c>
    </row>
    <row r="130" spans="1:65" s="2" customFormat="1" ht="21.75" customHeight="1">
      <c r="A130" s="33"/>
      <c r="B130" s="155"/>
      <c r="C130" s="191" t="s">
        <v>160</v>
      </c>
      <c r="D130" s="191" t="s">
        <v>263</v>
      </c>
      <c r="E130" s="192" t="s">
        <v>721</v>
      </c>
      <c r="F130" s="193" t="s">
        <v>722</v>
      </c>
      <c r="G130" s="194" t="s">
        <v>276</v>
      </c>
      <c r="H130" s="195">
        <v>6</v>
      </c>
      <c r="I130" s="196"/>
      <c r="J130" s="195">
        <f t="shared" si="0"/>
        <v>0</v>
      </c>
      <c r="K130" s="197"/>
      <c r="L130" s="198"/>
      <c r="M130" s="199" t="s">
        <v>1</v>
      </c>
      <c r="N130" s="200" t="s">
        <v>40</v>
      </c>
      <c r="O130" s="59"/>
      <c r="P130" s="165">
        <f t="shared" si="1"/>
        <v>0</v>
      </c>
      <c r="Q130" s="165">
        <v>0</v>
      </c>
      <c r="R130" s="165">
        <f t="shared" si="2"/>
        <v>0</v>
      </c>
      <c r="S130" s="165">
        <v>0</v>
      </c>
      <c r="T130" s="16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698</v>
      </c>
      <c r="AT130" s="167" t="s">
        <v>263</v>
      </c>
      <c r="AU130" s="167" t="s">
        <v>85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694</v>
      </c>
      <c r="BM130" s="167" t="s">
        <v>723</v>
      </c>
    </row>
    <row r="131" spans="1:65" s="2" customFormat="1" ht="21.75" customHeight="1">
      <c r="A131" s="33"/>
      <c r="B131" s="155"/>
      <c r="C131" s="191" t="s">
        <v>164</v>
      </c>
      <c r="D131" s="191" t="s">
        <v>263</v>
      </c>
      <c r="E131" s="192" t="s">
        <v>724</v>
      </c>
      <c r="F131" s="193" t="s">
        <v>725</v>
      </c>
      <c r="G131" s="194" t="s">
        <v>276</v>
      </c>
      <c r="H131" s="195">
        <v>3</v>
      </c>
      <c r="I131" s="196"/>
      <c r="J131" s="195">
        <f t="shared" si="0"/>
        <v>0</v>
      </c>
      <c r="K131" s="197"/>
      <c r="L131" s="198"/>
      <c r="M131" s="199" t="s">
        <v>1</v>
      </c>
      <c r="N131" s="200" t="s">
        <v>40</v>
      </c>
      <c r="O131" s="59"/>
      <c r="P131" s="165">
        <f t="shared" si="1"/>
        <v>0</v>
      </c>
      <c r="Q131" s="165">
        <v>0</v>
      </c>
      <c r="R131" s="165">
        <f t="shared" si="2"/>
        <v>0</v>
      </c>
      <c r="S131" s="165">
        <v>0</v>
      </c>
      <c r="T131" s="16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7" t="s">
        <v>698</v>
      </c>
      <c r="AT131" s="167" t="s">
        <v>263</v>
      </c>
      <c r="AU131" s="167" t="s">
        <v>85</v>
      </c>
      <c r="AY131" s="18" t="s">
        <v>128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8" t="s">
        <v>85</v>
      </c>
      <c r="BK131" s="169">
        <f t="shared" si="9"/>
        <v>0</v>
      </c>
      <c r="BL131" s="18" t="s">
        <v>694</v>
      </c>
      <c r="BM131" s="167" t="s">
        <v>726</v>
      </c>
    </row>
    <row r="132" spans="1:65" s="2" customFormat="1" ht="16.5" customHeight="1">
      <c r="A132" s="33"/>
      <c r="B132" s="155"/>
      <c r="C132" s="156" t="s">
        <v>168</v>
      </c>
      <c r="D132" s="156" t="s">
        <v>129</v>
      </c>
      <c r="E132" s="157" t="s">
        <v>727</v>
      </c>
      <c r="F132" s="158" t="s">
        <v>728</v>
      </c>
      <c r="G132" s="159" t="s">
        <v>276</v>
      </c>
      <c r="H132" s="160">
        <v>4</v>
      </c>
      <c r="I132" s="161"/>
      <c r="J132" s="160">
        <f t="shared" si="0"/>
        <v>0</v>
      </c>
      <c r="K132" s="162"/>
      <c r="L132" s="34"/>
      <c r="M132" s="163" t="s">
        <v>1</v>
      </c>
      <c r="N132" s="164" t="s">
        <v>40</v>
      </c>
      <c r="O132" s="59"/>
      <c r="P132" s="165">
        <f t="shared" si="1"/>
        <v>0</v>
      </c>
      <c r="Q132" s="165">
        <v>0</v>
      </c>
      <c r="R132" s="165">
        <f t="shared" si="2"/>
        <v>0</v>
      </c>
      <c r="S132" s="165">
        <v>0</v>
      </c>
      <c r="T132" s="16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694</v>
      </c>
      <c r="AT132" s="167" t="s">
        <v>129</v>
      </c>
      <c r="AU132" s="167" t="s">
        <v>85</v>
      </c>
      <c r="AY132" s="18" t="s">
        <v>128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8" t="s">
        <v>85</v>
      </c>
      <c r="BK132" s="169">
        <f t="shared" si="9"/>
        <v>0</v>
      </c>
      <c r="BL132" s="18" t="s">
        <v>694</v>
      </c>
      <c r="BM132" s="167" t="s">
        <v>729</v>
      </c>
    </row>
    <row r="133" spans="1:65" s="2" customFormat="1" ht="21.75" customHeight="1">
      <c r="A133" s="33"/>
      <c r="B133" s="155"/>
      <c r="C133" s="191" t="s">
        <v>223</v>
      </c>
      <c r="D133" s="191" t="s">
        <v>263</v>
      </c>
      <c r="E133" s="192" t="s">
        <v>730</v>
      </c>
      <c r="F133" s="193" t="s">
        <v>731</v>
      </c>
      <c r="G133" s="194" t="s">
        <v>276</v>
      </c>
      <c r="H133" s="195">
        <v>1</v>
      </c>
      <c r="I133" s="196"/>
      <c r="J133" s="195">
        <f t="shared" si="0"/>
        <v>0</v>
      </c>
      <c r="K133" s="197"/>
      <c r="L133" s="198"/>
      <c r="M133" s="199" t="s">
        <v>1</v>
      </c>
      <c r="N133" s="200" t="s">
        <v>40</v>
      </c>
      <c r="O133" s="59"/>
      <c r="P133" s="165">
        <f t="shared" si="1"/>
        <v>0</v>
      </c>
      <c r="Q133" s="165">
        <v>0</v>
      </c>
      <c r="R133" s="165">
        <f t="shared" si="2"/>
        <v>0</v>
      </c>
      <c r="S133" s="165">
        <v>0</v>
      </c>
      <c r="T133" s="16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698</v>
      </c>
      <c r="AT133" s="167" t="s">
        <v>263</v>
      </c>
      <c r="AU133" s="167" t="s">
        <v>85</v>
      </c>
      <c r="AY133" s="18" t="s">
        <v>128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8" t="s">
        <v>85</v>
      </c>
      <c r="BK133" s="169">
        <f t="shared" si="9"/>
        <v>0</v>
      </c>
      <c r="BL133" s="18" t="s">
        <v>694</v>
      </c>
      <c r="BM133" s="167" t="s">
        <v>732</v>
      </c>
    </row>
    <row r="134" spans="1:65" s="2" customFormat="1" ht="21.75" customHeight="1">
      <c r="A134" s="33"/>
      <c r="B134" s="155"/>
      <c r="C134" s="191" t="s">
        <v>228</v>
      </c>
      <c r="D134" s="191" t="s">
        <v>263</v>
      </c>
      <c r="E134" s="192" t="s">
        <v>733</v>
      </c>
      <c r="F134" s="193" t="s">
        <v>734</v>
      </c>
      <c r="G134" s="194" t="s">
        <v>276</v>
      </c>
      <c r="H134" s="195">
        <v>2</v>
      </c>
      <c r="I134" s="196"/>
      <c r="J134" s="195">
        <f t="shared" si="0"/>
        <v>0</v>
      </c>
      <c r="K134" s="197"/>
      <c r="L134" s="198"/>
      <c r="M134" s="199" t="s">
        <v>1</v>
      </c>
      <c r="N134" s="200" t="s">
        <v>40</v>
      </c>
      <c r="O134" s="59"/>
      <c r="P134" s="165">
        <f t="shared" si="1"/>
        <v>0</v>
      </c>
      <c r="Q134" s="165">
        <v>0</v>
      </c>
      <c r="R134" s="165">
        <f t="shared" si="2"/>
        <v>0</v>
      </c>
      <c r="S134" s="165">
        <v>0</v>
      </c>
      <c r="T134" s="16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698</v>
      </c>
      <c r="AT134" s="167" t="s">
        <v>263</v>
      </c>
      <c r="AU134" s="167" t="s">
        <v>85</v>
      </c>
      <c r="AY134" s="18" t="s">
        <v>128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8" t="s">
        <v>85</v>
      </c>
      <c r="BK134" s="169">
        <f t="shared" si="9"/>
        <v>0</v>
      </c>
      <c r="BL134" s="18" t="s">
        <v>694</v>
      </c>
      <c r="BM134" s="167" t="s">
        <v>735</v>
      </c>
    </row>
    <row r="135" spans="1:65" s="2" customFormat="1" ht="21.75" customHeight="1">
      <c r="A135" s="33"/>
      <c r="B135" s="155"/>
      <c r="C135" s="191" t="s">
        <v>237</v>
      </c>
      <c r="D135" s="191" t="s">
        <v>263</v>
      </c>
      <c r="E135" s="192" t="s">
        <v>736</v>
      </c>
      <c r="F135" s="193" t="s">
        <v>737</v>
      </c>
      <c r="G135" s="194" t="s">
        <v>276</v>
      </c>
      <c r="H135" s="195">
        <v>1</v>
      </c>
      <c r="I135" s="196"/>
      <c r="J135" s="195">
        <f t="shared" si="0"/>
        <v>0</v>
      </c>
      <c r="K135" s="197"/>
      <c r="L135" s="198"/>
      <c r="M135" s="199" t="s">
        <v>1</v>
      </c>
      <c r="N135" s="200" t="s">
        <v>40</v>
      </c>
      <c r="O135" s="59"/>
      <c r="P135" s="165">
        <f t="shared" si="1"/>
        <v>0</v>
      </c>
      <c r="Q135" s="165">
        <v>0</v>
      </c>
      <c r="R135" s="165">
        <f t="shared" si="2"/>
        <v>0</v>
      </c>
      <c r="S135" s="165">
        <v>0</v>
      </c>
      <c r="T135" s="16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698</v>
      </c>
      <c r="AT135" s="167" t="s">
        <v>263</v>
      </c>
      <c r="AU135" s="167" t="s">
        <v>85</v>
      </c>
      <c r="AY135" s="18" t="s">
        <v>128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8" t="s">
        <v>85</v>
      </c>
      <c r="BK135" s="169">
        <f t="shared" si="9"/>
        <v>0</v>
      </c>
      <c r="BL135" s="18" t="s">
        <v>694</v>
      </c>
      <c r="BM135" s="167" t="s">
        <v>738</v>
      </c>
    </row>
    <row r="136" spans="1:65" s="2" customFormat="1" ht="21.75" customHeight="1">
      <c r="A136" s="33"/>
      <c r="B136" s="155"/>
      <c r="C136" s="156" t="s">
        <v>296</v>
      </c>
      <c r="D136" s="156" t="s">
        <v>129</v>
      </c>
      <c r="E136" s="157" t="s">
        <v>739</v>
      </c>
      <c r="F136" s="158" t="s">
        <v>740</v>
      </c>
      <c r="G136" s="159" t="s">
        <v>276</v>
      </c>
      <c r="H136" s="160">
        <v>2</v>
      </c>
      <c r="I136" s="161"/>
      <c r="J136" s="160">
        <f t="shared" si="0"/>
        <v>0</v>
      </c>
      <c r="K136" s="162"/>
      <c r="L136" s="34"/>
      <c r="M136" s="163" t="s">
        <v>1</v>
      </c>
      <c r="N136" s="164" t="s">
        <v>40</v>
      </c>
      <c r="O136" s="59"/>
      <c r="P136" s="165">
        <f t="shared" si="1"/>
        <v>0</v>
      </c>
      <c r="Q136" s="165">
        <v>0</v>
      </c>
      <c r="R136" s="165">
        <f t="shared" si="2"/>
        <v>0</v>
      </c>
      <c r="S136" s="165">
        <v>0</v>
      </c>
      <c r="T136" s="16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694</v>
      </c>
      <c r="AT136" s="167" t="s">
        <v>129</v>
      </c>
      <c r="AU136" s="167" t="s">
        <v>85</v>
      </c>
      <c r="AY136" s="18" t="s">
        <v>128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8" t="s">
        <v>85</v>
      </c>
      <c r="BK136" s="169">
        <f t="shared" si="9"/>
        <v>0</v>
      </c>
      <c r="BL136" s="18" t="s">
        <v>694</v>
      </c>
      <c r="BM136" s="167" t="s">
        <v>741</v>
      </c>
    </row>
    <row r="137" spans="1:65" s="2" customFormat="1" ht="21.75" customHeight="1">
      <c r="A137" s="33"/>
      <c r="B137" s="155"/>
      <c r="C137" s="191" t="s">
        <v>300</v>
      </c>
      <c r="D137" s="191" t="s">
        <v>263</v>
      </c>
      <c r="E137" s="192" t="s">
        <v>742</v>
      </c>
      <c r="F137" s="193" t="s">
        <v>743</v>
      </c>
      <c r="G137" s="194" t="s">
        <v>276</v>
      </c>
      <c r="H137" s="195">
        <v>2</v>
      </c>
      <c r="I137" s="196"/>
      <c r="J137" s="195">
        <f t="shared" si="0"/>
        <v>0</v>
      </c>
      <c r="K137" s="197"/>
      <c r="L137" s="198"/>
      <c r="M137" s="199" t="s">
        <v>1</v>
      </c>
      <c r="N137" s="200" t="s">
        <v>40</v>
      </c>
      <c r="O137" s="59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698</v>
      </c>
      <c r="AT137" s="167" t="s">
        <v>263</v>
      </c>
      <c r="AU137" s="167" t="s">
        <v>85</v>
      </c>
      <c r="AY137" s="18" t="s">
        <v>128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8" t="s">
        <v>85</v>
      </c>
      <c r="BK137" s="169">
        <f t="shared" si="9"/>
        <v>0</v>
      </c>
      <c r="BL137" s="18" t="s">
        <v>694</v>
      </c>
      <c r="BM137" s="167" t="s">
        <v>744</v>
      </c>
    </row>
    <row r="138" spans="1:65" s="2" customFormat="1" ht="16.5" customHeight="1">
      <c r="A138" s="33"/>
      <c r="B138" s="155"/>
      <c r="C138" s="191" t="s">
        <v>304</v>
      </c>
      <c r="D138" s="191" t="s">
        <v>263</v>
      </c>
      <c r="E138" s="192" t="s">
        <v>745</v>
      </c>
      <c r="F138" s="193" t="s">
        <v>746</v>
      </c>
      <c r="G138" s="194" t="s">
        <v>276</v>
      </c>
      <c r="H138" s="195">
        <v>2</v>
      </c>
      <c r="I138" s="196"/>
      <c r="J138" s="195">
        <f t="shared" si="0"/>
        <v>0</v>
      </c>
      <c r="K138" s="197"/>
      <c r="L138" s="198"/>
      <c r="M138" s="199" t="s">
        <v>1</v>
      </c>
      <c r="N138" s="200" t="s">
        <v>40</v>
      </c>
      <c r="O138" s="59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698</v>
      </c>
      <c r="AT138" s="167" t="s">
        <v>263</v>
      </c>
      <c r="AU138" s="167" t="s">
        <v>85</v>
      </c>
      <c r="AY138" s="18" t="s">
        <v>128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8" t="s">
        <v>85</v>
      </c>
      <c r="BK138" s="169">
        <f t="shared" si="9"/>
        <v>0</v>
      </c>
      <c r="BL138" s="18" t="s">
        <v>694</v>
      </c>
      <c r="BM138" s="167" t="s">
        <v>747</v>
      </c>
    </row>
    <row r="139" spans="1:65" s="2" customFormat="1" ht="16.5" customHeight="1">
      <c r="A139" s="33"/>
      <c r="B139" s="155"/>
      <c r="C139" s="156" t="s">
        <v>308</v>
      </c>
      <c r="D139" s="156" t="s">
        <v>129</v>
      </c>
      <c r="E139" s="157" t="s">
        <v>748</v>
      </c>
      <c r="F139" s="158" t="s">
        <v>749</v>
      </c>
      <c r="G139" s="159" t="s">
        <v>196</v>
      </c>
      <c r="H139" s="160">
        <v>250</v>
      </c>
      <c r="I139" s="161"/>
      <c r="J139" s="160">
        <f t="shared" si="0"/>
        <v>0</v>
      </c>
      <c r="K139" s="162"/>
      <c r="L139" s="34"/>
      <c r="M139" s="163" t="s">
        <v>1</v>
      </c>
      <c r="N139" s="164" t="s">
        <v>40</v>
      </c>
      <c r="O139" s="59"/>
      <c r="P139" s="165">
        <f t="shared" si="1"/>
        <v>0</v>
      </c>
      <c r="Q139" s="165">
        <v>0</v>
      </c>
      <c r="R139" s="165">
        <f t="shared" si="2"/>
        <v>0</v>
      </c>
      <c r="S139" s="165">
        <v>0</v>
      </c>
      <c r="T139" s="166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7" t="s">
        <v>694</v>
      </c>
      <c r="AT139" s="167" t="s">
        <v>129</v>
      </c>
      <c r="AU139" s="167" t="s">
        <v>85</v>
      </c>
      <c r="AY139" s="18" t="s">
        <v>128</v>
      </c>
      <c r="BE139" s="168">
        <f t="shared" si="4"/>
        <v>0</v>
      </c>
      <c r="BF139" s="168">
        <f t="shared" si="5"/>
        <v>0</v>
      </c>
      <c r="BG139" s="168">
        <f t="shared" si="6"/>
        <v>0</v>
      </c>
      <c r="BH139" s="168">
        <f t="shared" si="7"/>
        <v>0</v>
      </c>
      <c r="BI139" s="168">
        <f t="shared" si="8"/>
        <v>0</v>
      </c>
      <c r="BJ139" s="18" t="s">
        <v>85</v>
      </c>
      <c r="BK139" s="169">
        <f t="shared" si="9"/>
        <v>0</v>
      </c>
      <c r="BL139" s="18" t="s">
        <v>694</v>
      </c>
      <c r="BM139" s="167" t="s">
        <v>750</v>
      </c>
    </row>
    <row r="140" spans="1:65" s="2" customFormat="1" ht="16.5" customHeight="1">
      <c r="A140" s="33"/>
      <c r="B140" s="155"/>
      <c r="C140" s="191" t="s">
        <v>7</v>
      </c>
      <c r="D140" s="191" t="s">
        <v>263</v>
      </c>
      <c r="E140" s="192" t="s">
        <v>751</v>
      </c>
      <c r="F140" s="193" t="s">
        <v>752</v>
      </c>
      <c r="G140" s="194" t="s">
        <v>196</v>
      </c>
      <c r="H140" s="195">
        <v>250</v>
      </c>
      <c r="I140" s="196"/>
      <c r="J140" s="195">
        <f t="shared" si="0"/>
        <v>0</v>
      </c>
      <c r="K140" s="197"/>
      <c r="L140" s="198"/>
      <c r="M140" s="199" t="s">
        <v>1</v>
      </c>
      <c r="N140" s="200" t="s">
        <v>40</v>
      </c>
      <c r="O140" s="59"/>
      <c r="P140" s="165">
        <f t="shared" si="1"/>
        <v>0</v>
      </c>
      <c r="Q140" s="165">
        <v>0</v>
      </c>
      <c r="R140" s="165">
        <f t="shared" si="2"/>
        <v>0</v>
      </c>
      <c r="S140" s="165">
        <v>0</v>
      </c>
      <c r="T140" s="166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698</v>
      </c>
      <c r="AT140" s="167" t="s">
        <v>263</v>
      </c>
      <c r="AU140" s="167" t="s">
        <v>85</v>
      </c>
      <c r="AY140" s="18" t="s">
        <v>128</v>
      </c>
      <c r="BE140" s="168">
        <f t="shared" si="4"/>
        <v>0</v>
      </c>
      <c r="BF140" s="168">
        <f t="shared" si="5"/>
        <v>0</v>
      </c>
      <c r="BG140" s="168">
        <f t="shared" si="6"/>
        <v>0</v>
      </c>
      <c r="BH140" s="168">
        <f t="shared" si="7"/>
        <v>0</v>
      </c>
      <c r="BI140" s="168">
        <f t="shared" si="8"/>
        <v>0</v>
      </c>
      <c r="BJ140" s="18" t="s">
        <v>85</v>
      </c>
      <c r="BK140" s="169">
        <f t="shared" si="9"/>
        <v>0</v>
      </c>
      <c r="BL140" s="18" t="s">
        <v>694</v>
      </c>
      <c r="BM140" s="167" t="s">
        <v>753</v>
      </c>
    </row>
    <row r="141" spans="1:65" s="2" customFormat="1" ht="16.5" customHeight="1">
      <c r="A141" s="33"/>
      <c r="B141" s="155"/>
      <c r="C141" s="156" t="s">
        <v>315</v>
      </c>
      <c r="D141" s="156" t="s">
        <v>129</v>
      </c>
      <c r="E141" s="157" t="s">
        <v>754</v>
      </c>
      <c r="F141" s="158" t="s">
        <v>755</v>
      </c>
      <c r="G141" s="159" t="s">
        <v>196</v>
      </c>
      <c r="H141" s="160">
        <v>340</v>
      </c>
      <c r="I141" s="161"/>
      <c r="J141" s="160">
        <f t="shared" si="0"/>
        <v>0</v>
      </c>
      <c r="K141" s="162"/>
      <c r="L141" s="34"/>
      <c r="M141" s="163" t="s">
        <v>1</v>
      </c>
      <c r="N141" s="164" t="s">
        <v>40</v>
      </c>
      <c r="O141" s="59"/>
      <c r="P141" s="165">
        <f t="shared" si="1"/>
        <v>0</v>
      </c>
      <c r="Q141" s="165">
        <v>0</v>
      </c>
      <c r="R141" s="165">
        <f t="shared" si="2"/>
        <v>0</v>
      </c>
      <c r="S141" s="165">
        <v>0</v>
      </c>
      <c r="T141" s="166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694</v>
      </c>
      <c r="AT141" s="167" t="s">
        <v>129</v>
      </c>
      <c r="AU141" s="167" t="s">
        <v>85</v>
      </c>
      <c r="AY141" s="18" t="s">
        <v>128</v>
      </c>
      <c r="BE141" s="168">
        <f t="shared" si="4"/>
        <v>0</v>
      </c>
      <c r="BF141" s="168">
        <f t="shared" si="5"/>
        <v>0</v>
      </c>
      <c r="BG141" s="168">
        <f t="shared" si="6"/>
        <v>0</v>
      </c>
      <c r="BH141" s="168">
        <f t="shared" si="7"/>
        <v>0</v>
      </c>
      <c r="BI141" s="168">
        <f t="shared" si="8"/>
        <v>0</v>
      </c>
      <c r="BJ141" s="18" t="s">
        <v>85</v>
      </c>
      <c r="BK141" s="169">
        <f t="shared" si="9"/>
        <v>0</v>
      </c>
      <c r="BL141" s="18" t="s">
        <v>694</v>
      </c>
      <c r="BM141" s="167" t="s">
        <v>756</v>
      </c>
    </row>
    <row r="142" spans="1:65" s="2" customFormat="1" ht="16.5" customHeight="1">
      <c r="A142" s="33"/>
      <c r="B142" s="155"/>
      <c r="C142" s="191" t="s">
        <v>319</v>
      </c>
      <c r="D142" s="191" t="s">
        <v>263</v>
      </c>
      <c r="E142" s="192" t="s">
        <v>757</v>
      </c>
      <c r="F142" s="193" t="s">
        <v>758</v>
      </c>
      <c r="G142" s="194" t="s">
        <v>196</v>
      </c>
      <c r="H142" s="195">
        <v>340</v>
      </c>
      <c r="I142" s="196"/>
      <c r="J142" s="195">
        <f t="shared" si="0"/>
        <v>0</v>
      </c>
      <c r="K142" s="197"/>
      <c r="L142" s="198"/>
      <c r="M142" s="199" t="s">
        <v>1</v>
      </c>
      <c r="N142" s="200" t="s">
        <v>40</v>
      </c>
      <c r="O142" s="59"/>
      <c r="P142" s="165">
        <f t="shared" si="1"/>
        <v>0</v>
      </c>
      <c r="Q142" s="165">
        <v>0</v>
      </c>
      <c r="R142" s="165">
        <f t="shared" si="2"/>
        <v>0</v>
      </c>
      <c r="S142" s="165">
        <v>0</v>
      </c>
      <c r="T142" s="166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698</v>
      </c>
      <c r="AT142" s="167" t="s">
        <v>263</v>
      </c>
      <c r="AU142" s="167" t="s">
        <v>85</v>
      </c>
      <c r="AY142" s="18" t="s">
        <v>128</v>
      </c>
      <c r="BE142" s="168">
        <f t="shared" si="4"/>
        <v>0</v>
      </c>
      <c r="BF142" s="168">
        <f t="shared" si="5"/>
        <v>0</v>
      </c>
      <c r="BG142" s="168">
        <f t="shared" si="6"/>
        <v>0</v>
      </c>
      <c r="BH142" s="168">
        <f t="shared" si="7"/>
        <v>0</v>
      </c>
      <c r="BI142" s="168">
        <f t="shared" si="8"/>
        <v>0</v>
      </c>
      <c r="BJ142" s="18" t="s">
        <v>85</v>
      </c>
      <c r="BK142" s="169">
        <f t="shared" si="9"/>
        <v>0</v>
      </c>
      <c r="BL142" s="18" t="s">
        <v>694</v>
      </c>
      <c r="BM142" s="167" t="s">
        <v>759</v>
      </c>
    </row>
    <row r="143" spans="1:65" s="2" customFormat="1" ht="21.75" customHeight="1">
      <c r="A143" s="33"/>
      <c r="B143" s="155"/>
      <c r="C143" s="156" t="s">
        <v>323</v>
      </c>
      <c r="D143" s="156" t="s">
        <v>129</v>
      </c>
      <c r="E143" s="157" t="s">
        <v>760</v>
      </c>
      <c r="F143" s="158" t="s">
        <v>761</v>
      </c>
      <c r="G143" s="159" t="s">
        <v>196</v>
      </c>
      <c r="H143" s="160">
        <v>32</v>
      </c>
      <c r="I143" s="161"/>
      <c r="J143" s="160">
        <f t="shared" si="0"/>
        <v>0</v>
      </c>
      <c r="K143" s="162"/>
      <c r="L143" s="34"/>
      <c r="M143" s="163" t="s">
        <v>1</v>
      </c>
      <c r="N143" s="164" t="s">
        <v>40</v>
      </c>
      <c r="O143" s="59"/>
      <c r="P143" s="165">
        <f t="shared" si="1"/>
        <v>0</v>
      </c>
      <c r="Q143" s="165">
        <v>0</v>
      </c>
      <c r="R143" s="165">
        <f t="shared" si="2"/>
        <v>0</v>
      </c>
      <c r="S143" s="165">
        <v>0</v>
      </c>
      <c r="T143" s="166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7" t="s">
        <v>694</v>
      </c>
      <c r="AT143" s="167" t="s">
        <v>129</v>
      </c>
      <c r="AU143" s="167" t="s">
        <v>85</v>
      </c>
      <c r="AY143" s="18" t="s">
        <v>128</v>
      </c>
      <c r="BE143" s="168">
        <f t="shared" si="4"/>
        <v>0</v>
      </c>
      <c r="BF143" s="168">
        <f t="shared" si="5"/>
        <v>0</v>
      </c>
      <c r="BG143" s="168">
        <f t="shared" si="6"/>
        <v>0</v>
      </c>
      <c r="BH143" s="168">
        <f t="shared" si="7"/>
        <v>0</v>
      </c>
      <c r="BI143" s="168">
        <f t="shared" si="8"/>
        <v>0</v>
      </c>
      <c r="BJ143" s="18" t="s">
        <v>85</v>
      </c>
      <c r="BK143" s="169">
        <f t="shared" si="9"/>
        <v>0</v>
      </c>
      <c r="BL143" s="18" t="s">
        <v>694</v>
      </c>
      <c r="BM143" s="167" t="s">
        <v>762</v>
      </c>
    </row>
    <row r="144" spans="1:65" s="2" customFormat="1" ht="16.5" customHeight="1">
      <c r="A144" s="33"/>
      <c r="B144" s="155"/>
      <c r="C144" s="191" t="s">
        <v>327</v>
      </c>
      <c r="D144" s="191" t="s">
        <v>263</v>
      </c>
      <c r="E144" s="192" t="s">
        <v>763</v>
      </c>
      <c r="F144" s="193" t="s">
        <v>764</v>
      </c>
      <c r="G144" s="194" t="s">
        <v>196</v>
      </c>
      <c r="H144" s="195">
        <v>32</v>
      </c>
      <c r="I144" s="196"/>
      <c r="J144" s="195">
        <f t="shared" si="0"/>
        <v>0</v>
      </c>
      <c r="K144" s="197"/>
      <c r="L144" s="198"/>
      <c r="M144" s="199" t="s">
        <v>1</v>
      </c>
      <c r="N144" s="200" t="s">
        <v>40</v>
      </c>
      <c r="O144" s="59"/>
      <c r="P144" s="165">
        <f t="shared" si="1"/>
        <v>0</v>
      </c>
      <c r="Q144" s="165">
        <v>0</v>
      </c>
      <c r="R144" s="165">
        <f t="shared" si="2"/>
        <v>0</v>
      </c>
      <c r="S144" s="165">
        <v>0</v>
      </c>
      <c r="T144" s="166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698</v>
      </c>
      <c r="AT144" s="167" t="s">
        <v>263</v>
      </c>
      <c r="AU144" s="167" t="s">
        <v>85</v>
      </c>
      <c r="AY144" s="18" t="s">
        <v>128</v>
      </c>
      <c r="BE144" s="168">
        <f t="shared" si="4"/>
        <v>0</v>
      </c>
      <c r="BF144" s="168">
        <f t="shared" si="5"/>
        <v>0</v>
      </c>
      <c r="BG144" s="168">
        <f t="shared" si="6"/>
        <v>0</v>
      </c>
      <c r="BH144" s="168">
        <f t="shared" si="7"/>
        <v>0</v>
      </c>
      <c r="BI144" s="168">
        <f t="shared" si="8"/>
        <v>0</v>
      </c>
      <c r="BJ144" s="18" t="s">
        <v>85</v>
      </c>
      <c r="BK144" s="169">
        <f t="shared" si="9"/>
        <v>0</v>
      </c>
      <c r="BL144" s="18" t="s">
        <v>694</v>
      </c>
      <c r="BM144" s="167" t="s">
        <v>765</v>
      </c>
    </row>
    <row r="145" spans="1:65" s="2" customFormat="1" ht="21.75" customHeight="1">
      <c r="A145" s="33"/>
      <c r="B145" s="155"/>
      <c r="C145" s="156" t="s">
        <v>331</v>
      </c>
      <c r="D145" s="156" t="s">
        <v>129</v>
      </c>
      <c r="E145" s="157" t="s">
        <v>766</v>
      </c>
      <c r="F145" s="158" t="s">
        <v>767</v>
      </c>
      <c r="G145" s="159" t="s">
        <v>196</v>
      </c>
      <c r="H145" s="160">
        <v>340</v>
      </c>
      <c r="I145" s="161"/>
      <c r="J145" s="160">
        <f t="shared" si="0"/>
        <v>0</v>
      </c>
      <c r="K145" s="162"/>
      <c r="L145" s="34"/>
      <c r="M145" s="163" t="s">
        <v>1</v>
      </c>
      <c r="N145" s="164" t="s">
        <v>40</v>
      </c>
      <c r="O145" s="59"/>
      <c r="P145" s="165">
        <f t="shared" si="1"/>
        <v>0</v>
      </c>
      <c r="Q145" s="165">
        <v>0</v>
      </c>
      <c r="R145" s="165">
        <f t="shared" si="2"/>
        <v>0</v>
      </c>
      <c r="S145" s="165">
        <v>0</v>
      </c>
      <c r="T145" s="166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694</v>
      </c>
      <c r="AT145" s="167" t="s">
        <v>129</v>
      </c>
      <c r="AU145" s="167" t="s">
        <v>85</v>
      </c>
      <c r="AY145" s="18" t="s">
        <v>128</v>
      </c>
      <c r="BE145" s="168">
        <f t="shared" si="4"/>
        <v>0</v>
      </c>
      <c r="BF145" s="168">
        <f t="shared" si="5"/>
        <v>0</v>
      </c>
      <c r="BG145" s="168">
        <f t="shared" si="6"/>
        <v>0</v>
      </c>
      <c r="BH145" s="168">
        <f t="shared" si="7"/>
        <v>0</v>
      </c>
      <c r="BI145" s="168">
        <f t="shared" si="8"/>
        <v>0</v>
      </c>
      <c r="BJ145" s="18" t="s">
        <v>85</v>
      </c>
      <c r="BK145" s="169">
        <f t="shared" si="9"/>
        <v>0</v>
      </c>
      <c r="BL145" s="18" t="s">
        <v>694</v>
      </c>
      <c r="BM145" s="167" t="s">
        <v>768</v>
      </c>
    </row>
    <row r="146" spans="1:65" s="2" customFormat="1" ht="16.5" customHeight="1">
      <c r="A146" s="33"/>
      <c r="B146" s="155"/>
      <c r="C146" s="191" t="s">
        <v>336</v>
      </c>
      <c r="D146" s="191" t="s">
        <v>263</v>
      </c>
      <c r="E146" s="192" t="s">
        <v>769</v>
      </c>
      <c r="F146" s="193" t="s">
        <v>770</v>
      </c>
      <c r="G146" s="194" t="s">
        <v>196</v>
      </c>
      <c r="H146" s="195">
        <v>340</v>
      </c>
      <c r="I146" s="196"/>
      <c r="J146" s="195">
        <f t="shared" si="0"/>
        <v>0</v>
      </c>
      <c r="K146" s="197"/>
      <c r="L146" s="198"/>
      <c r="M146" s="199" t="s">
        <v>1</v>
      </c>
      <c r="N146" s="200" t="s">
        <v>40</v>
      </c>
      <c r="O146" s="59"/>
      <c r="P146" s="165">
        <f t="shared" si="1"/>
        <v>0</v>
      </c>
      <c r="Q146" s="165">
        <v>0</v>
      </c>
      <c r="R146" s="165">
        <f t="shared" si="2"/>
        <v>0</v>
      </c>
      <c r="S146" s="165">
        <v>0</v>
      </c>
      <c r="T146" s="166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698</v>
      </c>
      <c r="AT146" s="167" t="s">
        <v>263</v>
      </c>
      <c r="AU146" s="167" t="s">
        <v>85</v>
      </c>
      <c r="AY146" s="18" t="s">
        <v>128</v>
      </c>
      <c r="BE146" s="168">
        <f t="shared" si="4"/>
        <v>0</v>
      </c>
      <c r="BF146" s="168">
        <f t="shared" si="5"/>
        <v>0</v>
      </c>
      <c r="BG146" s="168">
        <f t="shared" si="6"/>
        <v>0</v>
      </c>
      <c r="BH146" s="168">
        <f t="shared" si="7"/>
        <v>0</v>
      </c>
      <c r="BI146" s="168">
        <f t="shared" si="8"/>
        <v>0</v>
      </c>
      <c r="BJ146" s="18" t="s">
        <v>85</v>
      </c>
      <c r="BK146" s="169">
        <f t="shared" si="9"/>
        <v>0</v>
      </c>
      <c r="BL146" s="18" t="s">
        <v>694</v>
      </c>
      <c r="BM146" s="167" t="s">
        <v>771</v>
      </c>
    </row>
    <row r="147" spans="1:65" s="2" customFormat="1" ht="21.75" customHeight="1">
      <c r="A147" s="33"/>
      <c r="B147" s="155"/>
      <c r="C147" s="156" t="s">
        <v>340</v>
      </c>
      <c r="D147" s="156" t="s">
        <v>129</v>
      </c>
      <c r="E147" s="157" t="s">
        <v>772</v>
      </c>
      <c r="F147" s="158" t="s">
        <v>773</v>
      </c>
      <c r="G147" s="159" t="s">
        <v>276</v>
      </c>
      <c r="H147" s="160">
        <v>9</v>
      </c>
      <c r="I147" s="161"/>
      <c r="J147" s="160">
        <f t="shared" si="0"/>
        <v>0</v>
      </c>
      <c r="K147" s="162"/>
      <c r="L147" s="34"/>
      <c r="M147" s="163" t="s">
        <v>1</v>
      </c>
      <c r="N147" s="164" t="s">
        <v>40</v>
      </c>
      <c r="O147" s="59"/>
      <c r="P147" s="165">
        <f t="shared" si="1"/>
        <v>0</v>
      </c>
      <c r="Q147" s="165">
        <v>0</v>
      </c>
      <c r="R147" s="165">
        <f t="shared" si="2"/>
        <v>0</v>
      </c>
      <c r="S147" s="165">
        <v>0</v>
      </c>
      <c r="T147" s="166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7" t="s">
        <v>694</v>
      </c>
      <c r="AT147" s="167" t="s">
        <v>129</v>
      </c>
      <c r="AU147" s="167" t="s">
        <v>85</v>
      </c>
      <c r="AY147" s="18" t="s">
        <v>128</v>
      </c>
      <c r="BE147" s="168">
        <f t="shared" si="4"/>
        <v>0</v>
      </c>
      <c r="BF147" s="168">
        <f t="shared" si="5"/>
        <v>0</v>
      </c>
      <c r="BG147" s="168">
        <f t="shared" si="6"/>
        <v>0</v>
      </c>
      <c r="BH147" s="168">
        <f t="shared" si="7"/>
        <v>0</v>
      </c>
      <c r="BI147" s="168">
        <f t="shared" si="8"/>
        <v>0</v>
      </c>
      <c r="BJ147" s="18" t="s">
        <v>85</v>
      </c>
      <c r="BK147" s="169">
        <f t="shared" si="9"/>
        <v>0</v>
      </c>
      <c r="BL147" s="18" t="s">
        <v>694</v>
      </c>
      <c r="BM147" s="167" t="s">
        <v>774</v>
      </c>
    </row>
    <row r="148" spans="1:65" s="2" customFormat="1" ht="16.5" customHeight="1">
      <c r="A148" s="33"/>
      <c r="B148" s="155"/>
      <c r="C148" s="191" t="s">
        <v>344</v>
      </c>
      <c r="D148" s="191" t="s">
        <v>263</v>
      </c>
      <c r="E148" s="192" t="s">
        <v>775</v>
      </c>
      <c r="F148" s="193" t="s">
        <v>776</v>
      </c>
      <c r="G148" s="194" t="s">
        <v>777</v>
      </c>
      <c r="H148" s="195">
        <v>9</v>
      </c>
      <c r="I148" s="196"/>
      <c r="J148" s="195">
        <f t="shared" si="0"/>
        <v>0</v>
      </c>
      <c r="K148" s="197"/>
      <c r="L148" s="198"/>
      <c r="M148" s="199" t="s">
        <v>1</v>
      </c>
      <c r="N148" s="200" t="s">
        <v>40</v>
      </c>
      <c r="O148" s="59"/>
      <c r="P148" s="165">
        <f t="shared" si="1"/>
        <v>0</v>
      </c>
      <c r="Q148" s="165">
        <v>0</v>
      </c>
      <c r="R148" s="165">
        <f t="shared" si="2"/>
        <v>0</v>
      </c>
      <c r="S148" s="165">
        <v>0</v>
      </c>
      <c r="T148" s="166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7" t="s">
        <v>698</v>
      </c>
      <c r="AT148" s="167" t="s">
        <v>263</v>
      </c>
      <c r="AU148" s="167" t="s">
        <v>85</v>
      </c>
      <c r="AY148" s="18" t="s">
        <v>128</v>
      </c>
      <c r="BE148" s="168">
        <f t="shared" si="4"/>
        <v>0</v>
      </c>
      <c r="BF148" s="168">
        <f t="shared" si="5"/>
        <v>0</v>
      </c>
      <c r="BG148" s="168">
        <f t="shared" si="6"/>
        <v>0</v>
      </c>
      <c r="BH148" s="168">
        <f t="shared" si="7"/>
        <v>0</v>
      </c>
      <c r="BI148" s="168">
        <f t="shared" si="8"/>
        <v>0</v>
      </c>
      <c r="BJ148" s="18" t="s">
        <v>85</v>
      </c>
      <c r="BK148" s="169">
        <f t="shared" si="9"/>
        <v>0</v>
      </c>
      <c r="BL148" s="18" t="s">
        <v>694</v>
      </c>
      <c r="BM148" s="167" t="s">
        <v>778</v>
      </c>
    </row>
    <row r="149" spans="1:65" s="2" customFormat="1" ht="21.75" customHeight="1">
      <c r="A149" s="33"/>
      <c r="B149" s="155"/>
      <c r="C149" s="156" t="s">
        <v>348</v>
      </c>
      <c r="D149" s="156" t="s">
        <v>129</v>
      </c>
      <c r="E149" s="157" t="s">
        <v>779</v>
      </c>
      <c r="F149" s="158" t="s">
        <v>780</v>
      </c>
      <c r="G149" s="159" t="s">
        <v>196</v>
      </c>
      <c r="H149" s="160">
        <v>340</v>
      </c>
      <c r="I149" s="161"/>
      <c r="J149" s="160">
        <f t="shared" si="0"/>
        <v>0</v>
      </c>
      <c r="K149" s="162"/>
      <c r="L149" s="34"/>
      <c r="M149" s="163" t="s">
        <v>1</v>
      </c>
      <c r="N149" s="164" t="s">
        <v>40</v>
      </c>
      <c r="O149" s="59"/>
      <c r="P149" s="165">
        <f t="shared" si="1"/>
        <v>0</v>
      </c>
      <c r="Q149" s="165">
        <v>0</v>
      </c>
      <c r="R149" s="165">
        <f t="shared" si="2"/>
        <v>0</v>
      </c>
      <c r="S149" s="165">
        <v>0</v>
      </c>
      <c r="T149" s="166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7" t="s">
        <v>694</v>
      </c>
      <c r="AT149" s="167" t="s">
        <v>129</v>
      </c>
      <c r="AU149" s="167" t="s">
        <v>85</v>
      </c>
      <c r="AY149" s="18" t="s">
        <v>128</v>
      </c>
      <c r="BE149" s="168">
        <f t="shared" si="4"/>
        <v>0</v>
      </c>
      <c r="BF149" s="168">
        <f t="shared" si="5"/>
        <v>0</v>
      </c>
      <c r="BG149" s="168">
        <f t="shared" si="6"/>
        <v>0</v>
      </c>
      <c r="BH149" s="168">
        <f t="shared" si="7"/>
        <v>0</v>
      </c>
      <c r="BI149" s="168">
        <f t="shared" si="8"/>
        <v>0</v>
      </c>
      <c r="BJ149" s="18" t="s">
        <v>85</v>
      </c>
      <c r="BK149" s="169">
        <f t="shared" si="9"/>
        <v>0</v>
      </c>
      <c r="BL149" s="18" t="s">
        <v>694</v>
      </c>
      <c r="BM149" s="167" t="s">
        <v>781</v>
      </c>
    </row>
    <row r="150" spans="1:65" s="2" customFormat="1" ht="16.5" customHeight="1">
      <c r="A150" s="33"/>
      <c r="B150" s="155"/>
      <c r="C150" s="191" t="s">
        <v>351</v>
      </c>
      <c r="D150" s="191" t="s">
        <v>263</v>
      </c>
      <c r="E150" s="192" t="s">
        <v>782</v>
      </c>
      <c r="F150" s="193" t="s">
        <v>783</v>
      </c>
      <c r="G150" s="194" t="s">
        <v>266</v>
      </c>
      <c r="H150" s="195">
        <v>340</v>
      </c>
      <c r="I150" s="196"/>
      <c r="J150" s="195">
        <f t="shared" si="0"/>
        <v>0</v>
      </c>
      <c r="K150" s="197"/>
      <c r="L150" s="198"/>
      <c r="M150" s="199" t="s">
        <v>1</v>
      </c>
      <c r="N150" s="200" t="s">
        <v>40</v>
      </c>
      <c r="O150" s="59"/>
      <c r="P150" s="165">
        <f t="shared" si="1"/>
        <v>0</v>
      </c>
      <c r="Q150" s="165">
        <v>0</v>
      </c>
      <c r="R150" s="165">
        <f t="shared" si="2"/>
        <v>0</v>
      </c>
      <c r="S150" s="165">
        <v>0</v>
      </c>
      <c r="T150" s="166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698</v>
      </c>
      <c r="AT150" s="167" t="s">
        <v>263</v>
      </c>
      <c r="AU150" s="167" t="s">
        <v>85</v>
      </c>
      <c r="AY150" s="18" t="s">
        <v>128</v>
      </c>
      <c r="BE150" s="168">
        <f t="shared" si="4"/>
        <v>0</v>
      </c>
      <c r="BF150" s="168">
        <f t="shared" si="5"/>
        <v>0</v>
      </c>
      <c r="BG150" s="168">
        <f t="shared" si="6"/>
        <v>0</v>
      </c>
      <c r="BH150" s="168">
        <f t="shared" si="7"/>
        <v>0</v>
      </c>
      <c r="BI150" s="168">
        <f t="shared" si="8"/>
        <v>0</v>
      </c>
      <c r="BJ150" s="18" t="s">
        <v>85</v>
      </c>
      <c r="BK150" s="169">
        <f t="shared" si="9"/>
        <v>0</v>
      </c>
      <c r="BL150" s="18" t="s">
        <v>694</v>
      </c>
      <c r="BM150" s="167" t="s">
        <v>784</v>
      </c>
    </row>
    <row r="151" spans="1:65" s="2" customFormat="1" ht="33" customHeight="1">
      <c r="A151" s="33"/>
      <c r="B151" s="155"/>
      <c r="C151" s="156" t="s">
        <v>355</v>
      </c>
      <c r="D151" s="156" t="s">
        <v>129</v>
      </c>
      <c r="E151" s="157" t="s">
        <v>785</v>
      </c>
      <c r="F151" s="158" t="s">
        <v>786</v>
      </c>
      <c r="G151" s="159" t="s">
        <v>196</v>
      </c>
      <c r="H151" s="160">
        <v>6</v>
      </c>
      <c r="I151" s="161"/>
      <c r="J151" s="160">
        <f t="shared" si="0"/>
        <v>0</v>
      </c>
      <c r="K151" s="162"/>
      <c r="L151" s="34"/>
      <c r="M151" s="163" t="s">
        <v>1</v>
      </c>
      <c r="N151" s="164" t="s">
        <v>40</v>
      </c>
      <c r="O151" s="59"/>
      <c r="P151" s="165">
        <f t="shared" si="1"/>
        <v>0</v>
      </c>
      <c r="Q151" s="165">
        <v>0</v>
      </c>
      <c r="R151" s="165">
        <f t="shared" si="2"/>
        <v>0</v>
      </c>
      <c r="S151" s="165">
        <v>0</v>
      </c>
      <c r="T151" s="166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7" t="s">
        <v>694</v>
      </c>
      <c r="AT151" s="167" t="s">
        <v>129</v>
      </c>
      <c r="AU151" s="167" t="s">
        <v>85</v>
      </c>
      <c r="AY151" s="18" t="s">
        <v>128</v>
      </c>
      <c r="BE151" s="168">
        <f t="shared" si="4"/>
        <v>0</v>
      </c>
      <c r="BF151" s="168">
        <f t="shared" si="5"/>
        <v>0</v>
      </c>
      <c r="BG151" s="168">
        <f t="shared" si="6"/>
        <v>0</v>
      </c>
      <c r="BH151" s="168">
        <f t="shared" si="7"/>
        <v>0</v>
      </c>
      <c r="BI151" s="168">
        <f t="shared" si="8"/>
        <v>0</v>
      </c>
      <c r="BJ151" s="18" t="s">
        <v>85</v>
      </c>
      <c r="BK151" s="169">
        <f t="shared" si="9"/>
        <v>0</v>
      </c>
      <c r="BL151" s="18" t="s">
        <v>694</v>
      </c>
      <c r="BM151" s="167" t="s">
        <v>787</v>
      </c>
    </row>
    <row r="152" spans="1:65" s="2" customFormat="1" ht="16.5" customHeight="1">
      <c r="A152" s="33"/>
      <c r="B152" s="155"/>
      <c r="C152" s="191" t="s">
        <v>359</v>
      </c>
      <c r="D152" s="191" t="s">
        <v>263</v>
      </c>
      <c r="E152" s="192" t="s">
        <v>788</v>
      </c>
      <c r="F152" s="193" t="s">
        <v>789</v>
      </c>
      <c r="G152" s="194" t="s">
        <v>266</v>
      </c>
      <c r="H152" s="195">
        <v>1.2</v>
      </c>
      <c r="I152" s="196"/>
      <c r="J152" s="195">
        <f t="shared" si="0"/>
        <v>0</v>
      </c>
      <c r="K152" s="197"/>
      <c r="L152" s="198"/>
      <c r="M152" s="199" t="s">
        <v>1</v>
      </c>
      <c r="N152" s="200" t="s">
        <v>40</v>
      </c>
      <c r="O152" s="59"/>
      <c r="P152" s="165">
        <f t="shared" si="1"/>
        <v>0</v>
      </c>
      <c r="Q152" s="165">
        <v>0</v>
      </c>
      <c r="R152" s="165">
        <f t="shared" si="2"/>
        <v>0</v>
      </c>
      <c r="S152" s="165">
        <v>0</v>
      </c>
      <c r="T152" s="166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698</v>
      </c>
      <c r="AT152" s="167" t="s">
        <v>263</v>
      </c>
      <c r="AU152" s="167" t="s">
        <v>85</v>
      </c>
      <c r="AY152" s="18" t="s">
        <v>128</v>
      </c>
      <c r="BE152" s="168">
        <f t="shared" si="4"/>
        <v>0</v>
      </c>
      <c r="BF152" s="168">
        <f t="shared" si="5"/>
        <v>0</v>
      </c>
      <c r="BG152" s="168">
        <f t="shared" si="6"/>
        <v>0</v>
      </c>
      <c r="BH152" s="168">
        <f t="shared" si="7"/>
        <v>0</v>
      </c>
      <c r="BI152" s="168">
        <f t="shared" si="8"/>
        <v>0</v>
      </c>
      <c r="BJ152" s="18" t="s">
        <v>85</v>
      </c>
      <c r="BK152" s="169">
        <f t="shared" si="9"/>
        <v>0</v>
      </c>
      <c r="BL152" s="18" t="s">
        <v>694</v>
      </c>
      <c r="BM152" s="167" t="s">
        <v>790</v>
      </c>
    </row>
    <row r="153" spans="1:65" s="2" customFormat="1" ht="16.5" customHeight="1">
      <c r="A153" s="33"/>
      <c r="B153" s="155"/>
      <c r="C153" s="191" t="s">
        <v>364</v>
      </c>
      <c r="D153" s="191" t="s">
        <v>263</v>
      </c>
      <c r="E153" s="192" t="s">
        <v>791</v>
      </c>
      <c r="F153" s="193" t="s">
        <v>792</v>
      </c>
      <c r="G153" s="194" t="s">
        <v>266</v>
      </c>
      <c r="H153" s="195">
        <v>1.2</v>
      </c>
      <c r="I153" s="196"/>
      <c r="J153" s="195">
        <f t="shared" ref="J153:J177" si="10">ROUND(I153*H153,3)</f>
        <v>0</v>
      </c>
      <c r="K153" s="197"/>
      <c r="L153" s="198"/>
      <c r="M153" s="199" t="s">
        <v>1</v>
      </c>
      <c r="N153" s="200" t="s">
        <v>40</v>
      </c>
      <c r="O153" s="59"/>
      <c r="P153" s="165">
        <f t="shared" ref="P153:P177" si="11">O153*H153</f>
        <v>0</v>
      </c>
      <c r="Q153" s="165">
        <v>0</v>
      </c>
      <c r="R153" s="165">
        <f t="shared" ref="R153:R177" si="12">Q153*H153</f>
        <v>0</v>
      </c>
      <c r="S153" s="165">
        <v>0</v>
      </c>
      <c r="T153" s="166">
        <f t="shared" ref="T153:T177" si="13"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698</v>
      </c>
      <c r="AT153" s="167" t="s">
        <v>263</v>
      </c>
      <c r="AU153" s="167" t="s">
        <v>85</v>
      </c>
      <c r="AY153" s="18" t="s">
        <v>128</v>
      </c>
      <c r="BE153" s="168">
        <f t="shared" ref="BE153:BE177" si="14">IF(N153="základná",J153,0)</f>
        <v>0</v>
      </c>
      <c r="BF153" s="168">
        <f t="shared" ref="BF153:BF177" si="15">IF(N153="znížená",J153,0)</f>
        <v>0</v>
      </c>
      <c r="BG153" s="168">
        <f t="shared" ref="BG153:BG177" si="16">IF(N153="zákl. prenesená",J153,0)</f>
        <v>0</v>
      </c>
      <c r="BH153" s="168">
        <f t="shared" ref="BH153:BH177" si="17">IF(N153="zníž. prenesená",J153,0)</f>
        <v>0</v>
      </c>
      <c r="BI153" s="168">
        <f t="shared" ref="BI153:BI177" si="18">IF(N153="nulová",J153,0)</f>
        <v>0</v>
      </c>
      <c r="BJ153" s="18" t="s">
        <v>85</v>
      </c>
      <c r="BK153" s="169">
        <f t="shared" ref="BK153:BK177" si="19">ROUND(I153*H153,3)</f>
        <v>0</v>
      </c>
      <c r="BL153" s="18" t="s">
        <v>694</v>
      </c>
      <c r="BM153" s="167" t="s">
        <v>793</v>
      </c>
    </row>
    <row r="154" spans="1:65" s="2" customFormat="1" ht="21.75" customHeight="1">
      <c r="A154" s="33"/>
      <c r="B154" s="155"/>
      <c r="C154" s="191" t="s">
        <v>368</v>
      </c>
      <c r="D154" s="191" t="s">
        <v>263</v>
      </c>
      <c r="E154" s="192" t="s">
        <v>794</v>
      </c>
      <c r="F154" s="193" t="s">
        <v>795</v>
      </c>
      <c r="G154" s="194" t="s">
        <v>266</v>
      </c>
      <c r="H154" s="195">
        <v>0.6</v>
      </c>
      <c r="I154" s="196"/>
      <c r="J154" s="195">
        <f t="shared" si="10"/>
        <v>0</v>
      </c>
      <c r="K154" s="197"/>
      <c r="L154" s="198"/>
      <c r="M154" s="199" t="s">
        <v>1</v>
      </c>
      <c r="N154" s="200" t="s">
        <v>40</v>
      </c>
      <c r="O154" s="59"/>
      <c r="P154" s="165">
        <f t="shared" si="11"/>
        <v>0</v>
      </c>
      <c r="Q154" s="165">
        <v>0</v>
      </c>
      <c r="R154" s="165">
        <f t="shared" si="12"/>
        <v>0</v>
      </c>
      <c r="S154" s="165">
        <v>0</v>
      </c>
      <c r="T154" s="166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698</v>
      </c>
      <c r="AT154" s="167" t="s">
        <v>263</v>
      </c>
      <c r="AU154" s="167" t="s">
        <v>85</v>
      </c>
      <c r="AY154" s="18" t="s">
        <v>128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8" t="s">
        <v>85</v>
      </c>
      <c r="BK154" s="169">
        <f t="shared" si="19"/>
        <v>0</v>
      </c>
      <c r="BL154" s="18" t="s">
        <v>694</v>
      </c>
      <c r="BM154" s="167" t="s">
        <v>796</v>
      </c>
    </row>
    <row r="155" spans="1:65" s="2" customFormat="1" ht="21.75" customHeight="1">
      <c r="A155" s="33"/>
      <c r="B155" s="155"/>
      <c r="C155" s="156" t="s">
        <v>373</v>
      </c>
      <c r="D155" s="156" t="s">
        <v>129</v>
      </c>
      <c r="E155" s="157" t="s">
        <v>797</v>
      </c>
      <c r="F155" s="158" t="s">
        <v>798</v>
      </c>
      <c r="G155" s="159" t="s">
        <v>196</v>
      </c>
      <c r="H155" s="160">
        <v>50</v>
      </c>
      <c r="I155" s="161"/>
      <c r="J155" s="160">
        <f t="shared" si="10"/>
        <v>0</v>
      </c>
      <c r="K155" s="162"/>
      <c r="L155" s="34"/>
      <c r="M155" s="163" t="s">
        <v>1</v>
      </c>
      <c r="N155" s="164" t="s">
        <v>40</v>
      </c>
      <c r="O155" s="59"/>
      <c r="P155" s="165">
        <f t="shared" si="11"/>
        <v>0</v>
      </c>
      <c r="Q155" s="165">
        <v>0</v>
      </c>
      <c r="R155" s="165">
        <f t="shared" si="12"/>
        <v>0</v>
      </c>
      <c r="S155" s="165">
        <v>0</v>
      </c>
      <c r="T155" s="166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7" t="s">
        <v>694</v>
      </c>
      <c r="AT155" s="167" t="s">
        <v>129</v>
      </c>
      <c r="AU155" s="167" t="s">
        <v>85</v>
      </c>
      <c r="AY155" s="18" t="s">
        <v>128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8" t="s">
        <v>85</v>
      </c>
      <c r="BK155" s="169">
        <f t="shared" si="19"/>
        <v>0</v>
      </c>
      <c r="BL155" s="18" t="s">
        <v>694</v>
      </c>
      <c r="BM155" s="167" t="s">
        <v>799</v>
      </c>
    </row>
    <row r="156" spans="1:65" s="2" customFormat="1" ht="16.5" customHeight="1">
      <c r="A156" s="33"/>
      <c r="B156" s="155"/>
      <c r="C156" s="191" t="s">
        <v>377</v>
      </c>
      <c r="D156" s="191" t="s">
        <v>263</v>
      </c>
      <c r="E156" s="192" t="s">
        <v>800</v>
      </c>
      <c r="F156" s="193" t="s">
        <v>801</v>
      </c>
      <c r="G156" s="194" t="s">
        <v>266</v>
      </c>
      <c r="H156" s="195">
        <v>31.25</v>
      </c>
      <c r="I156" s="196"/>
      <c r="J156" s="195">
        <f t="shared" si="10"/>
        <v>0</v>
      </c>
      <c r="K156" s="197"/>
      <c r="L156" s="198"/>
      <c r="M156" s="199" t="s">
        <v>1</v>
      </c>
      <c r="N156" s="200" t="s">
        <v>40</v>
      </c>
      <c r="O156" s="59"/>
      <c r="P156" s="165">
        <f t="shared" si="11"/>
        <v>0</v>
      </c>
      <c r="Q156" s="165">
        <v>0</v>
      </c>
      <c r="R156" s="165">
        <f t="shared" si="12"/>
        <v>0</v>
      </c>
      <c r="S156" s="165">
        <v>0</v>
      </c>
      <c r="T156" s="166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698</v>
      </c>
      <c r="AT156" s="167" t="s">
        <v>263</v>
      </c>
      <c r="AU156" s="167" t="s">
        <v>85</v>
      </c>
      <c r="AY156" s="18" t="s">
        <v>128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8" t="s">
        <v>85</v>
      </c>
      <c r="BK156" s="169">
        <f t="shared" si="19"/>
        <v>0</v>
      </c>
      <c r="BL156" s="18" t="s">
        <v>694</v>
      </c>
      <c r="BM156" s="167" t="s">
        <v>802</v>
      </c>
    </row>
    <row r="157" spans="1:65" s="2" customFormat="1" ht="16.5" customHeight="1">
      <c r="A157" s="33"/>
      <c r="B157" s="155"/>
      <c r="C157" s="156" t="s">
        <v>381</v>
      </c>
      <c r="D157" s="156" t="s">
        <v>129</v>
      </c>
      <c r="E157" s="157" t="s">
        <v>803</v>
      </c>
      <c r="F157" s="158" t="s">
        <v>804</v>
      </c>
      <c r="G157" s="159" t="s">
        <v>276</v>
      </c>
      <c r="H157" s="160">
        <v>36</v>
      </c>
      <c r="I157" s="161"/>
      <c r="J157" s="160">
        <f t="shared" si="10"/>
        <v>0</v>
      </c>
      <c r="K157" s="162"/>
      <c r="L157" s="34"/>
      <c r="M157" s="163" t="s">
        <v>1</v>
      </c>
      <c r="N157" s="164" t="s">
        <v>40</v>
      </c>
      <c r="O157" s="59"/>
      <c r="P157" s="165">
        <f t="shared" si="11"/>
        <v>0</v>
      </c>
      <c r="Q157" s="165">
        <v>0</v>
      </c>
      <c r="R157" s="165">
        <f t="shared" si="12"/>
        <v>0</v>
      </c>
      <c r="S157" s="165">
        <v>0</v>
      </c>
      <c r="T157" s="166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7" t="s">
        <v>694</v>
      </c>
      <c r="AT157" s="167" t="s">
        <v>129</v>
      </c>
      <c r="AU157" s="167" t="s">
        <v>85</v>
      </c>
      <c r="AY157" s="18" t="s">
        <v>128</v>
      </c>
      <c r="BE157" s="168">
        <f t="shared" si="14"/>
        <v>0</v>
      </c>
      <c r="BF157" s="168">
        <f t="shared" si="15"/>
        <v>0</v>
      </c>
      <c r="BG157" s="168">
        <f t="shared" si="16"/>
        <v>0</v>
      </c>
      <c r="BH157" s="168">
        <f t="shared" si="17"/>
        <v>0</v>
      </c>
      <c r="BI157" s="168">
        <f t="shared" si="18"/>
        <v>0</v>
      </c>
      <c r="BJ157" s="18" t="s">
        <v>85</v>
      </c>
      <c r="BK157" s="169">
        <f t="shared" si="19"/>
        <v>0</v>
      </c>
      <c r="BL157" s="18" t="s">
        <v>694</v>
      </c>
      <c r="BM157" s="167" t="s">
        <v>805</v>
      </c>
    </row>
    <row r="158" spans="1:65" s="2" customFormat="1" ht="16.5" customHeight="1">
      <c r="A158" s="33"/>
      <c r="B158" s="155"/>
      <c r="C158" s="191" t="s">
        <v>385</v>
      </c>
      <c r="D158" s="191" t="s">
        <v>263</v>
      </c>
      <c r="E158" s="192" t="s">
        <v>806</v>
      </c>
      <c r="F158" s="193" t="s">
        <v>807</v>
      </c>
      <c r="G158" s="194" t="s">
        <v>276</v>
      </c>
      <c r="H158" s="195">
        <v>36</v>
      </c>
      <c r="I158" s="196"/>
      <c r="J158" s="195">
        <f t="shared" si="10"/>
        <v>0</v>
      </c>
      <c r="K158" s="197"/>
      <c r="L158" s="198"/>
      <c r="M158" s="199" t="s">
        <v>1</v>
      </c>
      <c r="N158" s="200" t="s">
        <v>40</v>
      </c>
      <c r="O158" s="59"/>
      <c r="P158" s="165">
        <f t="shared" si="11"/>
        <v>0</v>
      </c>
      <c r="Q158" s="165">
        <v>0</v>
      </c>
      <c r="R158" s="165">
        <f t="shared" si="12"/>
        <v>0</v>
      </c>
      <c r="S158" s="165">
        <v>0</v>
      </c>
      <c r="T158" s="166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698</v>
      </c>
      <c r="AT158" s="167" t="s">
        <v>263</v>
      </c>
      <c r="AU158" s="167" t="s">
        <v>85</v>
      </c>
      <c r="AY158" s="18" t="s">
        <v>128</v>
      </c>
      <c r="BE158" s="168">
        <f t="shared" si="14"/>
        <v>0</v>
      </c>
      <c r="BF158" s="168">
        <f t="shared" si="15"/>
        <v>0</v>
      </c>
      <c r="BG158" s="168">
        <f t="shared" si="16"/>
        <v>0</v>
      </c>
      <c r="BH158" s="168">
        <f t="shared" si="17"/>
        <v>0</v>
      </c>
      <c r="BI158" s="168">
        <f t="shared" si="18"/>
        <v>0</v>
      </c>
      <c r="BJ158" s="18" t="s">
        <v>85</v>
      </c>
      <c r="BK158" s="169">
        <f t="shared" si="19"/>
        <v>0</v>
      </c>
      <c r="BL158" s="18" t="s">
        <v>694</v>
      </c>
      <c r="BM158" s="167" t="s">
        <v>808</v>
      </c>
    </row>
    <row r="159" spans="1:65" s="2" customFormat="1" ht="21.75" customHeight="1">
      <c r="A159" s="33"/>
      <c r="B159" s="155"/>
      <c r="C159" s="156" t="s">
        <v>389</v>
      </c>
      <c r="D159" s="156" t="s">
        <v>129</v>
      </c>
      <c r="E159" s="157" t="s">
        <v>809</v>
      </c>
      <c r="F159" s="158" t="s">
        <v>810</v>
      </c>
      <c r="G159" s="159" t="s">
        <v>276</v>
      </c>
      <c r="H159" s="160">
        <v>16</v>
      </c>
      <c r="I159" s="161"/>
      <c r="J159" s="160">
        <f t="shared" si="10"/>
        <v>0</v>
      </c>
      <c r="K159" s="162"/>
      <c r="L159" s="34"/>
      <c r="M159" s="163" t="s">
        <v>1</v>
      </c>
      <c r="N159" s="164" t="s">
        <v>40</v>
      </c>
      <c r="O159" s="59"/>
      <c r="P159" s="165">
        <f t="shared" si="11"/>
        <v>0</v>
      </c>
      <c r="Q159" s="165">
        <v>0</v>
      </c>
      <c r="R159" s="165">
        <f t="shared" si="12"/>
        <v>0</v>
      </c>
      <c r="S159" s="165">
        <v>0</v>
      </c>
      <c r="T159" s="166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7" t="s">
        <v>694</v>
      </c>
      <c r="AT159" s="167" t="s">
        <v>129</v>
      </c>
      <c r="AU159" s="167" t="s">
        <v>85</v>
      </c>
      <c r="AY159" s="18" t="s">
        <v>128</v>
      </c>
      <c r="BE159" s="168">
        <f t="shared" si="14"/>
        <v>0</v>
      </c>
      <c r="BF159" s="168">
        <f t="shared" si="15"/>
        <v>0</v>
      </c>
      <c r="BG159" s="168">
        <f t="shared" si="16"/>
        <v>0</v>
      </c>
      <c r="BH159" s="168">
        <f t="shared" si="17"/>
        <v>0</v>
      </c>
      <c r="BI159" s="168">
        <f t="shared" si="18"/>
        <v>0</v>
      </c>
      <c r="BJ159" s="18" t="s">
        <v>85</v>
      </c>
      <c r="BK159" s="169">
        <f t="shared" si="19"/>
        <v>0</v>
      </c>
      <c r="BL159" s="18" t="s">
        <v>694</v>
      </c>
      <c r="BM159" s="167" t="s">
        <v>811</v>
      </c>
    </row>
    <row r="160" spans="1:65" s="2" customFormat="1" ht="21.75" customHeight="1">
      <c r="A160" s="33"/>
      <c r="B160" s="155"/>
      <c r="C160" s="191" t="s">
        <v>394</v>
      </c>
      <c r="D160" s="191" t="s">
        <v>263</v>
      </c>
      <c r="E160" s="192" t="s">
        <v>812</v>
      </c>
      <c r="F160" s="193" t="s">
        <v>813</v>
      </c>
      <c r="G160" s="194" t="s">
        <v>276</v>
      </c>
      <c r="H160" s="195">
        <v>16</v>
      </c>
      <c r="I160" s="196"/>
      <c r="J160" s="195">
        <f t="shared" si="10"/>
        <v>0</v>
      </c>
      <c r="K160" s="197"/>
      <c r="L160" s="198"/>
      <c r="M160" s="199" t="s">
        <v>1</v>
      </c>
      <c r="N160" s="200" t="s">
        <v>40</v>
      </c>
      <c r="O160" s="59"/>
      <c r="P160" s="165">
        <f t="shared" si="11"/>
        <v>0</v>
      </c>
      <c r="Q160" s="165">
        <v>0</v>
      </c>
      <c r="R160" s="165">
        <f t="shared" si="12"/>
        <v>0</v>
      </c>
      <c r="S160" s="165">
        <v>0</v>
      </c>
      <c r="T160" s="166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7" t="s">
        <v>698</v>
      </c>
      <c r="AT160" s="167" t="s">
        <v>263</v>
      </c>
      <c r="AU160" s="167" t="s">
        <v>85</v>
      </c>
      <c r="AY160" s="18" t="s">
        <v>128</v>
      </c>
      <c r="BE160" s="168">
        <f t="shared" si="14"/>
        <v>0</v>
      </c>
      <c r="BF160" s="168">
        <f t="shared" si="15"/>
        <v>0</v>
      </c>
      <c r="BG160" s="168">
        <f t="shared" si="16"/>
        <v>0</v>
      </c>
      <c r="BH160" s="168">
        <f t="shared" si="17"/>
        <v>0</v>
      </c>
      <c r="BI160" s="168">
        <f t="shared" si="18"/>
        <v>0</v>
      </c>
      <c r="BJ160" s="18" t="s">
        <v>85</v>
      </c>
      <c r="BK160" s="169">
        <f t="shared" si="19"/>
        <v>0</v>
      </c>
      <c r="BL160" s="18" t="s">
        <v>694</v>
      </c>
      <c r="BM160" s="167" t="s">
        <v>814</v>
      </c>
    </row>
    <row r="161" spans="1:65" s="2" customFormat="1" ht="16.5" customHeight="1">
      <c r="A161" s="33"/>
      <c r="B161" s="155"/>
      <c r="C161" s="156" t="s">
        <v>398</v>
      </c>
      <c r="D161" s="156" t="s">
        <v>129</v>
      </c>
      <c r="E161" s="157" t="s">
        <v>815</v>
      </c>
      <c r="F161" s="158" t="s">
        <v>816</v>
      </c>
      <c r="G161" s="159" t="s">
        <v>276</v>
      </c>
      <c r="H161" s="160">
        <v>16</v>
      </c>
      <c r="I161" s="161"/>
      <c r="J161" s="160">
        <f t="shared" si="10"/>
        <v>0</v>
      </c>
      <c r="K161" s="162"/>
      <c r="L161" s="34"/>
      <c r="M161" s="163" t="s">
        <v>1</v>
      </c>
      <c r="N161" s="164" t="s">
        <v>40</v>
      </c>
      <c r="O161" s="59"/>
      <c r="P161" s="165">
        <f t="shared" si="11"/>
        <v>0</v>
      </c>
      <c r="Q161" s="165">
        <v>0</v>
      </c>
      <c r="R161" s="165">
        <f t="shared" si="12"/>
        <v>0</v>
      </c>
      <c r="S161" s="165">
        <v>0</v>
      </c>
      <c r="T161" s="166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694</v>
      </c>
      <c r="AT161" s="167" t="s">
        <v>129</v>
      </c>
      <c r="AU161" s="167" t="s">
        <v>85</v>
      </c>
      <c r="AY161" s="18" t="s">
        <v>128</v>
      </c>
      <c r="BE161" s="168">
        <f t="shared" si="14"/>
        <v>0</v>
      </c>
      <c r="BF161" s="168">
        <f t="shared" si="15"/>
        <v>0</v>
      </c>
      <c r="BG161" s="168">
        <f t="shared" si="16"/>
        <v>0</v>
      </c>
      <c r="BH161" s="168">
        <f t="shared" si="17"/>
        <v>0</v>
      </c>
      <c r="BI161" s="168">
        <f t="shared" si="18"/>
        <v>0</v>
      </c>
      <c r="BJ161" s="18" t="s">
        <v>85</v>
      </c>
      <c r="BK161" s="169">
        <f t="shared" si="19"/>
        <v>0</v>
      </c>
      <c r="BL161" s="18" t="s">
        <v>694</v>
      </c>
      <c r="BM161" s="167" t="s">
        <v>817</v>
      </c>
    </row>
    <row r="162" spans="1:65" s="2" customFormat="1" ht="21.75" customHeight="1">
      <c r="A162" s="33"/>
      <c r="B162" s="155"/>
      <c r="C162" s="156" t="s">
        <v>403</v>
      </c>
      <c r="D162" s="156" t="s">
        <v>129</v>
      </c>
      <c r="E162" s="157" t="s">
        <v>818</v>
      </c>
      <c r="F162" s="158" t="s">
        <v>819</v>
      </c>
      <c r="G162" s="159" t="s">
        <v>196</v>
      </c>
      <c r="H162" s="160">
        <v>160</v>
      </c>
      <c r="I162" s="161"/>
      <c r="J162" s="160">
        <f t="shared" si="10"/>
        <v>0</v>
      </c>
      <c r="K162" s="162"/>
      <c r="L162" s="34"/>
      <c r="M162" s="163" t="s">
        <v>1</v>
      </c>
      <c r="N162" s="164" t="s">
        <v>40</v>
      </c>
      <c r="O162" s="59"/>
      <c r="P162" s="165">
        <f t="shared" si="11"/>
        <v>0</v>
      </c>
      <c r="Q162" s="165">
        <v>0</v>
      </c>
      <c r="R162" s="165">
        <f t="shared" si="12"/>
        <v>0</v>
      </c>
      <c r="S162" s="165">
        <v>0</v>
      </c>
      <c r="T162" s="166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7" t="s">
        <v>694</v>
      </c>
      <c r="AT162" s="167" t="s">
        <v>129</v>
      </c>
      <c r="AU162" s="167" t="s">
        <v>85</v>
      </c>
      <c r="AY162" s="18" t="s">
        <v>128</v>
      </c>
      <c r="BE162" s="168">
        <f t="shared" si="14"/>
        <v>0</v>
      </c>
      <c r="BF162" s="168">
        <f t="shared" si="15"/>
        <v>0</v>
      </c>
      <c r="BG162" s="168">
        <f t="shared" si="16"/>
        <v>0</v>
      </c>
      <c r="BH162" s="168">
        <f t="shared" si="17"/>
        <v>0</v>
      </c>
      <c r="BI162" s="168">
        <f t="shared" si="18"/>
        <v>0</v>
      </c>
      <c r="BJ162" s="18" t="s">
        <v>85</v>
      </c>
      <c r="BK162" s="169">
        <f t="shared" si="19"/>
        <v>0</v>
      </c>
      <c r="BL162" s="18" t="s">
        <v>694</v>
      </c>
      <c r="BM162" s="167" t="s">
        <v>820</v>
      </c>
    </row>
    <row r="163" spans="1:65" s="2" customFormat="1" ht="21.75" customHeight="1">
      <c r="A163" s="33"/>
      <c r="B163" s="155"/>
      <c r="C163" s="156" t="s">
        <v>407</v>
      </c>
      <c r="D163" s="156" t="s">
        <v>129</v>
      </c>
      <c r="E163" s="157" t="s">
        <v>821</v>
      </c>
      <c r="F163" s="158" t="s">
        <v>822</v>
      </c>
      <c r="G163" s="159" t="s">
        <v>276</v>
      </c>
      <c r="H163" s="160">
        <v>16</v>
      </c>
      <c r="I163" s="161"/>
      <c r="J163" s="160">
        <f t="shared" si="10"/>
        <v>0</v>
      </c>
      <c r="K163" s="162"/>
      <c r="L163" s="34"/>
      <c r="M163" s="163" t="s">
        <v>1</v>
      </c>
      <c r="N163" s="164" t="s">
        <v>40</v>
      </c>
      <c r="O163" s="59"/>
      <c r="P163" s="165">
        <f t="shared" si="11"/>
        <v>0</v>
      </c>
      <c r="Q163" s="165">
        <v>0</v>
      </c>
      <c r="R163" s="165">
        <f t="shared" si="12"/>
        <v>0</v>
      </c>
      <c r="S163" s="165">
        <v>0</v>
      </c>
      <c r="T163" s="166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7" t="s">
        <v>694</v>
      </c>
      <c r="AT163" s="167" t="s">
        <v>129</v>
      </c>
      <c r="AU163" s="167" t="s">
        <v>85</v>
      </c>
      <c r="AY163" s="18" t="s">
        <v>128</v>
      </c>
      <c r="BE163" s="168">
        <f t="shared" si="14"/>
        <v>0</v>
      </c>
      <c r="BF163" s="168">
        <f t="shared" si="15"/>
        <v>0</v>
      </c>
      <c r="BG163" s="168">
        <f t="shared" si="16"/>
        <v>0</v>
      </c>
      <c r="BH163" s="168">
        <f t="shared" si="17"/>
        <v>0</v>
      </c>
      <c r="BI163" s="168">
        <f t="shared" si="18"/>
        <v>0</v>
      </c>
      <c r="BJ163" s="18" t="s">
        <v>85</v>
      </c>
      <c r="BK163" s="169">
        <f t="shared" si="19"/>
        <v>0</v>
      </c>
      <c r="BL163" s="18" t="s">
        <v>694</v>
      </c>
      <c r="BM163" s="167" t="s">
        <v>823</v>
      </c>
    </row>
    <row r="164" spans="1:65" s="2" customFormat="1" ht="21.75" customHeight="1">
      <c r="A164" s="33"/>
      <c r="B164" s="155"/>
      <c r="C164" s="156" t="s">
        <v>412</v>
      </c>
      <c r="D164" s="156" t="s">
        <v>129</v>
      </c>
      <c r="E164" s="157" t="s">
        <v>824</v>
      </c>
      <c r="F164" s="158" t="s">
        <v>825</v>
      </c>
      <c r="G164" s="159" t="s">
        <v>196</v>
      </c>
      <c r="H164" s="160">
        <v>370</v>
      </c>
      <c r="I164" s="161"/>
      <c r="J164" s="160">
        <f t="shared" si="10"/>
        <v>0</v>
      </c>
      <c r="K164" s="162"/>
      <c r="L164" s="34"/>
      <c r="M164" s="163" t="s">
        <v>1</v>
      </c>
      <c r="N164" s="164" t="s">
        <v>40</v>
      </c>
      <c r="O164" s="59"/>
      <c r="P164" s="165">
        <f t="shared" si="11"/>
        <v>0</v>
      </c>
      <c r="Q164" s="165">
        <v>0</v>
      </c>
      <c r="R164" s="165">
        <f t="shared" si="12"/>
        <v>0</v>
      </c>
      <c r="S164" s="165">
        <v>0</v>
      </c>
      <c r="T164" s="166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7" t="s">
        <v>694</v>
      </c>
      <c r="AT164" s="167" t="s">
        <v>129</v>
      </c>
      <c r="AU164" s="167" t="s">
        <v>85</v>
      </c>
      <c r="AY164" s="18" t="s">
        <v>128</v>
      </c>
      <c r="BE164" s="168">
        <f t="shared" si="14"/>
        <v>0</v>
      </c>
      <c r="BF164" s="168">
        <f t="shared" si="15"/>
        <v>0</v>
      </c>
      <c r="BG164" s="168">
        <f t="shared" si="16"/>
        <v>0</v>
      </c>
      <c r="BH164" s="168">
        <f t="shared" si="17"/>
        <v>0</v>
      </c>
      <c r="BI164" s="168">
        <f t="shared" si="18"/>
        <v>0</v>
      </c>
      <c r="BJ164" s="18" t="s">
        <v>85</v>
      </c>
      <c r="BK164" s="169">
        <f t="shared" si="19"/>
        <v>0</v>
      </c>
      <c r="BL164" s="18" t="s">
        <v>694</v>
      </c>
      <c r="BM164" s="167" t="s">
        <v>826</v>
      </c>
    </row>
    <row r="165" spans="1:65" s="2" customFormat="1" ht="21.75" customHeight="1">
      <c r="A165" s="33"/>
      <c r="B165" s="155"/>
      <c r="C165" s="156" t="s">
        <v>416</v>
      </c>
      <c r="D165" s="156" t="s">
        <v>129</v>
      </c>
      <c r="E165" s="157" t="s">
        <v>827</v>
      </c>
      <c r="F165" s="158" t="s">
        <v>828</v>
      </c>
      <c r="G165" s="159" t="s">
        <v>196</v>
      </c>
      <c r="H165" s="160">
        <v>370</v>
      </c>
      <c r="I165" s="161"/>
      <c r="J165" s="160">
        <f t="shared" si="10"/>
        <v>0</v>
      </c>
      <c r="K165" s="162"/>
      <c r="L165" s="34"/>
      <c r="M165" s="163" t="s">
        <v>1</v>
      </c>
      <c r="N165" s="164" t="s">
        <v>40</v>
      </c>
      <c r="O165" s="59"/>
      <c r="P165" s="165">
        <f t="shared" si="11"/>
        <v>0</v>
      </c>
      <c r="Q165" s="165">
        <v>0</v>
      </c>
      <c r="R165" s="165">
        <f t="shared" si="12"/>
        <v>0</v>
      </c>
      <c r="S165" s="165">
        <v>0</v>
      </c>
      <c r="T165" s="166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7" t="s">
        <v>694</v>
      </c>
      <c r="AT165" s="167" t="s">
        <v>129</v>
      </c>
      <c r="AU165" s="167" t="s">
        <v>85</v>
      </c>
      <c r="AY165" s="18" t="s">
        <v>128</v>
      </c>
      <c r="BE165" s="168">
        <f t="shared" si="14"/>
        <v>0</v>
      </c>
      <c r="BF165" s="168">
        <f t="shared" si="15"/>
        <v>0</v>
      </c>
      <c r="BG165" s="168">
        <f t="shared" si="16"/>
        <v>0</v>
      </c>
      <c r="BH165" s="168">
        <f t="shared" si="17"/>
        <v>0</v>
      </c>
      <c r="BI165" s="168">
        <f t="shared" si="18"/>
        <v>0</v>
      </c>
      <c r="BJ165" s="18" t="s">
        <v>85</v>
      </c>
      <c r="BK165" s="169">
        <f t="shared" si="19"/>
        <v>0</v>
      </c>
      <c r="BL165" s="18" t="s">
        <v>694</v>
      </c>
      <c r="BM165" s="167" t="s">
        <v>829</v>
      </c>
    </row>
    <row r="166" spans="1:65" s="2" customFormat="1" ht="16.5" customHeight="1">
      <c r="A166" s="33"/>
      <c r="B166" s="155"/>
      <c r="C166" s="191" t="s">
        <v>424</v>
      </c>
      <c r="D166" s="191" t="s">
        <v>263</v>
      </c>
      <c r="E166" s="192" t="s">
        <v>830</v>
      </c>
      <c r="F166" s="193" t="s">
        <v>831</v>
      </c>
      <c r="G166" s="194" t="s">
        <v>216</v>
      </c>
      <c r="H166" s="195">
        <v>38</v>
      </c>
      <c r="I166" s="196"/>
      <c r="J166" s="195">
        <f t="shared" si="10"/>
        <v>0</v>
      </c>
      <c r="K166" s="197"/>
      <c r="L166" s="198"/>
      <c r="M166" s="199" t="s">
        <v>1</v>
      </c>
      <c r="N166" s="200" t="s">
        <v>40</v>
      </c>
      <c r="O166" s="59"/>
      <c r="P166" s="165">
        <f t="shared" si="11"/>
        <v>0</v>
      </c>
      <c r="Q166" s="165">
        <v>0</v>
      </c>
      <c r="R166" s="165">
        <f t="shared" si="12"/>
        <v>0</v>
      </c>
      <c r="S166" s="165">
        <v>0</v>
      </c>
      <c r="T166" s="166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7" t="s">
        <v>698</v>
      </c>
      <c r="AT166" s="167" t="s">
        <v>263</v>
      </c>
      <c r="AU166" s="167" t="s">
        <v>85</v>
      </c>
      <c r="AY166" s="18" t="s">
        <v>128</v>
      </c>
      <c r="BE166" s="168">
        <f t="shared" si="14"/>
        <v>0</v>
      </c>
      <c r="BF166" s="168">
        <f t="shared" si="15"/>
        <v>0</v>
      </c>
      <c r="BG166" s="168">
        <f t="shared" si="16"/>
        <v>0</v>
      </c>
      <c r="BH166" s="168">
        <f t="shared" si="17"/>
        <v>0</v>
      </c>
      <c r="BI166" s="168">
        <f t="shared" si="18"/>
        <v>0</v>
      </c>
      <c r="BJ166" s="18" t="s">
        <v>85</v>
      </c>
      <c r="BK166" s="169">
        <f t="shared" si="19"/>
        <v>0</v>
      </c>
      <c r="BL166" s="18" t="s">
        <v>694</v>
      </c>
      <c r="BM166" s="167" t="s">
        <v>832</v>
      </c>
    </row>
    <row r="167" spans="1:65" s="2" customFormat="1" ht="21.75" customHeight="1">
      <c r="A167" s="33"/>
      <c r="B167" s="155"/>
      <c r="C167" s="156" t="s">
        <v>428</v>
      </c>
      <c r="D167" s="156" t="s">
        <v>129</v>
      </c>
      <c r="E167" s="157" t="s">
        <v>833</v>
      </c>
      <c r="F167" s="158" t="s">
        <v>834</v>
      </c>
      <c r="G167" s="159" t="s">
        <v>196</v>
      </c>
      <c r="H167" s="160">
        <v>370</v>
      </c>
      <c r="I167" s="161"/>
      <c r="J167" s="160">
        <f t="shared" si="10"/>
        <v>0</v>
      </c>
      <c r="K167" s="162"/>
      <c r="L167" s="34"/>
      <c r="M167" s="163" t="s">
        <v>1</v>
      </c>
      <c r="N167" s="164" t="s">
        <v>40</v>
      </c>
      <c r="O167" s="59"/>
      <c r="P167" s="165">
        <f t="shared" si="11"/>
        <v>0</v>
      </c>
      <c r="Q167" s="165">
        <v>0</v>
      </c>
      <c r="R167" s="165">
        <f t="shared" si="12"/>
        <v>0</v>
      </c>
      <c r="S167" s="165">
        <v>0</v>
      </c>
      <c r="T167" s="166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7" t="s">
        <v>694</v>
      </c>
      <c r="AT167" s="167" t="s">
        <v>129</v>
      </c>
      <c r="AU167" s="167" t="s">
        <v>85</v>
      </c>
      <c r="AY167" s="18" t="s">
        <v>128</v>
      </c>
      <c r="BE167" s="168">
        <f t="shared" si="14"/>
        <v>0</v>
      </c>
      <c r="BF167" s="168">
        <f t="shared" si="15"/>
        <v>0</v>
      </c>
      <c r="BG167" s="168">
        <f t="shared" si="16"/>
        <v>0</v>
      </c>
      <c r="BH167" s="168">
        <f t="shared" si="17"/>
        <v>0</v>
      </c>
      <c r="BI167" s="168">
        <f t="shared" si="18"/>
        <v>0</v>
      </c>
      <c r="BJ167" s="18" t="s">
        <v>85</v>
      </c>
      <c r="BK167" s="169">
        <f t="shared" si="19"/>
        <v>0</v>
      </c>
      <c r="BL167" s="18" t="s">
        <v>694</v>
      </c>
      <c r="BM167" s="167" t="s">
        <v>835</v>
      </c>
    </row>
    <row r="168" spans="1:65" s="2" customFormat="1" ht="21.75" customHeight="1">
      <c r="A168" s="33"/>
      <c r="B168" s="155"/>
      <c r="C168" s="191" t="s">
        <v>431</v>
      </c>
      <c r="D168" s="191" t="s">
        <v>263</v>
      </c>
      <c r="E168" s="192" t="s">
        <v>836</v>
      </c>
      <c r="F168" s="193" t="s">
        <v>837</v>
      </c>
      <c r="G168" s="194" t="s">
        <v>196</v>
      </c>
      <c r="H168" s="195">
        <v>370</v>
      </c>
      <c r="I168" s="196"/>
      <c r="J168" s="195">
        <f t="shared" si="10"/>
        <v>0</v>
      </c>
      <c r="K168" s="197"/>
      <c r="L168" s="198"/>
      <c r="M168" s="199" t="s">
        <v>1</v>
      </c>
      <c r="N168" s="200" t="s">
        <v>40</v>
      </c>
      <c r="O168" s="59"/>
      <c r="P168" s="165">
        <f t="shared" si="11"/>
        <v>0</v>
      </c>
      <c r="Q168" s="165">
        <v>0</v>
      </c>
      <c r="R168" s="165">
        <f t="shared" si="12"/>
        <v>0</v>
      </c>
      <c r="S168" s="165">
        <v>0</v>
      </c>
      <c r="T168" s="166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7" t="s">
        <v>698</v>
      </c>
      <c r="AT168" s="167" t="s">
        <v>263</v>
      </c>
      <c r="AU168" s="167" t="s">
        <v>85</v>
      </c>
      <c r="AY168" s="18" t="s">
        <v>128</v>
      </c>
      <c r="BE168" s="168">
        <f t="shared" si="14"/>
        <v>0</v>
      </c>
      <c r="BF168" s="168">
        <f t="shared" si="15"/>
        <v>0</v>
      </c>
      <c r="BG168" s="168">
        <f t="shared" si="16"/>
        <v>0</v>
      </c>
      <c r="BH168" s="168">
        <f t="shared" si="17"/>
        <v>0</v>
      </c>
      <c r="BI168" s="168">
        <f t="shared" si="18"/>
        <v>0</v>
      </c>
      <c r="BJ168" s="18" t="s">
        <v>85</v>
      </c>
      <c r="BK168" s="169">
        <f t="shared" si="19"/>
        <v>0</v>
      </c>
      <c r="BL168" s="18" t="s">
        <v>694</v>
      </c>
      <c r="BM168" s="167" t="s">
        <v>838</v>
      </c>
    </row>
    <row r="169" spans="1:65" s="2" customFormat="1" ht="21.75" customHeight="1">
      <c r="A169" s="33"/>
      <c r="B169" s="155"/>
      <c r="C169" s="156" t="s">
        <v>437</v>
      </c>
      <c r="D169" s="156" t="s">
        <v>129</v>
      </c>
      <c r="E169" s="157" t="s">
        <v>839</v>
      </c>
      <c r="F169" s="158" t="s">
        <v>840</v>
      </c>
      <c r="G169" s="159" t="s">
        <v>196</v>
      </c>
      <c r="H169" s="160">
        <v>370</v>
      </c>
      <c r="I169" s="161"/>
      <c r="J169" s="160">
        <f t="shared" si="10"/>
        <v>0</v>
      </c>
      <c r="K169" s="162"/>
      <c r="L169" s="34"/>
      <c r="M169" s="163" t="s">
        <v>1</v>
      </c>
      <c r="N169" s="164" t="s">
        <v>40</v>
      </c>
      <c r="O169" s="59"/>
      <c r="P169" s="165">
        <f t="shared" si="11"/>
        <v>0</v>
      </c>
      <c r="Q169" s="165">
        <v>0</v>
      </c>
      <c r="R169" s="165">
        <f t="shared" si="12"/>
        <v>0</v>
      </c>
      <c r="S169" s="165">
        <v>0</v>
      </c>
      <c r="T169" s="166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7" t="s">
        <v>694</v>
      </c>
      <c r="AT169" s="167" t="s">
        <v>129</v>
      </c>
      <c r="AU169" s="167" t="s">
        <v>85</v>
      </c>
      <c r="AY169" s="18" t="s">
        <v>128</v>
      </c>
      <c r="BE169" s="168">
        <f t="shared" si="14"/>
        <v>0</v>
      </c>
      <c r="BF169" s="168">
        <f t="shared" si="15"/>
        <v>0</v>
      </c>
      <c r="BG169" s="168">
        <f t="shared" si="16"/>
        <v>0</v>
      </c>
      <c r="BH169" s="168">
        <f t="shared" si="17"/>
        <v>0</v>
      </c>
      <c r="BI169" s="168">
        <f t="shared" si="18"/>
        <v>0</v>
      </c>
      <c r="BJ169" s="18" t="s">
        <v>85</v>
      </c>
      <c r="BK169" s="169">
        <f t="shared" si="19"/>
        <v>0</v>
      </c>
      <c r="BL169" s="18" t="s">
        <v>694</v>
      </c>
      <c r="BM169" s="167" t="s">
        <v>841</v>
      </c>
    </row>
    <row r="170" spans="1:65" s="2" customFormat="1" ht="21.75" customHeight="1">
      <c r="A170" s="33"/>
      <c r="B170" s="155"/>
      <c r="C170" s="156" t="s">
        <v>443</v>
      </c>
      <c r="D170" s="156" t="s">
        <v>129</v>
      </c>
      <c r="E170" s="157" t="s">
        <v>842</v>
      </c>
      <c r="F170" s="158" t="s">
        <v>843</v>
      </c>
      <c r="G170" s="159" t="s">
        <v>183</v>
      </c>
      <c r="H170" s="160">
        <v>370</v>
      </c>
      <c r="I170" s="161"/>
      <c r="J170" s="160">
        <f t="shared" si="10"/>
        <v>0</v>
      </c>
      <c r="K170" s="162"/>
      <c r="L170" s="34"/>
      <c r="M170" s="163" t="s">
        <v>1</v>
      </c>
      <c r="N170" s="164" t="s">
        <v>40</v>
      </c>
      <c r="O170" s="59"/>
      <c r="P170" s="165">
        <f t="shared" si="11"/>
        <v>0</v>
      </c>
      <c r="Q170" s="165">
        <v>0</v>
      </c>
      <c r="R170" s="165">
        <f t="shared" si="12"/>
        <v>0</v>
      </c>
      <c r="S170" s="165">
        <v>0</v>
      </c>
      <c r="T170" s="166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7" t="s">
        <v>694</v>
      </c>
      <c r="AT170" s="167" t="s">
        <v>129</v>
      </c>
      <c r="AU170" s="167" t="s">
        <v>85</v>
      </c>
      <c r="AY170" s="18" t="s">
        <v>128</v>
      </c>
      <c r="BE170" s="168">
        <f t="shared" si="14"/>
        <v>0</v>
      </c>
      <c r="BF170" s="168">
        <f t="shared" si="15"/>
        <v>0</v>
      </c>
      <c r="BG170" s="168">
        <f t="shared" si="16"/>
        <v>0</v>
      </c>
      <c r="BH170" s="168">
        <f t="shared" si="17"/>
        <v>0</v>
      </c>
      <c r="BI170" s="168">
        <f t="shared" si="18"/>
        <v>0</v>
      </c>
      <c r="BJ170" s="18" t="s">
        <v>85</v>
      </c>
      <c r="BK170" s="169">
        <f t="shared" si="19"/>
        <v>0</v>
      </c>
      <c r="BL170" s="18" t="s">
        <v>694</v>
      </c>
      <c r="BM170" s="167" t="s">
        <v>844</v>
      </c>
    </row>
    <row r="171" spans="1:65" s="2" customFormat="1" ht="21.75" customHeight="1">
      <c r="A171" s="33"/>
      <c r="B171" s="155"/>
      <c r="C171" s="156" t="s">
        <v>447</v>
      </c>
      <c r="D171" s="156" t="s">
        <v>129</v>
      </c>
      <c r="E171" s="157" t="s">
        <v>845</v>
      </c>
      <c r="F171" s="158" t="s">
        <v>846</v>
      </c>
      <c r="G171" s="159" t="s">
        <v>216</v>
      </c>
      <c r="H171" s="160">
        <v>90</v>
      </c>
      <c r="I171" s="161"/>
      <c r="J171" s="160">
        <f t="shared" si="10"/>
        <v>0</v>
      </c>
      <c r="K171" s="162"/>
      <c r="L171" s="34"/>
      <c r="M171" s="163" t="s">
        <v>1</v>
      </c>
      <c r="N171" s="164" t="s">
        <v>40</v>
      </c>
      <c r="O171" s="59"/>
      <c r="P171" s="165">
        <f t="shared" si="11"/>
        <v>0</v>
      </c>
      <c r="Q171" s="165">
        <v>0</v>
      </c>
      <c r="R171" s="165">
        <f t="shared" si="12"/>
        <v>0</v>
      </c>
      <c r="S171" s="165">
        <v>0</v>
      </c>
      <c r="T171" s="166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7" t="s">
        <v>694</v>
      </c>
      <c r="AT171" s="167" t="s">
        <v>129</v>
      </c>
      <c r="AU171" s="167" t="s">
        <v>85</v>
      </c>
      <c r="AY171" s="18" t="s">
        <v>128</v>
      </c>
      <c r="BE171" s="168">
        <f t="shared" si="14"/>
        <v>0</v>
      </c>
      <c r="BF171" s="168">
        <f t="shared" si="15"/>
        <v>0</v>
      </c>
      <c r="BG171" s="168">
        <f t="shared" si="16"/>
        <v>0</v>
      </c>
      <c r="BH171" s="168">
        <f t="shared" si="17"/>
        <v>0</v>
      </c>
      <c r="BI171" s="168">
        <f t="shared" si="18"/>
        <v>0</v>
      </c>
      <c r="BJ171" s="18" t="s">
        <v>85</v>
      </c>
      <c r="BK171" s="169">
        <f t="shared" si="19"/>
        <v>0</v>
      </c>
      <c r="BL171" s="18" t="s">
        <v>694</v>
      </c>
      <c r="BM171" s="167" t="s">
        <v>847</v>
      </c>
    </row>
    <row r="172" spans="1:65" s="2" customFormat="1" ht="21.75" customHeight="1">
      <c r="A172" s="33"/>
      <c r="B172" s="155"/>
      <c r="C172" s="156" t="s">
        <v>452</v>
      </c>
      <c r="D172" s="156" t="s">
        <v>129</v>
      </c>
      <c r="E172" s="157" t="s">
        <v>848</v>
      </c>
      <c r="F172" s="158" t="s">
        <v>849</v>
      </c>
      <c r="G172" s="159" t="s">
        <v>216</v>
      </c>
      <c r="H172" s="160">
        <v>90</v>
      </c>
      <c r="I172" s="161"/>
      <c r="J172" s="160">
        <f t="shared" si="10"/>
        <v>0</v>
      </c>
      <c r="K172" s="162"/>
      <c r="L172" s="34"/>
      <c r="M172" s="163" t="s">
        <v>1</v>
      </c>
      <c r="N172" s="164" t="s">
        <v>40</v>
      </c>
      <c r="O172" s="59"/>
      <c r="P172" s="165">
        <f t="shared" si="11"/>
        <v>0</v>
      </c>
      <c r="Q172" s="165">
        <v>0</v>
      </c>
      <c r="R172" s="165">
        <f t="shared" si="12"/>
        <v>0</v>
      </c>
      <c r="S172" s="165">
        <v>0</v>
      </c>
      <c r="T172" s="166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7" t="s">
        <v>694</v>
      </c>
      <c r="AT172" s="167" t="s">
        <v>129</v>
      </c>
      <c r="AU172" s="167" t="s">
        <v>85</v>
      </c>
      <c r="AY172" s="18" t="s">
        <v>128</v>
      </c>
      <c r="BE172" s="168">
        <f t="shared" si="14"/>
        <v>0</v>
      </c>
      <c r="BF172" s="168">
        <f t="shared" si="15"/>
        <v>0</v>
      </c>
      <c r="BG172" s="168">
        <f t="shared" si="16"/>
        <v>0</v>
      </c>
      <c r="BH172" s="168">
        <f t="shared" si="17"/>
        <v>0</v>
      </c>
      <c r="BI172" s="168">
        <f t="shared" si="18"/>
        <v>0</v>
      </c>
      <c r="BJ172" s="18" t="s">
        <v>85</v>
      </c>
      <c r="BK172" s="169">
        <f t="shared" si="19"/>
        <v>0</v>
      </c>
      <c r="BL172" s="18" t="s">
        <v>694</v>
      </c>
      <c r="BM172" s="167" t="s">
        <v>850</v>
      </c>
    </row>
    <row r="173" spans="1:65" s="2" customFormat="1" ht="16.5" customHeight="1">
      <c r="A173" s="33"/>
      <c r="B173" s="155"/>
      <c r="C173" s="156" t="s">
        <v>644</v>
      </c>
      <c r="D173" s="156" t="s">
        <v>129</v>
      </c>
      <c r="E173" s="157" t="s">
        <v>851</v>
      </c>
      <c r="F173" s="158" t="s">
        <v>852</v>
      </c>
      <c r="G173" s="159" t="s">
        <v>853</v>
      </c>
      <c r="H173" s="160">
        <v>8</v>
      </c>
      <c r="I173" s="161"/>
      <c r="J173" s="160">
        <f t="shared" si="10"/>
        <v>0</v>
      </c>
      <c r="K173" s="162"/>
      <c r="L173" s="34"/>
      <c r="M173" s="163" t="s">
        <v>1</v>
      </c>
      <c r="N173" s="164" t="s">
        <v>40</v>
      </c>
      <c r="O173" s="59"/>
      <c r="P173" s="165">
        <f t="shared" si="11"/>
        <v>0</v>
      </c>
      <c r="Q173" s="165">
        <v>0</v>
      </c>
      <c r="R173" s="165">
        <f t="shared" si="12"/>
        <v>0</v>
      </c>
      <c r="S173" s="165">
        <v>0</v>
      </c>
      <c r="T173" s="166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7" t="s">
        <v>694</v>
      </c>
      <c r="AT173" s="167" t="s">
        <v>129</v>
      </c>
      <c r="AU173" s="167" t="s">
        <v>85</v>
      </c>
      <c r="AY173" s="18" t="s">
        <v>128</v>
      </c>
      <c r="BE173" s="168">
        <f t="shared" si="14"/>
        <v>0</v>
      </c>
      <c r="BF173" s="168">
        <f t="shared" si="15"/>
        <v>0</v>
      </c>
      <c r="BG173" s="168">
        <f t="shared" si="16"/>
        <v>0</v>
      </c>
      <c r="BH173" s="168">
        <f t="shared" si="17"/>
        <v>0</v>
      </c>
      <c r="BI173" s="168">
        <f t="shared" si="18"/>
        <v>0</v>
      </c>
      <c r="BJ173" s="18" t="s">
        <v>85</v>
      </c>
      <c r="BK173" s="169">
        <f t="shared" si="19"/>
        <v>0</v>
      </c>
      <c r="BL173" s="18" t="s">
        <v>694</v>
      </c>
      <c r="BM173" s="167" t="s">
        <v>854</v>
      </c>
    </row>
    <row r="174" spans="1:65" s="2" customFormat="1" ht="16.5" customHeight="1">
      <c r="A174" s="33"/>
      <c r="B174" s="155"/>
      <c r="C174" s="156" t="s">
        <v>648</v>
      </c>
      <c r="D174" s="156" t="s">
        <v>129</v>
      </c>
      <c r="E174" s="157" t="s">
        <v>855</v>
      </c>
      <c r="F174" s="158" t="s">
        <v>856</v>
      </c>
      <c r="G174" s="159" t="s">
        <v>276</v>
      </c>
      <c r="H174" s="160">
        <v>1</v>
      </c>
      <c r="I174" s="161"/>
      <c r="J174" s="160">
        <f t="shared" si="10"/>
        <v>0</v>
      </c>
      <c r="K174" s="162"/>
      <c r="L174" s="34"/>
      <c r="M174" s="163" t="s">
        <v>1</v>
      </c>
      <c r="N174" s="164" t="s">
        <v>40</v>
      </c>
      <c r="O174" s="59"/>
      <c r="P174" s="165">
        <f t="shared" si="11"/>
        <v>0</v>
      </c>
      <c r="Q174" s="165">
        <v>0</v>
      </c>
      <c r="R174" s="165">
        <f t="shared" si="12"/>
        <v>0</v>
      </c>
      <c r="S174" s="165">
        <v>0</v>
      </c>
      <c r="T174" s="166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7" t="s">
        <v>694</v>
      </c>
      <c r="AT174" s="167" t="s">
        <v>129</v>
      </c>
      <c r="AU174" s="167" t="s">
        <v>85</v>
      </c>
      <c r="AY174" s="18" t="s">
        <v>128</v>
      </c>
      <c r="BE174" s="168">
        <f t="shared" si="14"/>
        <v>0</v>
      </c>
      <c r="BF174" s="168">
        <f t="shared" si="15"/>
        <v>0</v>
      </c>
      <c r="BG174" s="168">
        <f t="shared" si="16"/>
        <v>0</v>
      </c>
      <c r="BH174" s="168">
        <f t="shared" si="17"/>
        <v>0</v>
      </c>
      <c r="BI174" s="168">
        <f t="shared" si="18"/>
        <v>0</v>
      </c>
      <c r="BJ174" s="18" t="s">
        <v>85</v>
      </c>
      <c r="BK174" s="169">
        <f t="shared" si="19"/>
        <v>0</v>
      </c>
      <c r="BL174" s="18" t="s">
        <v>694</v>
      </c>
      <c r="BM174" s="167" t="s">
        <v>857</v>
      </c>
    </row>
    <row r="175" spans="1:65" s="2" customFormat="1" ht="16.5" customHeight="1">
      <c r="A175" s="33"/>
      <c r="B175" s="155"/>
      <c r="C175" s="156" t="s">
        <v>653</v>
      </c>
      <c r="D175" s="156" t="s">
        <v>129</v>
      </c>
      <c r="E175" s="157" t="s">
        <v>858</v>
      </c>
      <c r="F175" s="158" t="s">
        <v>859</v>
      </c>
      <c r="G175" s="159" t="s">
        <v>450</v>
      </c>
      <c r="H175" s="161"/>
      <c r="I175" s="161"/>
      <c r="J175" s="160">
        <f t="shared" si="10"/>
        <v>0</v>
      </c>
      <c r="K175" s="162"/>
      <c r="L175" s="34"/>
      <c r="M175" s="163" t="s">
        <v>1</v>
      </c>
      <c r="N175" s="164" t="s">
        <v>40</v>
      </c>
      <c r="O175" s="59"/>
      <c r="P175" s="165">
        <f t="shared" si="11"/>
        <v>0</v>
      </c>
      <c r="Q175" s="165">
        <v>0</v>
      </c>
      <c r="R175" s="165">
        <f t="shared" si="12"/>
        <v>0</v>
      </c>
      <c r="S175" s="165">
        <v>0</v>
      </c>
      <c r="T175" s="166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7" t="s">
        <v>694</v>
      </c>
      <c r="AT175" s="167" t="s">
        <v>129</v>
      </c>
      <c r="AU175" s="167" t="s">
        <v>85</v>
      </c>
      <c r="AY175" s="18" t="s">
        <v>128</v>
      </c>
      <c r="BE175" s="168">
        <f t="shared" si="14"/>
        <v>0</v>
      </c>
      <c r="BF175" s="168">
        <f t="shared" si="15"/>
        <v>0</v>
      </c>
      <c r="BG175" s="168">
        <f t="shared" si="16"/>
        <v>0</v>
      </c>
      <c r="BH175" s="168">
        <f t="shared" si="17"/>
        <v>0</v>
      </c>
      <c r="BI175" s="168">
        <f t="shared" si="18"/>
        <v>0</v>
      </c>
      <c r="BJ175" s="18" t="s">
        <v>85</v>
      </c>
      <c r="BK175" s="169">
        <f t="shared" si="19"/>
        <v>0</v>
      </c>
      <c r="BL175" s="18" t="s">
        <v>694</v>
      </c>
      <c r="BM175" s="167" t="s">
        <v>860</v>
      </c>
    </row>
    <row r="176" spans="1:65" s="2" customFormat="1" ht="16.5" customHeight="1">
      <c r="A176" s="33"/>
      <c r="B176" s="155"/>
      <c r="C176" s="156" t="s">
        <v>658</v>
      </c>
      <c r="D176" s="156" t="s">
        <v>129</v>
      </c>
      <c r="E176" s="157" t="s">
        <v>861</v>
      </c>
      <c r="F176" s="158" t="s">
        <v>862</v>
      </c>
      <c r="G176" s="159" t="s">
        <v>450</v>
      </c>
      <c r="H176" s="161"/>
      <c r="I176" s="161"/>
      <c r="J176" s="160">
        <f t="shared" si="10"/>
        <v>0</v>
      </c>
      <c r="K176" s="162"/>
      <c r="L176" s="34"/>
      <c r="M176" s="163" t="s">
        <v>1</v>
      </c>
      <c r="N176" s="164" t="s">
        <v>40</v>
      </c>
      <c r="O176" s="59"/>
      <c r="P176" s="165">
        <f t="shared" si="11"/>
        <v>0</v>
      </c>
      <c r="Q176" s="165">
        <v>0</v>
      </c>
      <c r="R176" s="165">
        <f t="shared" si="12"/>
        <v>0</v>
      </c>
      <c r="S176" s="165">
        <v>0</v>
      </c>
      <c r="T176" s="166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7" t="s">
        <v>694</v>
      </c>
      <c r="AT176" s="167" t="s">
        <v>129</v>
      </c>
      <c r="AU176" s="167" t="s">
        <v>85</v>
      </c>
      <c r="AY176" s="18" t="s">
        <v>128</v>
      </c>
      <c r="BE176" s="168">
        <f t="shared" si="14"/>
        <v>0</v>
      </c>
      <c r="BF176" s="168">
        <f t="shared" si="15"/>
        <v>0</v>
      </c>
      <c r="BG176" s="168">
        <f t="shared" si="16"/>
        <v>0</v>
      </c>
      <c r="BH176" s="168">
        <f t="shared" si="17"/>
        <v>0</v>
      </c>
      <c r="BI176" s="168">
        <f t="shared" si="18"/>
        <v>0</v>
      </c>
      <c r="BJ176" s="18" t="s">
        <v>85</v>
      </c>
      <c r="BK176" s="169">
        <f t="shared" si="19"/>
        <v>0</v>
      </c>
      <c r="BL176" s="18" t="s">
        <v>694</v>
      </c>
      <c r="BM176" s="167" t="s">
        <v>863</v>
      </c>
    </row>
    <row r="177" spans="1:65" s="2" customFormat="1" ht="16.5" customHeight="1">
      <c r="A177" s="33"/>
      <c r="B177" s="155"/>
      <c r="C177" s="156" t="s">
        <v>662</v>
      </c>
      <c r="D177" s="156" t="s">
        <v>129</v>
      </c>
      <c r="E177" s="157" t="s">
        <v>864</v>
      </c>
      <c r="F177" s="158" t="s">
        <v>865</v>
      </c>
      <c r="G177" s="159" t="s">
        <v>450</v>
      </c>
      <c r="H177" s="161"/>
      <c r="I177" s="161"/>
      <c r="J177" s="160">
        <f t="shared" si="10"/>
        <v>0</v>
      </c>
      <c r="K177" s="162"/>
      <c r="L177" s="34"/>
      <c r="M177" s="170" t="s">
        <v>1</v>
      </c>
      <c r="N177" s="171" t="s">
        <v>40</v>
      </c>
      <c r="O177" s="172"/>
      <c r="P177" s="173">
        <f t="shared" si="11"/>
        <v>0</v>
      </c>
      <c r="Q177" s="173">
        <v>0</v>
      </c>
      <c r="R177" s="173">
        <f t="shared" si="12"/>
        <v>0</v>
      </c>
      <c r="S177" s="173">
        <v>0</v>
      </c>
      <c r="T177" s="174">
        <f t="shared" si="1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7" t="s">
        <v>694</v>
      </c>
      <c r="AT177" s="167" t="s">
        <v>129</v>
      </c>
      <c r="AU177" s="167" t="s">
        <v>85</v>
      </c>
      <c r="AY177" s="18" t="s">
        <v>128</v>
      </c>
      <c r="BE177" s="168">
        <f t="shared" si="14"/>
        <v>0</v>
      </c>
      <c r="BF177" s="168">
        <f t="shared" si="15"/>
        <v>0</v>
      </c>
      <c r="BG177" s="168">
        <f t="shared" si="16"/>
        <v>0</v>
      </c>
      <c r="BH177" s="168">
        <f t="shared" si="17"/>
        <v>0</v>
      </c>
      <c r="BI177" s="168">
        <f t="shared" si="18"/>
        <v>0</v>
      </c>
      <c r="BJ177" s="18" t="s">
        <v>85</v>
      </c>
      <c r="BK177" s="169">
        <f t="shared" si="19"/>
        <v>0</v>
      </c>
      <c r="BL177" s="18" t="s">
        <v>694</v>
      </c>
      <c r="BM177" s="167" t="s">
        <v>866</v>
      </c>
    </row>
    <row r="178" spans="1:65" s="2" customFormat="1" ht="7" customHeight="1">
      <c r="A178" s="33"/>
      <c r="B178" s="48"/>
      <c r="C178" s="49"/>
      <c r="D178" s="49"/>
      <c r="E178" s="49"/>
      <c r="F178" s="49"/>
      <c r="G178" s="49"/>
      <c r="H178" s="49"/>
      <c r="I178" s="121"/>
      <c r="J178" s="49"/>
      <c r="K178" s="49"/>
      <c r="L178" s="34"/>
      <c r="M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</row>
  </sheetData>
  <autoFilter ref="C117:K177" xr:uid="{00000000-0009-0000-0000-000005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57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24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96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867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36"/>
      <c r="G18" s="236"/>
      <c r="H18" s="236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40" t="s">
        <v>1</v>
      </c>
      <c r="F27" s="240"/>
      <c r="G27" s="240"/>
      <c r="H27" s="240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ROUND(J120,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ROUND((SUM(BE120:BE156)),  2)</f>
        <v>0</v>
      </c>
      <c r="G33" s="33"/>
      <c r="H33" s="33"/>
      <c r="I33" s="108">
        <v>0.2</v>
      </c>
      <c r="J33" s="107">
        <f>ROUND(((SUM(BE120:BE156))*I33),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ROUND((SUM(BF120:BF156)),  2)</f>
        <v>0</v>
      </c>
      <c r="G34" s="33"/>
      <c r="H34" s="33"/>
      <c r="I34" s="108">
        <v>0.2</v>
      </c>
      <c r="J34" s="107">
        <f>ROUND(((SUM(BF120:BF156))*I34),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ROUND((SUM(BG120:BG156)),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ROUND((SUM(BH120:BH156)),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ROUND((SUM(BI120:BI156)),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5 - SO 06 - Dažďová kanalizácia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J120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J121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J122</f>
        <v>0</v>
      </c>
      <c r="L98" s="175"/>
    </row>
    <row r="99" spans="1:31" s="12" customFormat="1" ht="19.899999999999999" customHeight="1">
      <c r="B99" s="175"/>
      <c r="D99" s="176" t="s">
        <v>457</v>
      </c>
      <c r="E99" s="177"/>
      <c r="F99" s="177"/>
      <c r="G99" s="177"/>
      <c r="H99" s="177"/>
      <c r="I99" s="178"/>
      <c r="J99" s="179">
        <f>J139</f>
        <v>0</v>
      </c>
      <c r="L99" s="175"/>
    </row>
    <row r="100" spans="1:31" s="12" customFormat="1" ht="19.899999999999999" customHeight="1">
      <c r="B100" s="175"/>
      <c r="D100" s="176" t="s">
        <v>459</v>
      </c>
      <c r="E100" s="177"/>
      <c r="F100" s="177"/>
      <c r="G100" s="177"/>
      <c r="H100" s="177"/>
      <c r="I100" s="178"/>
      <c r="J100" s="179">
        <f>J142</f>
        <v>0</v>
      </c>
      <c r="L100" s="175"/>
    </row>
    <row r="101" spans="1:31" s="2" customFormat="1" ht="21.75" customHeight="1">
      <c r="A101" s="33"/>
      <c r="B101" s="34"/>
      <c r="C101" s="33"/>
      <c r="D101" s="33"/>
      <c r="E101" s="33"/>
      <c r="F101" s="33"/>
      <c r="G101" s="33"/>
      <c r="H101" s="33"/>
      <c r="I101" s="97"/>
      <c r="J101" s="33"/>
      <c r="K101" s="33"/>
      <c r="L101" s="4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31" s="2" customFormat="1" ht="7" customHeight="1">
      <c r="A102" s="33"/>
      <c r="B102" s="48"/>
      <c r="C102" s="49"/>
      <c r="D102" s="49"/>
      <c r="E102" s="49"/>
      <c r="F102" s="49"/>
      <c r="G102" s="49"/>
      <c r="H102" s="49"/>
      <c r="I102" s="121"/>
      <c r="J102" s="49"/>
      <c r="K102" s="49"/>
      <c r="L102" s="4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6" spans="1:31" s="2" customFormat="1" ht="7" customHeight="1">
      <c r="A106" s="33"/>
      <c r="B106" s="50"/>
      <c r="C106" s="51"/>
      <c r="D106" s="51"/>
      <c r="E106" s="51"/>
      <c r="F106" s="51"/>
      <c r="G106" s="51"/>
      <c r="H106" s="51"/>
      <c r="I106" s="122"/>
      <c r="J106" s="51"/>
      <c r="K106" s="51"/>
      <c r="L106" s="4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25" customHeight="1">
      <c r="A107" s="33"/>
      <c r="B107" s="34"/>
      <c r="C107" s="22" t="s">
        <v>115</v>
      </c>
      <c r="D107" s="33"/>
      <c r="E107" s="33"/>
      <c r="F107" s="33"/>
      <c r="G107" s="33"/>
      <c r="H107" s="33"/>
      <c r="I107" s="97"/>
      <c r="J107" s="33"/>
      <c r="K107" s="33"/>
      <c r="L107" s="4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7" customHeight="1">
      <c r="A108" s="33"/>
      <c r="B108" s="34"/>
      <c r="C108" s="33"/>
      <c r="D108" s="33"/>
      <c r="E108" s="33"/>
      <c r="F108" s="33"/>
      <c r="G108" s="33"/>
      <c r="H108" s="33"/>
      <c r="I108" s="97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>
      <c r="A109" s="33"/>
      <c r="B109" s="34"/>
      <c r="C109" s="28" t="s">
        <v>14</v>
      </c>
      <c r="D109" s="33"/>
      <c r="E109" s="33"/>
      <c r="F109" s="33"/>
      <c r="G109" s="33"/>
      <c r="H109" s="3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>
      <c r="A110" s="33"/>
      <c r="B110" s="34"/>
      <c r="C110" s="33"/>
      <c r="D110" s="33"/>
      <c r="E110" s="264" t="str">
        <f>E7</f>
        <v>Regenerácia centrálnej zóny - Štvrť SNP Trenčianske Teplice</v>
      </c>
      <c r="F110" s="265"/>
      <c r="G110" s="265"/>
      <c r="H110" s="265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107</v>
      </c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47" t="str">
        <f>E9</f>
        <v>5 - SO 06 - Dažďová kanalizácia</v>
      </c>
      <c r="F112" s="263"/>
      <c r="G112" s="263"/>
      <c r="H112" s="26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7" customHeight="1">
      <c r="A113" s="33"/>
      <c r="B113" s="34"/>
      <c r="C113" s="33"/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18</v>
      </c>
      <c r="D114" s="33"/>
      <c r="E114" s="33"/>
      <c r="F114" s="26" t="str">
        <f>F12</f>
        <v>Trenčianske Teplice</v>
      </c>
      <c r="G114" s="33"/>
      <c r="H114" s="33"/>
      <c r="I114" s="98" t="s">
        <v>20</v>
      </c>
      <c r="J114" s="56" t="str">
        <f>IF(J12="","",J12)</f>
        <v>6. 11. 2020</v>
      </c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7" customHeight="1">
      <c r="A115" s="33"/>
      <c r="B115" s="34"/>
      <c r="C115" s="33"/>
      <c r="D115" s="33"/>
      <c r="E115" s="33"/>
      <c r="F115" s="33"/>
      <c r="G115" s="33"/>
      <c r="H115" s="3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5.15" customHeight="1">
      <c r="A116" s="33"/>
      <c r="B116" s="34"/>
      <c r="C116" s="28" t="s">
        <v>22</v>
      </c>
      <c r="D116" s="33"/>
      <c r="E116" s="33"/>
      <c r="F116" s="26" t="str">
        <f>E15</f>
        <v xml:space="preserve"> </v>
      </c>
      <c r="G116" s="33"/>
      <c r="H116" s="33"/>
      <c r="I116" s="98" t="s">
        <v>28</v>
      </c>
      <c r="J116" s="31" t="str">
        <f>E21</f>
        <v>Ing. Juraj Čaňo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15" customHeight="1">
      <c r="A117" s="33"/>
      <c r="B117" s="34"/>
      <c r="C117" s="28" t="s">
        <v>26</v>
      </c>
      <c r="D117" s="33"/>
      <c r="E117" s="33"/>
      <c r="F117" s="26" t="str">
        <f>IF(E18="","",E18)</f>
        <v>Vyplň údaj</v>
      </c>
      <c r="G117" s="33"/>
      <c r="H117" s="33"/>
      <c r="I117" s="98" t="s">
        <v>32</v>
      </c>
      <c r="J117" s="31" t="str">
        <f>E24</f>
        <v xml:space="preserve"> 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0.25" customHeight="1">
      <c r="A118" s="33"/>
      <c r="B118" s="34"/>
      <c r="C118" s="33"/>
      <c r="D118" s="33"/>
      <c r="E118" s="33"/>
      <c r="F118" s="33"/>
      <c r="G118" s="33"/>
      <c r="H118" s="3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10" customFormat="1" ht="29.25" customHeight="1">
      <c r="A119" s="132"/>
      <c r="B119" s="133"/>
      <c r="C119" s="134" t="s">
        <v>116</v>
      </c>
      <c r="D119" s="135" t="s">
        <v>59</v>
      </c>
      <c r="E119" s="135" t="s">
        <v>55</v>
      </c>
      <c r="F119" s="135" t="s">
        <v>56</v>
      </c>
      <c r="G119" s="135" t="s">
        <v>117</v>
      </c>
      <c r="H119" s="135" t="s">
        <v>118</v>
      </c>
      <c r="I119" s="136" t="s">
        <v>119</v>
      </c>
      <c r="J119" s="137" t="s">
        <v>111</v>
      </c>
      <c r="K119" s="138" t="s">
        <v>120</v>
      </c>
      <c r="L119" s="139"/>
      <c r="M119" s="63" t="s">
        <v>1</v>
      </c>
      <c r="N119" s="64" t="s">
        <v>38</v>
      </c>
      <c r="O119" s="64" t="s">
        <v>121</v>
      </c>
      <c r="P119" s="64" t="s">
        <v>122</v>
      </c>
      <c r="Q119" s="64" t="s">
        <v>123</v>
      </c>
      <c r="R119" s="64" t="s">
        <v>124</v>
      </c>
      <c r="S119" s="64" t="s">
        <v>125</v>
      </c>
      <c r="T119" s="65" t="s">
        <v>126</v>
      </c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</row>
    <row r="120" spans="1:65" s="2" customFormat="1" ht="22.75" customHeight="1">
      <c r="A120" s="33"/>
      <c r="B120" s="34"/>
      <c r="C120" s="70" t="s">
        <v>112</v>
      </c>
      <c r="D120" s="33"/>
      <c r="E120" s="33"/>
      <c r="F120" s="33"/>
      <c r="G120" s="33"/>
      <c r="H120" s="33"/>
      <c r="I120" s="97"/>
      <c r="J120" s="140">
        <f>BK120</f>
        <v>0</v>
      </c>
      <c r="K120" s="33"/>
      <c r="L120" s="34"/>
      <c r="M120" s="66"/>
      <c r="N120" s="57"/>
      <c r="O120" s="67"/>
      <c r="P120" s="141">
        <f>P121</f>
        <v>0</v>
      </c>
      <c r="Q120" s="67"/>
      <c r="R120" s="141">
        <f>R121</f>
        <v>0</v>
      </c>
      <c r="S120" s="67"/>
      <c r="T120" s="142">
        <f>T121</f>
        <v>0</v>
      </c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T120" s="18" t="s">
        <v>73</v>
      </c>
      <c r="AU120" s="18" t="s">
        <v>113</v>
      </c>
      <c r="BK120" s="143">
        <f>BK121</f>
        <v>0</v>
      </c>
    </row>
    <row r="121" spans="1:65" s="11" customFormat="1" ht="25.9" customHeight="1">
      <c r="B121" s="144"/>
      <c r="D121" s="145" t="s">
        <v>73</v>
      </c>
      <c r="E121" s="146" t="s">
        <v>178</v>
      </c>
      <c r="F121" s="146" t="s">
        <v>179</v>
      </c>
      <c r="I121" s="147"/>
      <c r="J121" s="148">
        <f>BK121</f>
        <v>0</v>
      </c>
      <c r="L121" s="144"/>
      <c r="M121" s="149"/>
      <c r="N121" s="150"/>
      <c r="O121" s="150"/>
      <c r="P121" s="151">
        <f>P122+P139+P142</f>
        <v>0</v>
      </c>
      <c r="Q121" s="150"/>
      <c r="R121" s="151">
        <f>R122+R139+R142</f>
        <v>0</v>
      </c>
      <c r="S121" s="150"/>
      <c r="T121" s="152">
        <f>T122+T139+T142</f>
        <v>0</v>
      </c>
      <c r="AR121" s="145" t="s">
        <v>81</v>
      </c>
      <c r="AT121" s="153" t="s">
        <v>73</v>
      </c>
      <c r="AU121" s="153" t="s">
        <v>74</v>
      </c>
      <c r="AY121" s="145" t="s">
        <v>128</v>
      </c>
      <c r="BK121" s="154">
        <f>BK122+BK139+BK142</f>
        <v>0</v>
      </c>
    </row>
    <row r="122" spans="1:65" s="11" customFormat="1" ht="22.75" customHeight="1">
      <c r="B122" s="144"/>
      <c r="D122" s="145" t="s">
        <v>73</v>
      </c>
      <c r="E122" s="180" t="s">
        <v>81</v>
      </c>
      <c r="F122" s="180" t="s">
        <v>180</v>
      </c>
      <c r="I122" s="147"/>
      <c r="J122" s="181">
        <f>BK122</f>
        <v>0</v>
      </c>
      <c r="L122" s="144"/>
      <c r="M122" s="149"/>
      <c r="N122" s="150"/>
      <c r="O122" s="150"/>
      <c r="P122" s="151">
        <f>SUM(P123:P138)</f>
        <v>0</v>
      </c>
      <c r="Q122" s="150"/>
      <c r="R122" s="151">
        <f>SUM(R123:R138)</f>
        <v>0</v>
      </c>
      <c r="S122" s="150"/>
      <c r="T122" s="152">
        <f>SUM(T123:T138)</f>
        <v>0</v>
      </c>
      <c r="AR122" s="145" t="s">
        <v>81</v>
      </c>
      <c r="AT122" s="153" t="s">
        <v>73</v>
      </c>
      <c r="AU122" s="153" t="s">
        <v>81</v>
      </c>
      <c r="AY122" s="145" t="s">
        <v>128</v>
      </c>
      <c r="BK122" s="154">
        <f>SUM(BK123:BK138)</f>
        <v>0</v>
      </c>
    </row>
    <row r="123" spans="1:65" s="2" customFormat="1" ht="16.5" customHeight="1">
      <c r="A123" s="33"/>
      <c r="B123" s="155"/>
      <c r="C123" s="156" t="s">
        <v>81</v>
      </c>
      <c r="D123" s="156" t="s">
        <v>129</v>
      </c>
      <c r="E123" s="157" t="s">
        <v>868</v>
      </c>
      <c r="F123" s="158" t="s">
        <v>869</v>
      </c>
      <c r="G123" s="159" t="s">
        <v>870</v>
      </c>
      <c r="H123" s="160">
        <v>0.04</v>
      </c>
      <c r="I123" s="161"/>
      <c r="J123" s="160">
        <f t="shared" ref="J123:J138" si="0">ROUND(I123*H123,3)</f>
        <v>0</v>
      </c>
      <c r="K123" s="162"/>
      <c r="L123" s="34"/>
      <c r="M123" s="163" t="s">
        <v>1</v>
      </c>
      <c r="N123" s="164" t="s">
        <v>40</v>
      </c>
      <c r="O123" s="59"/>
      <c r="P123" s="165">
        <f t="shared" ref="P123:P138" si="1">O123*H123</f>
        <v>0</v>
      </c>
      <c r="Q123" s="165">
        <v>0</v>
      </c>
      <c r="R123" s="165">
        <f t="shared" ref="R123:R138" si="2">Q123*H123</f>
        <v>0</v>
      </c>
      <c r="S123" s="165">
        <v>0</v>
      </c>
      <c r="T123" s="166">
        <f t="shared" ref="T123:T138" si="3">S123*H123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R123" s="167" t="s">
        <v>91</v>
      </c>
      <c r="AT123" s="167" t="s">
        <v>129</v>
      </c>
      <c r="AU123" s="167" t="s">
        <v>85</v>
      </c>
      <c r="AY123" s="18" t="s">
        <v>128</v>
      </c>
      <c r="BE123" s="168">
        <f t="shared" ref="BE123:BE138" si="4">IF(N123="základná",J123,0)</f>
        <v>0</v>
      </c>
      <c r="BF123" s="168">
        <f t="shared" ref="BF123:BF138" si="5">IF(N123="znížená",J123,0)</f>
        <v>0</v>
      </c>
      <c r="BG123" s="168">
        <f t="shared" ref="BG123:BG138" si="6">IF(N123="zákl. prenesená",J123,0)</f>
        <v>0</v>
      </c>
      <c r="BH123" s="168">
        <f t="shared" ref="BH123:BH138" si="7">IF(N123="zníž. prenesená",J123,0)</f>
        <v>0</v>
      </c>
      <c r="BI123" s="168">
        <f t="shared" ref="BI123:BI138" si="8">IF(N123="nulová",J123,0)</f>
        <v>0</v>
      </c>
      <c r="BJ123" s="18" t="s">
        <v>85</v>
      </c>
      <c r="BK123" s="169">
        <f t="shared" ref="BK123:BK138" si="9">ROUND(I123*H123,3)</f>
        <v>0</v>
      </c>
      <c r="BL123" s="18" t="s">
        <v>91</v>
      </c>
      <c r="BM123" s="167" t="s">
        <v>871</v>
      </c>
    </row>
    <row r="124" spans="1:65" s="2" customFormat="1" ht="21.75" customHeight="1">
      <c r="A124" s="33"/>
      <c r="B124" s="155"/>
      <c r="C124" s="156" t="s">
        <v>85</v>
      </c>
      <c r="D124" s="156" t="s">
        <v>129</v>
      </c>
      <c r="E124" s="157" t="s">
        <v>872</v>
      </c>
      <c r="F124" s="158" t="s">
        <v>873</v>
      </c>
      <c r="G124" s="159" t="s">
        <v>362</v>
      </c>
      <c r="H124" s="160">
        <v>12.1</v>
      </c>
      <c r="I124" s="161"/>
      <c r="J124" s="160">
        <f t="shared" si="0"/>
        <v>0</v>
      </c>
      <c r="K124" s="162"/>
      <c r="L124" s="34"/>
      <c r="M124" s="163" t="s">
        <v>1</v>
      </c>
      <c r="N124" s="164" t="s">
        <v>40</v>
      </c>
      <c r="O124" s="59"/>
      <c r="P124" s="165">
        <f t="shared" si="1"/>
        <v>0</v>
      </c>
      <c r="Q124" s="165">
        <v>0</v>
      </c>
      <c r="R124" s="165">
        <f t="shared" si="2"/>
        <v>0</v>
      </c>
      <c r="S124" s="165">
        <v>0</v>
      </c>
      <c r="T124" s="166">
        <f t="shared" si="3"/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67" t="s">
        <v>91</v>
      </c>
      <c r="AT124" s="167" t="s">
        <v>129</v>
      </c>
      <c r="AU124" s="167" t="s">
        <v>85</v>
      </c>
      <c r="AY124" s="18" t="s">
        <v>128</v>
      </c>
      <c r="BE124" s="168">
        <f t="shared" si="4"/>
        <v>0</v>
      </c>
      <c r="BF124" s="168">
        <f t="shared" si="5"/>
        <v>0</v>
      </c>
      <c r="BG124" s="168">
        <f t="shared" si="6"/>
        <v>0</v>
      </c>
      <c r="BH124" s="168">
        <f t="shared" si="7"/>
        <v>0</v>
      </c>
      <c r="BI124" s="168">
        <f t="shared" si="8"/>
        <v>0</v>
      </c>
      <c r="BJ124" s="18" t="s">
        <v>85</v>
      </c>
      <c r="BK124" s="169">
        <f t="shared" si="9"/>
        <v>0</v>
      </c>
      <c r="BL124" s="18" t="s">
        <v>91</v>
      </c>
      <c r="BM124" s="167" t="s">
        <v>874</v>
      </c>
    </row>
    <row r="125" spans="1:65" s="2" customFormat="1" ht="16.5" customHeight="1">
      <c r="A125" s="33"/>
      <c r="B125" s="155"/>
      <c r="C125" s="156" t="s">
        <v>88</v>
      </c>
      <c r="D125" s="156" t="s">
        <v>129</v>
      </c>
      <c r="E125" s="157" t="s">
        <v>875</v>
      </c>
      <c r="F125" s="158" t="s">
        <v>876</v>
      </c>
      <c r="G125" s="159" t="s">
        <v>362</v>
      </c>
      <c r="H125" s="160">
        <v>85.2</v>
      </c>
      <c r="I125" s="161"/>
      <c r="J125" s="160">
        <f t="shared" si="0"/>
        <v>0</v>
      </c>
      <c r="K125" s="162"/>
      <c r="L125" s="34"/>
      <c r="M125" s="163" t="s">
        <v>1</v>
      </c>
      <c r="N125" s="164" t="s">
        <v>40</v>
      </c>
      <c r="O125" s="59"/>
      <c r="P125" s="165">
        <f t="shared" si="1"/>
        <v>0</v>
      </c>
      <c r="Q125" s="165">
        <v>0</v>
      </c>
      <c r="R125" s="165">
        <f t="shared" si="2"/>
        <v>0</v>
      </c>
      <c r="S125" s="165">
        <v>0</v>
      </c>
      <c r="T125" s="166">
        <f t="shared" si="3"/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91</v>
      </c>
      <c r="AT125" s="167" t="s">
        <v>129</v>
      </c>
      <c r="AU125" s="167" t="s">
        <v>85</v>
      </c>
      <c r="AY125" s="18" t="s">
        <v>128</v>
      </c>
      <c r="BE125" s="168">
        <f t="shared" si="4"/>
        <v>0</v>
      </c>
      <c r="BF125" s="168">
        <f t="shared" si="5"/>
        <v>0</v>
      </c>
      <c r="BG125" s="168">
        <f t="shared" si="6"/>
        <v>0</v>
      </c>
      <c r="BH125" s="168">
        <f t="shared" si="7"/>
        <v>0</v>
      </c>
      <c r="BI125" s="168">
        <f t="shared" si="8"/>
        <v>0</v>
      </c>
      <c r="BJ125" s="18" t="s">
        <v>85</v>
      </c>
      <c r="BK125" s="169">
        <f t="shared" si="9"/>
        <v>0</v>
      </c>
      <c r="BL125" s="18" t="s">
        <v>91</v>
      </c>
      <c r="BM125" s="167" t="s">
        <v>877</v>
      </c>
    </row>
    <row r="126" spans="1:65" s="2" customFormat="1" ht="16.5" customHeight="1">
      <c r="A126" s="33"/>
      <c r="B126" s="155"/>
      <c r="C126" s="156" t="s">
        <v>91</v>
      </c>
      <c r="D126" s="156" t="s">
        <v>129</v>
      </c>
      <c r="E126" s="157" t="s">
        <v>878</v>
      </c>
      <c r="F126" s="158" t="s">
        <v>879</v>
      </c>
      <c r="G126" s="159" t="s">
        <v>362</v>
      </c>
      <c r="H126" s="160">
        <v>85.2</v>
      </c>
      <c r="I126" s="161"/>
      <c r="J126" s="160">
        <f t="shared" si="0"/>
        <v>0</v>
      </c>
      <c r="K126" s="162"/>
      <c r="L126" s="34"/>
      <c r="M126" s="163" t="s">
        <v>1</v>
      </c>
      <c r="N126" s="164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91</v>
      </c>
      <c r="AT126" s="167" t="s">
        <v>129</v>
      </c>
      <c r="AU126" s="167" t="s">
        <v>85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91</v>
      </c>
      <c r="BM126" s="167" t="s">
        <v>880</v>
      </c>
    </row>
    <row r="127" spans="1:65" s="2" customFormat="1" ht="21.75" customHeight="1">
      <c r="A127" s="33"/>
      <c r="B127" s="155"/>
      <c r="C127" s="156" t="s">
        <v>94</v>
      </c>
      <c r="D127" s="156" t="s">
        <v>129</v>
      </c>
      <c r="E127" s="157" t="s">
        <v>881</v>
      </c>
      <c r="F127" s="158" t="s">
        <v>882</v>
      </c>
      <c r="G127" s="159" t="s">
        <v>183</v>
      </c>
      <c r="H127" s="160">
        <v>144</v>
      </c>
      <c r="I127" s="161"/>
      <c r="J127" s="160">
        <f t="shared" si="0"/>
        <v>0</v>
      </c>
      <c r="K127" s="162"/>
      <c r="L127" s="34"/>
      <c r="M127" s="163" t="s">
        <v>1</v>
      </c>
      <c r="N127" s="164" t="s">
        <v>40</v>
      </c>
      <c r="O127" s="59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91</v>
      </c>
      <c r="AT127" s="167" t="s">
        <v>129</v>
      </c>
      <c r="AU127" s="167" t="s">
        <v>85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91</v>
      </c>
      <c r="BM127" s="167" t="s">
        <v>883</v>
      </c>
    </row>
    <row r="128" spans="1:65" s="2" customFormat="1" ht="21.75" customHeight="1">
      <c r="A128" s="33"/>
      <c r="B128" s="155"/>
      <c r="C128" s="156" t="s">
        <v>97</v>
      </c>
      <c r="D128" s="156" t="s">
        <v>129</v>
      </c>
      <c r="E128" s="157" t="s">
        <v>884</v>
      </c>
      <c r="F128" s="158" t="s">
        <v>885</v>
      </c>
      <c r="G128" s="159" t="s">
        <v>183</v>
      </c>
      <c r="H128" s="160">
        <v>144</v>
      </c>
      <c r="I128" s="161"/>
      <c r="J128" s="160">
        <f t="shared" si="0"/>
        <v>0</v>
      </c>
      <c r="K128" s="162"/>
      <c r="L128" s="34"/>
      <c r="M128" s="163" t="s">
        <v>1</v>
      </c>
      <c r="N128" s="164" t="s">
        <v>40</v>
      </c>
      <c r="O128" s="59"/>
      <c r="P128" s="165">
        <f t="shared" si="1"/>
        <v>0</v>
      </c>
      <c r="Q128" s="165">
        <v>0</v>
      </c>
      <c r="R128" s="165">
        <f t="shared" si="2"/>
        <v>0</v>
      </c>
      <c r="S128" s="165">
        <v>0</v>
      </c>
      <c r="T128" s="16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91</v>
      </c>
      <c r="AT128" s="167" t="s">
        <v>129</v>
      </c>
      <c r="AU128" s="167" t="s">
        <v>85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91</v>
      </c>
      <c r="BM128" s="167" t="s">
        <v>886</v>
      </c>
    </row>
    <row r="129" spans="1:65" s="2" customFormat="1" ht="21.75" customHeight="1">
      <c r="A129" s="33"/>
      <c r="B129" s="155"/>
      <c r="C129" s="156" t="s">
        <v>100</v>
      </c>
      <c r="D129" s="156" t="s">
        <v>129</v>
      </c>
      <c r="E129" s="157" t="s">
        <v>887</v>
      </c>
      <c r="F129" s="158" t="s">
        <v>888</v>
      </c>
      <c r="G129" s="159" t="s">
        <v>362</v>
      </c>
      <c r="H129" s="160">
        <v>85.2</v>
      </c>
      <c r="I129" s="161"/>
      <c r="J129" s="160">
        <f t="shared" si="0"/>
        <v>0</v>
      </c>
      <c r="K129" s="162"/>
      <c r="L129" s="34"/>
      <c r="M129" s="163" t="s">
        <v>1</v>
      </c>
      <c r="N129" s="164" t="s">
        <v>40</v>
      </c>
      <c r="O129" s="59"/>
      <c r="P129" s="165">
        <f t="shared" si="1"/>
        <v>0</v>
      </c>
      <c r="Q129" s="165">
        <v>0</v>
      </c>
      <c r="R129" s="165">
        <f t="shared" si="2"/>
        <v>0</v>
      </c>
      <c r="S129" s="165">
        <v>0</v>
      </c>
      <c r="T129" s="16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91</v>
      </c>
      <c r="AT129" s="167" t="s">
        <v>129</v>
      </c>
      <c r="AU129" s="167" t="s">
        <v>85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91</v>
      </c>
      <c r="BM129" s="167" t="s">
        <v>889</v>
      </c>
    </row>
    <row r="130" spans="1:65" s="2" customFormat="1" ht="21.75" customHeight="1">
      <c r="A130" s="33"/>
      <c r="B130" s="155"/>
      <c r="C130" s="156" t="s">
        <v>103</v>
      </c>
      <c r="D130" s="156" t="s">
        <v>129</v>
      </c>
      <c r="E130" s="157" t="s">
        <v>890</v>
      </c>
      <c r="F130" s="158" t="s">
        <v>891</v>
      </c>
      <c r="G130" s="159" t="s">
        <v>362</v>
      </c>
      <c r="H130" s="160">
        <v>85.2</v>
      </c>
      <c r="I130" s="161"/>
      <c r="J130" s="160">
        <f t="shared" si="0"/>
        <v>0</v>
      </c>
      <c r="K130" s="162"/>
      <c r="L130" s="34"/>
      <c r="M130" s="163" t="s">
        <v>1</v>
      </c>
      <c r="N130" s="164" t="s">
        <v>40</v>
      </c>
      <c r="O130" s="59"/>
      <c r="P130" s="165">
        <f t="shared" si="1"/>
        <v>0</v>
      </c>
      <c r="Q130" s="165">
        <v>0</v>
      </c>
      <c r="R130" s="165">
        <f t="shared" si="2"/>
        <v>0</v>
      </c>
      <c r="S130" s="165">
        <v>0</v>
      </c>
      <c r="T130" s="16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91</v>
      </c>
      <c r="AT130" s="167" t="s">
        <v>129</v>
      </c>
      <c r="AU130" s="167" t="s">
        <v>85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91</v>
      </c>
      <c r="BM130" s="167" t="s">
        <v>892</v>
      </c>
    </row>
    <row r="131" spans="1:65" s="2" customFormat="1" ht="16.5" customHeight="1">
      <c r="A131" s="33"/>
      <c r="B131" s="155"/>
      <c r="C131" s="156" t="s">
        <v>156</v>
      </c>
      <c r="D131" s="156" t="s">
        <v>129</v>
      </c>
      <c r="E131" s="157" t="s">
        <v>893</v>
      </c>
      <c r="F131" s="158" t="s">
        <v>894</v>
      </c>
      <c r="G131" s="159" t="s">
        <v>362</v>
      </c>
      <c r="H131" s="160">
        <v>85.2</v>
      </c>
      <c r="I131" s="161"/>
      <c r="J131" s="160">
        <f t="shared" si="0"/>
        <v>0</v>
      </c>
      <c r="K131" s="162"/>
      <c r="L131" s="34"/>
      <c r="M131" s="163" t="s">
        <v>1</v>
      </c>
      <c r="N131" s="164" t="s">
        <v>40</v>
      </c>
      <c r="O131" s="59"/>
      <c r="P131" s="165">
        <f t="shared" si="1"/>
        <v>0</v>
      </c>
      <c r="Q131" s="165">
        <v>0</v>
      </c>
      <c r="R131" s="165">
        <f t="shared" si="2"/>
        <v>0</v>
      </c>
      <c r="S131" s="165">
        <v>0</v>
      </c>
      <c r="T131" s="16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7" t="s">
        <v>91</v>
      </c>
      <c r="AT131" s="167" t="s">
        <v>129</v>
      </c>
      <c r="AU131" s="167" t="s">
        <v>85</v>
      </c>
      <c r="AY131" s="18" t="s">
        <v>128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8" t="s">
        <v>85</v>
      </c>
      <c r="BK131" s="169">
        <f t="shared" si="9"/>
        <v>0</v>
      </c>
      <c r="BL131" s="18" t="s">
        <v>91</v>
      </c>
      <c r="BM131" s="167" t="s">
        <v>895</v>
      </c>
    </row>
    <row r="132" spans="1:65" s="2" customFormat="1" ht="16.5" customHeight="1">
      <c r="A132" s="33"/>
      <c r="B132" s="155"/>
      <c r="C132" s="156" t="s">
        <v>160</v>
      </c>
      <c r="D132" s="156" t="s">
        <v>129</v>
      </c>
      <c r="E132" s="157" t="s">
        <v>896</v>
      </c>
      <c r="F132" s="158" t="s">
        <v>897</v>
      </c>
      <c r="G132" s="159" t="s">
        <v>362</v>
      </c>
      <c r="H132" s="160">
        <v>85.2</v>
      </c>
      <c r="I132" s="161"/>
      <c r="J132" s="160">
        <f t="shared" si="0"/>
        <v>0</v>
      </c>
      <c r="K132" s="162"/>
      <c r="L132" s="34"/>
      <c r="M132" s="163" t="s">
        <v>1</v>
      </c>
      <c r="N132" s="164" t="s">
        <v>40</v>
      </c>
      <c r="O132" s="59"/>
      <c r="P132" s="165">
        <f t="shared" si="1"/>
        <v>0</v>
      </c>
      <c r="Q132" s="165">
        <v>0</v>
      </c>
      <c r="R132" s="165">
        <f t="shared" si="2"/>
        <v>0</v>
      </c>
      <c r="S132" s="165">
        <v>0</v>
      </c>
      <c r="T132" s="16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8" t="s">
        <v>85</v>
      </c>
      <c r="BK132" s="169">
        <f t="shared" si="9"/>
        <v>0</v>
      </c>
      <c r="BL132" s="18" t="s">
        <v>91</v>
      </c>
      <c r="BM132" s="167" t="s">
        <v>898</v>
      </c>
    </row>
    <row r="133" spans="1:65" s="2" customFormat="1" ht="16.5" customHeight="1">
      <c r="A133" s="33"/>
      <c r="B133" s="155"/>
      <c r="C133" s="156" t="s">
        <v>164</v>
      </c>
      <c r="D133" s="156" t="s">
        <v>129</v>
      </c>
      <c r="E133" s="157" t="s">
        <v>899</v>
      </c>
      <c r="F133" s="158" t="s">
        <v>900</v>
      </c>
      <c r="G133" s="159" t="s">
        <v>362</v>
      </c>
      <c r="H133" s="160">
        <v>85.2</v>
      </c>
      <c r="I133" s="161"/>
      <c r="J133" s="160">
        <f t="shared" si="0"/>
        <v>0</v>
      </c>
      <c r="K133" s="162"/>
      <c r="L133" s="34"/>
      <c r="M133" s="163" t="s">
        <v>1</v>
      </c>
      <c r="N133" s="164" t="s">
        <v>40</v>
      </c>
      <c r="O133" s="59"/>
      <c r="P133" s="165">
        <f t="shared" si="1"/>
        <v>0</v>
      </c>
      <c r="Q133" s="165">
        <v>0</v>
      </c>
      <c r="R133" s="165">
        <f t="shared" si="2"/>
        <v>0</v>
      </c>
      <c r="S133" s="165">
        <v>0</v>
      </c>
      <c r="T133" s="16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91</v>
      </c>
      <c r="AT133" s="167" t="s">
        <v>129</v>
      </c>
      <c r="AU133" s="167" t="s">
        <v>85</v>
      </c>
      <c r="AY133" s="18" t="s">
        <v>128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8" t="s">
        <v>85</v>
      </c>
      <c r="BK133" s="169">
        <f t="shared" si="9"/>
        <v>0</v>
      </c>
      <c r="BL133" s="18" t="s">
        <v>91</v>
      </c>
      <c r="BM133" s="167" t="s">
        <v>901</v>
      </c>
    </row>
    <row r="134" spans="1:65" s="2" customFormat="1" ht="16.5" customHeight="1">
      <c r="A134" s="33"/>
      <c r="B134" s="155"/>
      <c r="C134" s="156" t="s">
        <v>168</v>
      </c>
      <c r="D134" s="156" t="s">
        <v>129</v>
      </c>
      <c r="E134" s="157" t="s">
        <v>902</v>
      </c>
      <c r="F134" s="158" t="s">
        <v>903</v>
      </c>
      <c r="G134" s="159" t="s">
        <v>362</v>
      </c>
      <c r="H134" s="160">
        <v>54</v>
      </c>
      <c r="I134" s="161"/>
      <c r="J134" s="160">
        <f t="shared" si="0"/>
        <v>0</v>
      </c>
      <c r="K134" s="162"/>
      <c r="L134" s="34"/>
      <c r="M134" s="163" t="s">
        <v>1</v>
      </c>
      <c r="N134" s="164" t="s">
        <v>40</v>
      </c>
      <c r="O134" s="59"/>
      <c r="P134" s="165">
        <f t="shared" si="1"/>
        <v>0</v>
      </c>
      <c r="Q134" s="165">
        <v>0</v>
      </c>
      <c r="R134" s="165">
        <f t="shared" si="2"/>
        <v>0</v>
      </c>
      <c r="S134" s="165">
        <v>0</v>
      </c>
      <c r="T134" s="16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91</v>
      </c>
      <c r="AT134" s="167" t="s">
        <v>129</v>
      </c>
      <c r="AU134" s="167" t="s">
        <v>85</v>
      </c>
      <c r="AY134" s="18" t="s">
        <v>128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8" t="s">
        <v>85</v>
      </c>
      <c r="BK134" s="169">
        <f t="shared" si="9"/>
        <v>0</v>
      </c>
      <c r="BL134" s="18" t="s">
        <v>91</v>
      </c>
      <c r="BM134" s="167" t="s">
        <v>904</v>
      </c>
    </row>
    <row r="135" spans="1:65" s="2" customFormat="1" ht="16.5" customHeight="1">
      <c r="A135" s="33"/>
      <c r="B135" s="155"/>
      <c r="C135" s="156" t="s">
        <v>223</v>
      </c>
      <c r="D135" s="156" t="s">
        <v>129</v>
      </c>
      <c r="E135" s="157" t="s">
        <v>905</v>
      </c>
      <c r="F135" s="158" t="s">
        <v>906</v>
      </c>
      <c r="G135" s="159" t="s">
        <v>362</v>
      </c>
      <c r="H135" s="160">
        <v>19.8</v>
      </c>
      <c r="I135" s="161"/>
      <c r="J135" s="160">
        <f t="shared" si="0"/>
        <v>0</v>
      </c>
      <c r="K135" s="162"/>
      <c r="L135" s="34"/>
      <c r="M135" s="163" t="s">
        <v>1</v>
      </c>
      <c r="N135" s="164" t="s">
        <v>40</v>
      </c>
      <c r="O135" s="59"/>
      <c r="P135" s="165">
        <f t="shared" si="1"/>
        <v>0</v>
      </c>
      <c r="Q135" s="165">
        <v>0</v>
      </c>
      <c r="R135" s="165">
        <f t="shared" si="2"/>
        <v>0</v>
      </c>
      <c r="S135" s="165">
        <v>0</v>
      </c>
      <c r="T135" s="166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8" t="s">
        <v>85</v>
      </c>
      <c r="BK135" s="169">
        <f t="shared" si="9"/>
        <v>0</v>
      </c>
      <c r="BL135" s="18" t="s">
        <v>91</v>
      </c>
      <c r="BM135" s="167" t="s">
        <v>907</v>
      </c>
    </row>
    <row r="136" spans="1:65" s="2" customFormat="1" ht="16.5" customHeight="1">
      <c r="A136" s="33"/>
      <c r="B136" s="155"/>
      <c r="C136" s="191" t="s">
        <v>228</v>
      </c>
      <c r="D136" s="191" t="s">
        <v>263</v>
      </c>
      <c r="E136" s="192" t="s">
        <v>908</v>
      </c>
      <c r="F136" s="193" t="s">
        <v>909</v>
      </c>
      <c r="G136" s="194" t="s">
        <v>362</v>
      </c>
      <c r="H136" s="195">
        <v>19.8</v>
      </c>
      <c r="I136" s="196"/>
      <c r="J136" s="195">
        <f t="shared" si="0"/>
        <v>0</v>
      </c>
      <c r="K136" s="197"/>
      <c r="L136" s="198"/>
      <c r="M136" s="199" t="s">
        <v>1</v>
      </c>
      <c r="N136" s="200" t="s">
        <v>40</v>
      </c>
      <c r="O136" s="59"/>
      <c r="P136" s="165">
        <f t="shared" si="1"/>
        <v>0</v>
      </c>
      <c r="Q136" s="165">
        <v>0</v>
      </c>
      <c r="R136" s="165">
        <f t="shared" si="2"/>
        <v>0</v>
      </c>
      <c r="S136" s="165">
        <v>0</v>
      </c>
      <c r="T136" s="166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103</v>
      </c>
      <c r="AT136" s="167" t="s">
        <v>263</v>
      </c>
      <c r="AU136" s="167" t="s">
        <v>85</v>
      </c>
      <c r="AY136" s="18" t="s">
        <v>128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8" t="s">
        <v>85</v>
      </c>
      <c r="BK136" s="169">
        <f t="shared" si="9"/>
        <v>0</v>
      </c>
      <c r="BL136" s="18" t="s">
        <v>91</v>
      </c>
      <c r="BM136" s="167" t="s">
        <v>910</v>
      </c>
    </row>
    <row r="137" spans="1:65" s="2" customFormat="1" ht="16.5" customHeight="1">
      <c r="A137" s="33"/>
      <c r="B137" s="155"/>
      <c r="C137" s="191" t="s">
        <v>237</v>
      </c>
      <c r="D137" s="191" t="s">
        <v>263</v>
      </c>
      <c r="E137" s="192" t="s">
        <v>911</v>
      </c>
      <c r="F137" s="193" t="s">
        <v>912</v>
      </c>
      <c r="G137" s="194" t="s">
        <v>362</v>
      </c>
      <c r="H137" s="195">
        <v>54</v>
      </c>
      <c r="I137" s="196"/>
      <c r="J137" s="195">
        <f t="shared" si="0"/>
        <v>0</v>
      </c>
      <c r="K137" s="197"/>
      <c r="L137" s="198"/>
      <c r="M137" s="199" t="s">
        <v>1</v>
      </c>
      <c r="N137" s="200" t="s">
        <v>40</v>
      </c>
      <c r="O137" s="59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7" t="s">
        <v>103</v>
      </c>
      <c r="AT137" s="167" t="s">
        <v>263</v>
      </c>
      <c r="AU137" s="167" t="s">
        <v>85</v>
      </c>
      <c r="AY137" s="18" t="s">
        <v>128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8" t="s">
        <v>85</v>
      </c>
      <c r="BK137" s="169">
        <f t="shared" si="9"/>
        <v>0</v>
      </c>
      <c r="BL137" s="18" t="s">
        <v>91</v>
      </c>
      <c r="BM137" s="167" t="s">
        <v>913</v>
      </c>
    </row>
    <row r="138" spans="1:65" s="2" customFormat="1" ht="16.5" customHeight="1">
      <c r="A138" s="33"/>
      <c r="B138" s="155"/>
      <c r="C138" s="156" t="s">
        <v>296</v>
      </c>
      <c r="D138" s="156" t="s">
        <v>129</v>
      </c>
      <c r="E138" s="157" t="s">
        <v>914</v>
      </c>
      <c r="F138" s="158" t="s">
        <v>915</v>
      </c>
      <c r="G138" s="159" t="s">
        <v>362</v>
      </c>
      <c r="H138" s="160">
        <v>19.8</v>
      </c>
      <c r="I138" s="161"/>
      <c r="J138" s="160">
        <f t="shared" si="0"/>
        <v>0</v>
      </c>
      <c r="K138" s="162"/>
      <c r="L138" s="34"/>
      <c r="M138" s="163" t="s">
        <v>1</v>
      </c>
      <c r="N138" s="164" t="s">
        <v>40</v>
      </c>
      <c r="O138" s="59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8" t="s">
        <v>85</v>
      </c>
      <c r="BK138" s="169">
        <f t="shared" si="9"/>
        <v>0</v>
      </c>
      <c r="BL138" s="18" t="s">
        <v>91</v>
      </c>
      <c r="BM138" s="167" t="s">
        <v>916</v>
      </c>
    </row>
    <row r="139" spans="1:65" s="11" customFormat="1" ht="22.75" customHeight="1">
      <c r="B139" s="144"/>
      <c r="D139" s="145" t="s">
        <v>73</v>
      </c>
      <c r="E139" s="180" t="s">
        <v>91</v>
      </c>
      <c r="F139" s="180" t="s">
        <v>526</v>
      </c>
      <c r="I139" s="147"/>
      <c r="J139" s="181">
        <f>BK139</f>
        <v>0</v>
      </c>
      <c r="L139" s="144"/>
      <c r="M139" s="149"/>
      <c r="N139" s="150"/>
      <c r="O139" s="150"/>
      <c r="P139" s="151">
        <f>SUM(P140:P141)</f>
        <v>0</v>
      </c>
      <c r="Q139" s="150"/>
      <c r="R139" s="151">
        <f>SUM(R140:R141)</f>
        <v>0</v>
      </c>
      <c r="S139" s="150"/>
      <c r="T139" s="152">
        <f>SUM(T140:T141)</f>
        <v>0</v>
      </c>
      <c r="AR139" s="145" t="s">
        <v>81</v>
      </c>
      <c r="AT139" s="153" t="s">
        <v>73</v>
      </c>
      <c r="AU139" s="153" t="s">
        <v>81</v>
      </c>
      <c r="AY139" s="145" t="s">
        <v>128</v>
      </c>
      <c r="BK139" s="154">
        <f>SUM(BK140:BK141)</f>
        <v>0</v>
      </c>
    </row>
    <row r="140" spans="1:65" s="2" customFormat="1" ht="16.5" customHeight="1">
      <c r="A140" s="33"/>
      <c r="B140" s="155"/>
      <c r="C140" s="156" t="s">
        <v>300</v>
      </c>
      <c r="D140" s="156" t="s">
        <v>129</v>
      </c>
      <c r="E140" s="157" t="s">
        <v>917</v>
      </c>
      <c r="F140" s="158" t="s">
        <v>918</v>
      </c>
      <c r="G140" s="159" t="s">
        <v>183</v>
      </c>
      <c r="H140" s="160">
        <v>3.6</v>
      </c>
      <c r="I140" s="161"/>
      <c r="J140" s="160">
        <f>ROUND(I140*H140,3)</f>
        <v>0</v>
      </c>
      <c r="K140" s="162"/>
      <c r="L140" s="34"/>
      <c r="M140" s="163" t="s">
        <v>1</v>
      </c>
      <c r="N140" s="164" t="s">
        <v>40</v>
      </c>
      <c r="O140" s="59"/>
      <c r="P140" s="165">
        <f>O140*H140</f>
        <v>0</v>
      </c>
      <c r="Q140" s="165">
        <v>0</v>
      </c>
      <c r="R140" s="165">
        <f>Q140*H140</f>
        <v>0</v>
      </c>
      <c r="S140" s="165">
        <v>0</v>
      </c>
      <c r="T140" s="16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>IF(N140="základná",J140,0)</f>
        <v>0</v>
      </c>
      <c r="BF140" s="168">
        <f>IF(N140="znížená",J140,0)</f>
        <v>0</v>
      </c>
      <c r="BG140" s="168">
        <f>IF(N140="zákl. prenesená",J140,0)</f>
        <v>0</v>
      </c>
      <c r="BH140" s="168">
        <f>IF(N140="zníž. prenesená",J140,0)</f>
        <v>0</v>
      </c>
      <c r="BI140" s="168">
        <f>IF(N140="nulová",J140,0)</f>
        <v>0</v>
      </c>
      <c r="BJ140" s="18" t="s">
        <v>85</v>
      </c>
      <c r="BK140" s="169">
        <f>ROUND(I140*H140,3)</f>
        <v>0</v>
      </c>
      <c r="BL140" s="18" t="s">
        <v>91</v>
      </c>
      <c r="BM140" s="167" t="s">
        <v>919</v>
      </c>
    </row>
    <row r="141" spans="1:65" s="2" customFormat="1" ht="21.75" customHeight="1">
      <c r="A141" s="33"/>
      <c r="B141" s="155"/>
      <c r="C141" s="156" t="s">
        <v>304</v>
      </c>
      <c r="D141" s="156" t="s">
        <v>129</v>
      </c>
      <c r="E141" s="157" t="s">
        <v>920</v>
      </c>
      <c r="F141" s="158" t="s">
        <v>921</v>
      </c>
      <c r="G141" s="159" t="s">
        <v>362</v>
      </c>
      <c r="H141" s="160">
        <v>6.6</v>
      </c>
      <c r="I141" s="161"/>
      <c r="J141" s="160">
        <f>ROUND(I141*H141,3)</f>
        <v>0</v>
      </c>
      <c r="K141" s="162"/>
      <c r="L141" s="34"/>
      <c r="M141" s="163" t="s">
        <v>1</v>
      </c>
      <c r="N141" s="164" t="s">
        <v>40</v>
      </c>
      <c r="O141" s="59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91</v>
      </c>
      <c r="AT141" s="167" t="s">
        <v>129</v>
      </c>
      <c r="AU141" s="167" t="s">
        <v>85</v>
      </c>
      <c r="AY141" s="18" t="s">
        <v>128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8" t="s">
        <v>85</v>
      </c>
      <c r="BK141" s="169">
        <f>ROUND(I141*H141,3)</f>
        <v>0</v>
      </c>
      <c r="BL141" s="18" t="s">
        <v>91</v>
      </c>
      <c r="BM141" s="167" t="s">
        <v>922</v>
      </c>
    </row>
    <row r="142" spans="1:65" s="11" customFormat="1" ht="22.75" customHeight="1">
      <c r="B142" s="144"/>
      <c r="D142" s="145" t="s">
        <v>73</v>
      </c>
      <c r="E142" s="180" t="s">
        <v>103</v>
      </c>
      <c r="F142" s="180" t="s">
        <v>581</v>
      </c>
      <c r="I142" s="147"/>
      <c r="J142" s="181">
        <f>BK142</f>
        <v>0</v>
      </c>
      <c r="L142" s="144"/>
      <c r="M142" s="149"/>
      <c r="N142" s="150"/>
      <c r="O142" s="150"/>
      <c r="P142" s="151">
        <f>SUM(P143:P156)</f>
        <v>0</v>
      </c>
      <c r="Q142" s="150"/>
      <c r="R142" s="151">
        <f>SUM(R143:R156)</f>
        <v>0</v>
      </c>
      <c r="S142" s="150"/>
      <c r="T142" s="152">
        <f>SUM(T143:T156)</f>
        <v>0</v>
      </c>
      <c r="AR142" s="145" t="s">
        <v>81</v>
      </c>
      <c r="AT142" s="153" t="s">
        <v>73</v>
      </c>
      <c r="AU142" s="153" t="s">
        <v>81</v>
      </c>
      <c r="AY142" s="145" t="s">
        <v>128</v>
      </c>
      <c r="BK142" s="154">
        <f>SUM(BK143:BK156)</f>
        <v>0</v>
      </c>
    </row>
    <row r="143" spans="1:65" s="2" customFormat="1" ht="21.75" customHeight="1">
      <c r="A143" s="33"/>
      <c r="B143" s="155"/>
      <c r="C143" s="156" t="s">
        <v>308</v>
      </c>
      <c r="D143" s="156" t="s">
        <v>129</v>
      </c>
      <c r="E143" s="157" t="s">
        <v>923</v>
      </c>
      <c r="F143" s="158" t="s">
        <v>924</v>
      </c>
      <c r="G143" s="159" t="s">
        <v>276</v>
      </c>
      <c r="H143" s="160">
        <v>40</v>
      </c>
      <c r="I143" s="161"/>
      <c r="J143" s="160">
        <f t="shared" ref="J143:J156" si="10">ROUND(I143*H143,3)</f>
        <v>0</v>
      </c>
      <c r="K143" s="162"/>
      <c r="L143" s="34"/>
      <c r="M143" s="163" t="s">
        <v>1</v>
      </c>
      <c r="N143" s="164" t="s">
        <v>40</v>
      </c>
      <c r="O143" s="59"/>
      <c r="P143" s="165">
        <f t="shared" ref="P143:P156" si="11">O143*H143</f>
        <v>0</v>
      </c>
      <c r="Q143" s="165">
        <v>0</v>
      </c>
      <c r="R143" s="165">
        <f t="shared" ref="R143:R156" si="12">Q143*H143</f>
        <v>0</v>
      </c>
      <c r="S143" s="165">
        <v>0</v>
      </c>
      <c r="T143" s="166">
        <f t="shared" ref="T143:T156" si="13"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7" t="s">
        <v>91</v>
      </c>
      <c r="AT143" s="167" t="s">
        <v>129</v>
      </c>
      <c r="AU143" s="167" t="s">
        <v>85</v>
      </c>
      <c r="AY143" s="18" t="s">
        <v>128</v>
      </c>
      <c r="BE143" s="168">
        <f t="shared" ref="BE143:BE156" si="14">IF(N143="základná",J143,0)</f>
        <v>0</v>
      </c>
      <c r="BF143" s="168">
        <f t="shared" ref="BF143:BF156" si="15">IF(N143="znížená",J143,0)</f>
        <v>0</v>
      </c>
      <c r="BG143" s="168">
        <f t="shared" ref="BG143:BG156" si="16">IF(N143="zákl. prenesená",J143,0)</f>
        <v>0</v>
      </c>
      <c r="BH143" s="168">
        <f t="shared" ref="BH143:BH156" si="17">IF(N143="zníž. prenesená",J143,0)</f>
        <v>0</v>
      </c>
      <c r="BI143" s="168">
        <f t="shared" ref="BI143:BI156" si="18">IF(N143="nulová",J143,0)</f>
        <v>0</v>
      </c>
      <c r="BJ143" s="18" t="s">
        <v>85</v>
      </c>
      <c r="BK143" s="169">
        <f t="shared" ref="BK143:BK156" si="19">ROUND(I143*H143,3)</f>
        <v>0</v>
      </c>
      <c r="BL143" s="18" t="s">
        <v>91</v>
      </c>
      <c r="BM143" s="167" t="s">
        <v>925</v>
      </c>
    </row>
    <row r="144" spans="1:65" s="2" customFormat="1" ht="16.5" customHeight="1">
      <c r="A144" s="33"/>
      <c r="B144" s="155"/>
      <c r="C144" s="191" t="s">
        <v>7</v>
      </c>
      <c r="D144" s="191" t="s">
        <v>263</v>
      </c>
      <c r="E144" s="192" t="s">
        <v>926</v>
      </c>
      <c r="F144" s="193" t="s">
        <v>927</v>
      </c>
      <c r="G144" s="194" t="s">
        <v>276</v>
      </c>
      <c r="H144" s="195">
        <v>13</v>
      </c>
      <c r="I144" s="196"/>
      <c r="J144" s="195">
        <f t="shared" si="10"/>
        <v>0</v>
      </c>
      <c r="K144" s="197"/>
      <c r="L144" s="198"/>
      <c r="M144" s="199" t="s">
        <v>1</v>
      </c>
      <c r="N144" s="200" t="s">
        <v>40</v>
      </c>
      <c r="O144" s="59"/>
      <c r="P144" s="165">
        <f t="shared" si="11"/>
        <v>0</v>
      </c>
      <c r="Q144" s="165">
        <v>0</v>
      </c>
      <c r="R144" s="165">
        <f t="shared" si="12"/>
        <v>0</v>
      </c>
      <c r="S144" s="165">
        <v>0</v>
      </c>
      <c r="T144" s="166">
        <f t="shared" si="1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103</v>
      </c>
      <c r="AT144" s="167" t="s">
        <v>263</v>
      </c>
      <c r="AU144" s="167" t="s">
        <v>85</v>
      </c>
      <c r="AY144" s="18" t="s">
        <v>128</v>
      </c>
      <c r="BE144" s="168">
        <f t="shared" si="14"/>
        <v>0</v>
      </c>
      <c r="BF144" s="168">
        <f t="shared" si="15"/>
        <v>0</v>
      </c>
      <c r="BG144" s="168">
        <f t="shared" si="16"/>
        <v>0</v>
      </c>
      <c r="BH144" s="168">
        <f t="shared" si="17"/>
        <v>0</v>
      </c>
      <c r="BI144" s="168">
        <f t="shared" si="18"/>
        <v>0</v>
      </c>
      <c r="BJ144" s="18" t="s">
        <v>85</v>
      </c>
      <c r="BK144" s="169">
        <f t="shared" si="19"/>
        <v>0</v>
      </c>
      <c r="BL144" s="18" t="s">
        <v>91</v>
      </c>
      <c r="BM144" s="167" t="s">
        <v>928</v>
      </c>
    </row>
    <row r="145" spans="1:65" s="2" customFormat="1" ht="16.5" customHeight="1">
      <c r="A145" s="33"/>
      <c r="B145" s="155"/>
      <c r="C145" s="191" t="s">
        <v>315</v>
      </c>
      <c r="D145" s="191" t="s">
        <v>263</v>
      </c>
      <c r="E145" s="192" t="s">
        <v>929</v>
      </c>
      <c r="F145" s="193" t="s">
        <v>930</v>
      </c>
      <c r="G145" s="194" t="s">
        <v>276</v>
      </c>
      <c r="H145" s="195">
        <v>9</v>
      </c>
      <c r="I145" s="196"/>
      <c r="J145" s="195">
        <f t="shared" si="10"/>
        <v>0</v>
      </c>
      <c r="K145" s="197"/>
      <c r="L145" s="198"/>
      <c r="M145" s="199" t="s">
        <v>1</v>
      </c>
      <c r="N145" s="200" t="s">
        <v>40</v>
      </c>
      <c r="O145" s="59"/>
      <c r="P145" s="165">
        <f t="shared" si="11"/>
        <v>0</v>
      </c>
      <c r="Q145" s="165">
        <v>0</v>
      </c>
      <c r="R145" s="165">
        <f t="shared" si="12"/>
        <v>0</v>
      </c>
      <c r="S145" s="165">
        <v>0</v>
      </c>
      <c r="T145" s="166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103</v>
      </c>
      <c r="AT145" s="167" t="s">
        <v>263</v>
      </c>
      <c r="AU145" s="167" t="s">
        <v>85</v>
      </c>
      <c r="AY145" s="18" t="s">
        <v>128</v>
      </c>
      <c r="BE145" s="168">
        <f t="shared" si="14"/>
        <v>0</v>
      </c>
      <c r="BF145" s="168">
        <f t="shared" si="15"/>
        <v>0</v>
      </c>
      <c r="BG145" s="168">
        <f t="shared" si="16"/>
        <v>0</v>
      </c>
      <c r="BH145" s="168">
        <f t="shared" si="17"/>
        <v>0</v>
      </c>
      <c r="BI145" s="168">
        <f t="shared" si="18"/>
        <v>0</v>
      </c>
      <c r="BJ145" s="18" t="s">
        <v>85</v>
      </c>
      <c r="BK145" s="169">
        <f t="shared" si="19"/>
        <v>0</v>
      </c>
      <c r="BL145" s="18" t="s">
        <v>91</v>
      </c>
      <c r="BM145" s="167" t="s">
        <v>931</v>
      </c>
    </row>
    <row r="146" spans="1:65" s="2" customFormat="1" ht="16.5" customHeight="1">
      <c r="A146" s="33"/>
      <c r="B146" s="155"/>
      <c r="C146" s="191" t="s">
        <v>319</v>
      </c>
      <c r="D146" s="191" t="s">
        <v>263</v>
      </c>
      <c r="E146" s="192" t="s">
        <v>932</v>
      </c>
      <c r="F146" s="193" t="s">
        <v>933</v>
      </c>
      <c r="G146" s="194" t="s">
        <v>276</v>
      </c>
      <c r="H146" s="195">
        <v>10</v>
      </c>
      <c r="I146" s="196"/>
      <c r="J146" s="195">
        <f t="shared" si="10"/>
        <v>0</v>
      </c>
      <c r="K146" s="197"/>
      <c r="L146" s="198"/>
      <c r="M146" s="199" t="s">
        <v>1</v>
      </c>
      <c r="N146" s="200" t="s">
        <v>40</v>
      </c>
      <c r="O146" s="59"/>
      <c r="P146" s="165">
        <f t="shared" si="11"/>
        <v>0</v>
      </c>
      <c r="Q146" s="165">
        <v>0</v>
      </c>
      <c r="R146" s="165">
        <f t="shared" si="12"/>
        <v>0</v>
      </c>
      <c r="S146" s="165">
        <v>0</v>
      </c>
      <c r="T146" s="166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103</v>
      </c>
      <c r="AT146" s="167" t="s">
        <v>263</v>
      </c>
      <c r="AU146" s="167" t="s">
        <v>85</v>
      </c>
      <c r="AY146" s="18" t="s">
        <v>128</v>
      </c>
      <c r="BE146" s="168">
        <f t="shared" si="14"/>
        <v>0</v>
      </c>
      <c r="BF146" s="168">
        <f t="shared" si="15"/>
        <v>0</v>
      </c>
      <c r="BG146" s="168">
        <f t="shared" si="16"/>
        <v>0</v>
      </c>
      <c r="BH146" s="168">
        <f t="shared" si="17"/>
        <v>0</v>
      </c>
      <c r="BI146" s="168">
        <f t="shared" si="18"/>
        <v>0</v>
      </c>
      <c r="BJ146" s="18" t="s">
        <v>85</v>
      </c>
      <c r="BK146" s="169">
        <f t="shared" si="19"/>
        <v>0</v>
      </c>
      <c r="BL146" s="18" t="s">
        <v>91</v>
      </c>
      <c r="BM146" s="167" t="s">
        <v>934</v>
      </c>
    </row>
    <row r="147" spans="1:65" s="2" customFormat="1" ht="21.75" customHeight="1">
      <c r="A147" s="33"/>
      <c r="B147" s="155"/>
      <c r="C147" s="156" t="s">
        <v>323</v>
      </c>
      <c r="D147" s="156" t="s">
        <v>129</v>
      </c>
      <c r="E147" s="157" t="s">
        <v>935</v>
      </c>
      <c r="F147" s="158" t="s">
        <v>936</v>
      </c>
      <c r="G147" s="159" t="s">
        <v>276</v>
      </c>
      <c r="H147" s="160">
        <v>9</v>
      </c>
      <c r="I147" s="161"/>
      <c r="J147" s="160">
        <f t="shared" si="10"/>
        <v>0</v>
      </c>
      <c r="K147" s="162"/>
      <c r="L147" s="34"/>
      <c r="M147" s="163" t="s">
        <v>1</v>
      </c>
      <c r="N147" s="164" t="s">
        <v>40</v>
      </c>
      <c r="O147" s="59"/>
      <c r="P147" s="165">
        <f t="shared" si="11"/>
        <v>0</v>
      </c>
      <c r="Q147" s="165">
        <v>0</v>
      </c>
      <c r="R147" s="165">
        <f t="shared" si="12"/>
        <v>0</v>
      </c>
      <c r="S147" s="165">
        <v>0</v>
      </c>
      <c r="T147" s="166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7" t="s">
        <v>91</v>
      </c>
      <c r="AT147" s="167" t="s">
        <v>129</v>
      </c>
      <c r="AU147" s="167" t="s">
        <v>85</v>
      </c>
      <c r="AY147" s="18" t="s">
        <v>128</v>
      </c>
      <c r="BE147" s="168">
        <f t="shared" si="14"/>
        <v>0</v>
      </c>
      <c r="BF147" s="168">
        <f t="shared" si="15"/>
        <v>0</v>
      </c>
      <c r="BG147" s="168">
        <f t="shared" si="16"/>
        <v>0</v>
      </c>
      <c r="BH147" s="168">
        <f t="shared" si="17"/>
        <v>0</v>
      </c>
      <c r="BI147" s="168">
        <f t="shared" si="18"/>
        <v>0</v>
      </c>
      <c r="BJ147" s="18" t="s">
        <v>85</v>
      </c>
      <c r="BK147" s="169">
        <f t="shared" si="19"/>
        <v>0</v>
      </c>
      <c r="BL147" s="18" t="s">
        <v>91</v>
      </c>
      <c r="BM147" s="167" t="s">
        <v>937</v>
      </c>
    </row>
    <row r="148" spans="1:65" s="2" customFormat="1" ht="21.75" customHeight="1">
      <c r="A148" s="33"/>
      <c r="B148" s="155"/>
      <c r="C148" s="156" t="s">
        <v>327</v>
      </c>
      <c r="D148" s="156" t="s">
        <v>129</v>
      </c>
      <c r="E148" s="157" t="s">
        <v>938</v>
      </c>
      <c r="F148" s="158" t="s">
        <v>939</v>
      </c>
      <c r="G148" s="159" t="s">
        <v>196</v>
      </c>
      <c r="H148" s="160">
        <v>40</v>
      </c>
      <c r="I148" s="161"/>
      <c r="J148" s="160">
        <f t="shared" si="10"/>
        <v>0</v>
      </c>
      <c r="K148" s="162"/>
      <c r="L148" s="34"/>
      <c r="M148" s="163" t="s">
        <v>1</v>
      </c>
      <c r="N148" s="164" t="s">
        <v>40</v>
      </c>
      <c r="O148" s="59"/>
      <c r="P148" s="165">
        <f t="shared" si="11"/>
        <v>0</v>
      </c>
      <c r="Q148" s="165">
        <v>0</v>
      </c>
      <c r="R148" s="165">
        <f t="shared" si="12"/>
        <v>0</v>
      </c>
      <c r="S148" s="165">
        <v>0</v>
      </c>
      <c r="T148" s="166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7" t="s">
        <v>91</v>
      </c>
      <c r="AT148" s="167" t="s">
        <v>129</v>
      </c>
      <c r="AU148" s="167" t="s">
        <v>85</v>
      </c>
      <c r="AY148" s="18" t="s">
        <v>128</v>
      </c>
      <c r="BE148" s="168">
        <f t="shared" si="14"/>
        <v>0</v>
      </c>
      <c r="BF148" s="168">
        <f t="shared" si="15"/>
        <v>0</v>
      </c>
      <c r="BG148" s="168">
        <f t="shared" si="16"/>
        <v>0</v>
      </c>
      <c r="BH148" s="168">
        <f t="shared" si="17"/>
        <v>0</v>
      </c>
      <c r="BI148" s="168">
        <f t="shared" si="18"/>
        <v>0</v>
      </c>
      <c r="BJ148" s="18" t="s">
        <v>85</v>
      </c>
      <c r="BK148" s="169">
        <f t="shared" si="19"/>
        <v>0</v>
      </c>
      <c r="BL148" s="18" t="s">
        <v>91</v>
      </c>
      <c r="BM148" s="167" t="s">
        <v>940</v>
      </c>
    </row>
    <row r="149" spans="1:65" s="2" customFormat="1" ht="21.75" customHeight="1">
      <c r="A149" s="33"/>
      <c r="B149" s="155"/>
      <c r="C149" s="156" t="s">
        <v>331</v>
      </c>
      <c r="D149" s="156" t="s">
        <v>129</v>
      </c>
      <c r="E149" s="157" t="s">
        <v>941</v>
      </c>
      <c r="F149" s="158" t="s">
        <v>942</v>
      </c>
      <c r="G149" s="159" t="s">
        <v>276</v>
      </c>
      <c r="H149" s="160">
        <v>9</v>
      </c>
      <c r="I149" s="161"/>
      <c r="J149" s="160">
        <f t="shared" si="10"/>
        <v>0</v>
      </c>
      <c r="K149" s="162"/>
      <c r="L149" s="34"/>
      <c r="M149" s="163" t="s">
        <v>1</v>
      </c>
      <c r="N149" s="164" t="s">
        <v>40</v>
      </c>
      <c r="O149" s="59"/>
      <c r="P149" s="165">
        <f t="shared" si="11"/>
        <v>0</v>
      </c>
      <c r="Q149" s="165">
        <v>0</v>
      </c>
      <c r="R149" s="165">
        <f t="shared" si="12"/>
        <v>0</v>
      </c>
      <c r="S149" s="165">
        <v>0</v>
      </c>
      <c r="T149" s="166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7" t="s">
        <v>91</v>
      </c>
      <c r="AT149" s="167" t="s">
        <v>129</v>
      </c>
      <c r="AU149" s="167" t="s">
        <v>85</v>
      </c>
      <c r="AY149" s="18" t="s">
        <v>128</v>
      </c>
      <c r="BE149" s="168">
        <f t="shared" si="14"/>
        <v>0</v>
      </c>
      <c r="BF149" s="168">
        <f t="shared" si="15"/>
        <v>0</v>
      </c>
      <c r="BG149" s="168">
        <f t="shared" si="16"/>
        <v>0</v>
      </c>
      <c r="BH149" s="168">
        <f t="shared" si="17"/>
        <v>0</v>
      </c>
      <c r="BI149" s="168">
        <f t="shared" si="18"/>
        <v>0</v>
      </c>
      <c r="BJ149" s="18" t="s">
        <v>85</v>
      </c>
      <c r="BK149" s="169">
        <f t="shared" si="19"/>
        <v>0</v>
      </c>
      <c r="BL149" s="18" t="s">
        <v>91</v>
      </c>
      <c r="BM149" s="167" t="s">
        <v>943</v>
      </c>
    </row>
    <row r="150" spans="1:65" s="2" customFormat="1" ht="21.75" customHeight="1">
      <c r="A150" s="33"/>
      <c r="B150" s="155"/>
      <c r="C150" s="156" t="s">
        <v>336</v>
      </c>
      <c r="D150" s="156" t="s">
        <v>129</v>
      </c>
      <c r="E150" s="157" t="s">
        <v>944</v>
      </c>
      <c r="F150" s="158" t="s">
        <v>945</v>
      </c>
      <c r="G150" s="159" t="s">
        <v>276</v>
      </c>
      <c r="H150" s="160">
        <v>10</v>
      </c>
      <c r="I150" s="161"/>
      <c r="J150" s="160">
        <f t="shared" si="10"/>
        <v>0</v>
      </c>
      <c r="K150" s="162"/>
      <c r="L150" s="34"/>
      <c r="M150" s="163" t="s">
        <v>1</v>
      </c>
      <c r="N150" s="164" t="s">
        <v>40</v>
      </c>
      <c r="O150" s="59"/>
      <c r="P150" s="165">
        <f t="shared" si="11"/>
        <v>0</v>
      </c>
      <c r="Q150" s="165">
        <v>0</v>
      </c>
      <c r="R150" s="165">
        <f t="shared" si="12"/>
        <v>0</v>
      </c>
      <c r="S150" s="165">
        <v>0</v>
      </c>
      <c r="T150" s="166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91</v>
      </c>
      <c r="AT150" s="167" t="s">
        <v>129</v>
      </c>
      <c r="AU150" s="167" t="s">
        <v>85</v>
      </c>
      <c r="AY150" s="18" t="s">
        <v>128</v>
      </c>
      <c r="BE150" s="168">
        <f t="shared" si="14"/>
        <v>0</v>
      </c>
      <c r="BF150" s="168">
        <f t="shared" si="15"/>
        <v>0</v>
      </c>
      <c r="BG150" s="168">
        <f t="shared" si="16"/>
        <v>0</v>
      </c>
      <c r="BH150" s="168">
        <f t="shared" si="17"/>
        <v>0</v>
      </c>
      <c r="BI150" s="168">
        <f t="shared" si="18"/>
        <v>0</v>
      </c>
      <c r="BJ150" s="18" t="s">
        <v>85</v>
      </c>
      <c r="BK150" s="169">
        <f t="shared" si="19"/>
        <v>0</v>
      </c>
      <c r="BL150" s="18" t="s">
        <v>91</v>
      </c>
      <c r="BM150" s="167" t="s">
        <v>946</v>
      </c>
    </row>
    <row r="151" spans="1:65" s="2" customFormat="1" ht="16.5" customHeight="1">
      <c r="A151" s="33"/>
      <c r="B151" s="155"/>
      <c r="C151" s="156" t="s">
        <v>340</v>
      </c>
      <c r="D151" s="156" t="s">
        <v>129</v>
      </c>
      <c r="E151" s="157" t="s">
        <v>582</v>
      </c>
      <c r="F151" s="158" t="s">
        <v>947</v>
      </c>
      <c r="G151" s="159" t="s">
        <v>276</v>
      </c>
      <c r="H151" s="160">
        <v>10</v>
      </c>
      <c r="I151" s="161"/>
      <c r="J151" s="160">
        <f t="shared" si="10"/>
        <v>0</v>
      </c>
      <c r="K151" s="162"/>
      <c r="L151" s="34"/>
      <c r="M151" s="163" t="s">
        <v>1</v>
      </c>
      <c r="N151" s="164" t="s">
        <v>40</v>
      </c>
      <c r="O151" s="59"/>
      <c r="P151" s="165">
        <f t="shared" si="11"/>
        <v>0</v>
      </c>
      <c r="Q151" s="165">
        <v>0</v>
      </c>
      <c r="R151" s="165">
        <f t="shared" si="12"/>
        <v>0</v>
      </c>
      <c r="S151" s="165">
        <v>0</v>
      </c>
      <c r="T151" s="166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7" t="s">
        <v>91</v>
      </c>
      <c r="AT151" s="167" t="s">
        <v>129</v>
      </c>
      <c r="AU151" s="167" t="s">
        <v>85</v>
      </c>
      <c r="AY151" s="18" t="s">
        <v>128</v>
      </c>
      <c r="BE151" s="168">
        <f t="shared" si="14"/>
        <v>0</v>
      </c>
      <c r="BF151" s="168">
        <f t="shared" si="15"/>
        <v>0</v>
      </c>
      <c r="BG151" s="168">
        <f t="shared" si="16"/>
        <v>0</v>
      </c>
      <c r="BH151" s="168">
        <f t="shared" si="17"/>
        <v>0</v>
      </c>
      <c r="BI151" s="168">
        <f t="shared" si="18"/>
        <v>0</v>
      </c>
      <c r="BJ151" s="18" t="s">
        <v>85</v>
      </c>
      <c r="BK151" s="169">
        <f t="shared" si="19"/>
        <v>0</v>
      </c>
      <c r="BL151" s="18" t="s">
        <v>91</v>
      </c>
      <c r="BM151" s="167" t="s">
        <v>948</v>
      </c>
    </row>
    <row r="152" spans="1:65" s="2" customFormat="1" ht="16.5" customHeight="1">
      <c r="A152" s="33"/>
      <c r="B152" s="155"/>
      <c r="C152" s="191" t="s">
        <v>344</v>
      </c>
      <c r="D152" s="191" t="s">
        <v>263</v>
      </c>
      <c r="E152" s="192" t="s">
        <v>949</v>
      </c>
      <c r="F152" s="193" t="s">
        <v>950</v>
      </c>
      <c r="G152" s="194" t="s">
        <v>276</v>
      </c>
      <c r="H152" s="195">
        <v>10</v>
      </c>
      <c r="I152" s="196"/>
      <c r="J152" s="195">
        <f t="shared" si="10"/>
        <v>0</v>
      </c>
      <c r="K152" s="197"/>
      <c r="L152" s="198"/>
      <c r="M152" s="199" t="s">
        <v>1</v>
      </c>
      <c r="N152" s="200" t="s">
        <v>40</v>
      </c>
      <c r="O152" s="59"/>
      <c r="P152" s="165">
        <f t="shared" si="11"/>
        <v>0</v>
      </c>
      <c r="Q152" s="165">
        <v>0</v>
      </c>
      <c r="R152" s="165">
        <f t="shared" si="12"/>
        <v>0</v>
      </c>
      <c r="S152" s="165">
        <v>0</v>
      </c>
      <c r="T152" s="166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103</v>
      </c>
      <c r="AT152" s="167" t="s">
        <v>263</v>
      </c>
      <c r="AU152" s="167" t="s">
        <v>85</v>
      </c>
      <c r="AY152" s="18" t="s">
        <v>128</v>
      </c>
      <c r="BE152" s="168">
        <f t="shared" si="14"/>
        <v>0</v>
      </c>
      <c r="BF152" s="168">
        <f t="shared" si="15"/>
        <v>0</v>
      </c>
      <c r="BG152" s="168">
        <f t="shared" si="16"/>
        <v>0</v>
      </c>
      <c r="BH152" s="168">
        <f t="shared" si="17"/>
        <v>0</v>
      </c>
      <c r="BI152" s="168">
        <f t="shared" si="18"/>
        <v>0</v>
      </c>
      <c r="BJ152" s="18" t="s">
        <v>85</v>
      </c>
      <c r="BK152" s="169">
        <f t="shared" si="19"/>
        <v>0</v>
      </c>
      <c r="BL152" s="18" t="s">
        <v>91</v>
      </c>
      <c r="BM152" s="167" t="s">
        <v>951</v>
      </c>
    </row>
    <row r="153" spans="1:65" s="2" customFormat="1" ht="16.5" customHeight="1">
      <c r="A153" s="33"/>
      <c r="B153" s="155"/>
      <c r="C153" s="191" t="s">
        <v>348</v>
      </c>
      <c r="D153" s="191" t="s">
        <v>263</v>
      </c>
      <c r="E153" s="192" t="s">
        <v>952</v>
      </c>
      <c r="F153" s="193" t="s">
        <v>953</v>
      </c>
      <c r="G153" s="194" t="s">
        <v>276</v>
      </c>
      <c r="H153" s="195">
        <v>10</v>
      </c>
      <c r="I153" s="196"/>
      <c r="J153" s="195">
        <f t="shared" si="10"/>
        <v>0</v>
      </c>
      <c r="K153" s="197"/>
      <c r="L153" s="198"/>
      <c r="M153" s="199" t="s">
        <v>1</v>
      </c>
      <c r="N153" s="200" t="s">
        <v>40</v>
      </c>
      <c r="O153" s="59"/>
      <c r="P153" s="165">
        <f t="shared" si="11"/>
        <v>0</v>
      </c>
      <c r="Q153" s="165">
        <v>0</v>
      </c>
      <c r="R153" s="165">
        <f t="shared" si="12"/>
        <v>0</v>
      </c>
      <c r="S153" s="165">
        <v>0</v>
      </c>
      <c r="T153" s="166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103</v>
      </c>
      <c r="AT153" s="167" t="s">
        <v>263</v>
      </c>
      <c r="AU153" s="167" t="s">
        <v>85</v>
      </c>
      <c r="AY153" s="18" t="s">
        <v>128</v>
      </c>
      <c r="BE153" s="168">
        <f t="shared" si="14"/>
        <v>0</v>
      </c>
      <c r="BF153" s="168">
        <f t="shared" si="15"/>
        <v>0</v>
      </c>
      <c r="BG153" s="168">
        <f t="shared" si="16"/>
        <v>0</v>
      </c>
      <c r="BH153" s="168">
        <f t="shared" si="17"/>
        <v>0</v>
      </c>
      <c r="BI153" s="168">
        <f t="shared" si="18"/>
        <v>0</v>
      </c>
      <c r="BJ153" s="18" t="s">
        <v>85</v>
      </c>
      <c r="BK153" s="169">
        <f t="shared" si="19"/>
        <v>0</v>
      </c>
      <c r="BL153" s="18" t="s">
        <v>91</v>
      </c>
      <c r="BM153" s="167" t="s">
        <v>954</v>
      </c>
    </row>
    <row r="154" spans="1:65" s="2" customFormat="1" ht="16.5" customHeight="1">
      <c r="A154" s="33"/>
      <c r="B154" s="155"/>
      <c r="C154" s="191" t="s">
        <v>351</v>
      </c>
      <c r="D154" s="191" t="s">
        <v>263</v>
      </c>
      <c r="E154" s="192" t="s">
        <v>955</v>
      </c>
      <c r="F154" s="193" t="s">
        <v>956</v>
      </c>
      <c r="G154" s="194" t="s">
        <v>276</v>
      </c>
      <c r="H154" s="195">
        <v>10</v>
      </c>
      <c r="I154" s="196"/>
      <c r="J154" s="195">
        <f t="shared" si="10"/>
        <v>0</v>
      </c>
      <c r="K154" s="197"/>
      <c r="L154" s="198"/>
      <c r="M154" s="199" t="s">
        <v>1</v>
      </c>
      <c r="N154" s="200" t="s">
        <v>40</v>
      </c>
      <c r="O154" s="59"/>
      <c r="P154" s="165">
        <f t="shared" si="11"/>
        <v>0</v>
      </c>
      <c r="Q154" s="165">
        <v>0</v>
      </c>
      <c r="R154" s="165">
        <f t="shared" si="12"/>
        <v>0</v>
      </c>
      <c r="S154" s="165">
        <v>0</v>
      </c>
      <c r="T154" s="166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103</v>
      </c>
      <c r="AT154" s="167" t="s">
        <v>263</v>
      </c>
      <c r="AU154" s="167" t="s">
        <v>85</v>
      </c>
      <c r="AY154" s="18" t="s">
        <v>128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8" t="s">
        <v>85</v>
      </c>
      <c r="BK154" s="169">
        <f t="shared" si="19"/>
        <v>0</v>
      </c>
      <c r="BL154" s="18" t="s">
        <v>91</v>
      </c>
      <c r="BM154" s="167" t="s">
        <v>957</v>
      </c>
    </row>
    <row r="155" spans="1:65" s="2" customFormat="1" ht="16.5" customHeight="1">
      <c r="A155" s="33"/>
      <c r="B155" s="155"/>
      <c r="C155" s="156" t="s">
        <v>355</v>
      </c>
      <c r="D155" s="156" t="s">
        <v>129</v>
      </c>
      <c r="E155" s="157" t="s">
        <v>958</v>
      </c>
      <c r="F155" s="158" t="s">
        <v>959</v>
      </c>
      <c r="G155" s="159" t="s">
        <v>276</v>
      </c>
      <c r="H155" s="160">
        <v>6</v>
      </c>
      <c r="I155" s="161"/>
      <c r="J155" s="160">
        <f t="shared" si="10"/>
        <v>0</v>
      </c>
      <c r="K155" s="162"/>
      <c r="L155" s="34"/>
      <c r="M155" s="163" t="s">
        <v>1</v>
      </c>
      <c r="N155" s="164" t="s">
        <v>40</v>
      </c>
      <c r="O155" s="59"/>
      <c r="P155" s="165">
        <f t="shared" si="11"/>
        <v>0</v>
      </c>
      <c r="Q155" s="165">
        <v>0</v>
      </c>
      <c r="R155" s="165">
        <f t="shared" si="12"/>
        <v>0</v>
      </c>
      <c r="S155" s="165">
        <v>0</v>
      </c>
      <c r="T155" s="166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7" t="s">
        <v>91</v>
      </c>
      <c r="AT155" s="167" t="s">
        <v>129</v>
      </c>
      <c r="AU155" s="167" t="s">
        <v>85</v>
      </c>
      <c r="AY155" s="18" t="s">
        <v>128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8" t="s">
        <v>85</v>
      </c>
      <c r="BK155" s="169">
        <f t="shared" si="19"/>
        <v>0</v>
      </c>
      <c r="BL155" s="18" t="s">
        <v>91</v>
      </c>
      <c r="BM155" s="167" t="s">
        <v>960</v>
      </c>
    </row>
    <row r="156" spans="1:65" s="2" customFormat="1" ht="21.75" customHeight="1">
      <c r="A156" s="33"/>
      <c r="B156" s="155"/>
      <c r="C156" s="156" t="s">
        <v>359</v>
      </c>
      <c r="D156" s="156" t="s">
        <v>129</v>
      </c>
      <c r="E156" s="157" t="s">
        <v>961</v>
      </c>
      <c r="F156" s="158" t="s">
        <v>962</v>
      </c>
      <c r="G156" s="159" t="s">
        <v>276</v>
      </c>
      <c r="H156" s="160">
        <v>10</v>
      </c>
      <c r="I156" s="161"/>
      <c r="J156" s="160">
        <f t="shared" si="10"/>
        <v>0</v>
      </c>
      <c r="K156" s="162"/>
      <c r="L156" s="34"/>
      <c r="M156" s="170" t="s">
        <v>1</v>
      </c>
      <c r="N156" s="171" t="s">
        <v>40</v>
      </c>
      <c r="O156" s="172"/>
      <c r="P156" s="173">
        <f t="shared" si="11"/>
        <v>0</v>
      </c>
      <c r="Q156" s="173">
        <v>0</v>
      </c>
      <c r="R156" s="173">
        <f t="shared" si="12"/>
        <v>0</v>
      </c>
      <c r="S156" s="173">
        <v>0</v>
      </c>
      <c r="T156" s="174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91</v>
      </c>
      <c r="AT156" s="167" t="s">
        <v>129</v>
      </c>
      <c r="AU156" s="167" t="s">
        <v>85</v>
      </c>
      <c r="AY156" s="18" t="s">
        <v>128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8" t="s">
        <v>85</v>
      </c>
      <c r="BK156" s="169">
        <f t="shared" si="19"/>
        <v>0</v>
      </c>
      <c r="BL156" s="18" t="s">
        <v>91</v>
      </c>
      <c r="BM156" s="167" t="s">
        <v>963</v>
      </c>
    </row>
    <row r="157" spans="1:65" s="2" customFormat="1" ht="7" customHeight="1">
      <c r="A157" s="33"/>
      <c r="B157" s="48"/>
      <c r="C157" s="49"/>
      <c r="D157" s="49"/>
      <c r="E157" s="49"/>
      <c r="F157" s="49"/>
      <c r="G157" s="49"/>
      <c r="H157" s="49"/>
      <c r="I157" s="121"/>
      <c r="J157" s="49"/>
      <c r="K157" s="49"/>
      <c r="L157" s="34"/>
      <c r="M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</row>
  </sheetData>
  <autoFilter ref="C119:K156" xr:uid="{00000000-0009-0000-0000-000006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62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24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99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964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36"/>
      <c r="G18" s="236"/>
      <c r="H18" s="236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40" t="s">
        <v>1</v>
      </c>
      <c r="F27" s="240"/>
      <c r="G27" s="240"/>
      <c r="H27" s="240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ROUND(J122,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ROUND((SUM(BE122:BE161)),  2)</f>
        <v>0</v>
      </c>
      <c r="G33" s="33"/>
      <c r="H33" s="33"/>
      <c r="I33" s="108">
        <v>0.2</v>
      </c>
      <c r="J33" s="107">
        <f>ROUND(((SUM(BE122:BE161))*I33),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ROUND((SUM(BF122:BF161)),  2)</f>
        <v>0</v>
      </c>
      <c r="G34" s="33"/>
      <c r="H34" s="33"/>
      <c r="I34" s="108">
        <v>0.2</v>
      </c>
      <c r="J34" s="107">
        <f>ROUND(((SUM(BF122:BF161))*I34),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ROUND((SUM(BG122:BG161)),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ROUND((SUM(BH122:BH161)),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ROUND((SUM(BI122:BI161)),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6 - SO 07 - Projekt dopravného značenia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J122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J123</f>
        <v>0</v>
      </c>
      <c r="L97" s="127"/>
    </row>
    <row r="98" spans="1:31" s="12" customFormat="1" ht="19.899999999999999" customHeight="1">
      <c r="B98" s="175"/>
      <c r="D98" s="176" t="s">
        <v>175</v>
      </c>
      <c r="E98" s="177"/>
      <c r="F98" s="177"/>
      <c r="G98" s="177"/>
      <c r="H98" s="177"/>
      <c r="I98" s="178"/>
      <c r="J98" s="179">
        <f>J124</f>
        <v>0</v>
      </c>
      <c r="L98" s="175"/>
    </row>
    <row r="99" spans="1:31" s="12" customFormat="1" ht="19.899999999999999" customHeight="1">
      <c r="B99" s="175"/>
      <c r="D99" s="176" t="s">
        <v>965</v>
      </c>
      <c r="E99" s="177"/>
      <c r="F99" s="177"/>
      <c r="G99" s="177"/>
      <c r="H99" s="177"/>
      <c r="I99" s="178"/>
      <c r="J99" s="179">
        <f>J143</f>
        <v>0</v>
      </c>
      <c r="L99" s="175"/>
    </row>
    <row r="100" spans="1:31" s="12" customFormat="1" ht="19.899999999999999" customHeight="1">
      <c r="B100" s="175"/>
      <c r="D100" s="176" t="s">
        <v>244</v>
      </c>
      <c r="E100" s="177"/>
      <c r="F100" s="177"/>
      <c r="G100" s="177"/>
      <c r="H100" s="177"/>
      <c r="I100" s="178"/>
      <c r="J100" s="179">
        <f>J157</f>
        <v>0</v>
      </c>
      <c r="L100" s="175"/>
    </row>
    <row r="101" spans="1:31" s="9" customFormat="1" ht="25" customHeight="1">
      <c r="B101" s="127"/>
      <c r="D101" s="128" t="s">
        <v>176</v>
      </c>
      <c r="E101" s="129"/>
      <c r="F101" s="129"/>
      <c r="G101" s="129"/>
      <c r="H101" s="129"/>
      <c r="I101" s="130"/>
      <c r="J101" s="131">
        <f>J159</f>
        <v>0</v>
      </c>
      <c r="L101" s="127"/>
    </row>
    <row r="102" spans="1:31" s="12" customFormat="1" ht="19.899999999999999" customHeight="1">
      <c r="B102" s="175"/>
      <c r="D102" s="176" t="s">
        <v>177</v>
      </c>
      <c r="E102" s="177"/>
      <c r="F102" s="177"/>
      <c r="G102" s="177"/>
      <c r="H102" s="177"/>
      <c r="I102" s="178"/>
      <c r="J102" s="179">
        <f>J160</f>
        <v>0</v>
      </c>
      <c r="L102" s="175"/>
    </row>
    <row r="103" spans="1:31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97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7" customHeight="1">
      <c r="A104" s="33"/>
      <c r="B104" s="48"/>
      <c r="C104" s="49"/>
      <c r="D104" s="49"/>
      <c r="E104" s="49"/>
      <c r="F104" s="49"/>
      <c r="G104" s="49"/>
      <c r="H104" s="49"/>
      <c r="I104" s="121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31" s="2" customFormat="1" ht="7" customHeight="1">
      <c r="A108" s="33"/>
      <c r="B108" s="50"/>
      <c r="C108" s="51"/>
      <c r="D108" s="51"/>
      <c r="E108" s="51"/>
      <c r="F108" s="51"/>
      <c r="G108" s="51"/>
      <c r="H108" s="51"/>
      <c r="I108" s="122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25" customHeight="1">
      <c r="A109" s="33"/>
      <c r="B109" s="34"/>
      <c r="C109" s="22" t="s">
        <v>115</v>
      </c>
      <c r="D109" s="33"/>
      <c r="E109" s="33"/>
      <c r="F109" s="33"/>
      <c r="G109" s="33"/>
      <c r="H109" s="33"/>
      <c r="I109" s="97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7" customHeight="1">
      <c r="A110" s="33"/>
      <c r="B110" s="34"/>
      <c r="C110" s="33"/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2" customHeight="1">
      <c r="A111" s="33"/>
      <c r="B111" s="34"/>
      <c r="C111" s="28" t="s">
        <v>14</v>
      </c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6.5" customHeight="1">
      <c r="A112" s="33"/>
      <c r="B112" s="34"/>
      <c r="C112" s="33"/>
      <c r="D112" s="33"/>
      <c r="E112" s="264" t="str">
        <f>E7</f>
        <v>Regenerácia centrálnej zóny - Štvrť SNP Trenčianske Teplice</v>
      </c>
      <c r="F112" s="265"/>
      <c r="G112" s="265"/>
      <c r="H112" s="265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2" customHeight="1">
      <c r="A113" s="33"/>
      <c r="B113" s="34"/>
      <c r="C113" s="28" t="s">
        <v>107</v>
      </c>
      <c r="D113" s="33"/>
      <c r="E113" s="33"/>
      <c r="F113" s="33"/>
      <c r="G113" s="33"/>
      <c r="H113" s="33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6.5" customHeight="1">
      <c r="A114" s="33"/>
      <c r="B114" s="34"/>
      <c r="C114" s="33"/>
      <c r="D114" s="33"/>
      <c r="E114" s="247" t="str">
        <f>E9</f>
        <v>6 - SO 07 - Projekt dopravného značenia</v>
      </c>
      <c r="F114" s="263"/>
      <c r="G114" s="263"/>
      <c r="H114" s="26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7" customHeight="1">
      <c r="A115" s="33"/>
      <c r="B115" s="34"/>
      <c r="C115" s="33"/>
      <c r="D115" s="33"/>
      <c r="E115" s="33"/>
      <c r="F115" s="33"/>
      <c r="G115" s="33"/>
      <c r="H115" s="3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8" t="s">
        <v>18</v>
      </c>
      <c r="D116" s="33"/>
      <c r="E116" s="33"/>
      <c r="F116" s="26" t="str">
        <f>F12</f>
        <v>Trenčianske Teplice</v>
      </c>
      <c r="G116" s="33"/>
      <c r="H116" s="33"/>
      <c r="I116" s="98" t="s">
        <v>20</v>
      </c>
      <c r="J116" s="56" t="str">
        <f>IF(J12="","",J12)</f>
        <v>6. 11. 2020</v>
      </c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7" customHeight="1">
      <c r="A117" s="33"/>
      <c r="B117" s="34"/>
      <c r="C117" s="33"/>
      <c r="D117" s="33"/>
      <c r="E117" s="33"/>
      <c r="F117" s="33"/>
      <c r="G117" s="33"/>
      <c r="H117" s="33"/>
      <c r="I117" s="97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5.15" customHeight="1">
      <c r="A118" s="33"/>
      <c r="B118" s="34"/>
      <c r="C118" s="28" t="s">
        <v>22</v>
      </c>
      <c r="D118" s="33"/>
      <c r="E118" s="33"/>
      <c r="F118" s="26" t="str">
        <f>E15</f>
        <v xml:space="preserve"> </v>
      </c>
      <c r="G118" s="33"/>
      <c r="H118" s="33"/>
      <c r="I118" s="98" t="s">
        <v>28</v>
      </c>
      <c r="J118" s="31" t="str">
        <f>E21</f>
        <v>Ing. Juraj Čaňo</v>
      </c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15" customHeight="1">
      <c r="A119" s="33"/>
      <c r="B119" s="34"/>
      <c r="C119" s="28" t="s">
        <v>26</v>
      </c>
      <c r="D119" s="33"/>
      <c r="E119" s="33"/>
      <c r="F119" s="26" t="str">
        <f>IF(E18="","",E18)</f>
        <v>Vyplň údaj</v>
      </c>
      <c r="G119" s="33"/>
      <c r="H119" s="33"/>
      <c r="I119" s="98" t="s">
        <v>32</v>
      </c>
      <c r="J119" s="31" t="str">
        <f>E24</f>
        <v xml:space="preserve"> 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0.25" customHeight="1">
      <c r="A120" s="33"/>
      <c r="B120" s="34"/>
      <c r="C120" s="33"/>
      <c r="D120" s="33"/>
      <c r="E120" s="33"/>
      <c r="F120" s="33"/>
      <c r="G120" s="33"/>
      <c r="H120" s="33"/>
      <c r="I120" s="97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10" customFormat="1" ht="29.25" customHeight="1">
      <c r="A121" s="132"/>
      <c r="B121" s="133"/>
      <c r="C121" s="134" t="s">
        <v>116</v>
      </c>
      <c r="D121" s="135" t="s">
        <v>59</v>
      </c>
      <c r="E121" s="135" t="s">
        <v>55</v>
      </c>
      <c r="F121" s="135" t="s">
        <v>56</v>
      </c>
      <c r="G121" s="135" t="s">
        <v>117</v>
      </c>
      <c r="H121" s="135" t="s">
        <v>118</v>
      </c>
      <c r="I121" s="136" t="s">
        <v>119</v>
      </c>
      <c r="J121" s="137" t="s">
        <v>111</v>
      </c>
      <c r="K121" s="138" t="s">
        <v>120</v>
      </c>
      <c r="L121" s="139"/>
      <c r="M121" s="63" t="s">
        <v>1</v>
      </c>
      <c r="N121" s="64" t="s">
        <v>38</v>
      </c>
      <c r="O121" s="64" t="s">
        <v>121</v>
      </c>
      <c r="P121" s="64" t="s">
        <v>122</v>
      </c>
      <c r="Q121" s="64" t="s">
        <v>123</v>
      </c>
      <c r="R121" s="64" t="s">
        <v>124</v>
      </c>
      <c r="S121" s="64" t="s">
        <v>125</v>
      </c>
      <c r="T121" s="65" t="s">
        <v>126</v>
      </c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</row>
    <row r="122" spans="1:65" s="2" customFormat="1" ht="22.75" customHeight="1">
      <c r="A122" s="33"/>
      <c r="B122" s="34"/>
      <c r="C122" s="70" t="s">
        <v>112</v>
      </c>
      <c r="D122" s="33"/>
      <c r="E122" s="33"/>
      <c r="F122" s="33"/>
      <c r="G122" s="33"/>
      <c r="H122" s="33"/>
      <c r="I122" s="97"/>
      <c r="J122" s="140">
        <f>BK122</f>
        <v>0</v>
      </c>
      <c r="K122" s="33"/>
      <c r="L122" s="34"/>
      <c r="M122" s="66"/>
      <c r="N122" s="57"/>
      <c r="O122" s="67"/>
      <c r="P122" s="141">
        <f>P123+P159</f>
        <v>0</v>
      </c>
      <c r="Q122" s="67"/>
      <c r="R122" s="141">
        <f>R123+R159</f>
        <v>11.459562</v>
      </c>
      <c r="S122" s="67"/>
      <c r="T122" s="142">
        <f>T123+T159</f>
        <v>7.5999999999999998E-2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8" t="s">
        <v>73</v>
      </c>
      <c r="AU122" s="18" t="s">
        <v>113</v>
      </c>
      <c r="BK122" s="143">
        <f>BK123+BK159</f>
        <v>0</v>
      </c>
    </row>
    <row r="123" spans="1:65" s="11" customFormat="1" ht="25.9" customHeight="1">
      <c r="B123" s="144"/>
      <c r="D123" s="145" t="s">
        <v>73</v>
      </c>
      <c r="E123" s="146" t="s">
        <v>178</v>
      </c>
      <c r="F123" s="146" t="s">
        <v>179</v>
      </c>
      <c r="I123" s="147"/>
      <c r="J123" s="148">
        <f>BK123</f>
        <v>0</v>
      </c>
      <c r="L123" s="144"/>
      <c r="M123" s="149"/>
      <c r="N123" s="150"/>
      <c r="O123" s="150"/>
      <c r="P123" s="151">
        <f>P124+P143+P157</f>
        <v>0</v>
      </c>
      <c r="Q123" s="150"/>
      <c r="R123" s="151">
        <f>R124+R143+R157</f>
        <v>11.459562</v>
      </c>
      <c r="S123" s="150"/>
      <c r="T123" s="152">
        <f>T124+T143+T157</f>
        <v>7.5999999999999998E-2</v>
      </c>
      <c r="AR123" s="145" t="s">
        <v>81</v>
      </c>
      <c r="AT123" s="153" t="s">
        <v>73</v>
      </c>
      <c r="AU123" s="153" t="s">
        <v>74</v>
      </c>
      <c r="AY123" s="145" t="s">
        <v>128</v>
      </c>
      <c r="BK123" s="154">
        <f>BK124+BK143+BK157</f>
        <v>0</v>
      </c>
    </row>
    <row r="124" spans="1:65" s="11" customFormat="1" ht="22.75" customHeight="1">
      <c r="B124" s="144"/>
      <c r="D124" s="145" t="s">
        <v>73</v>
      </c>
      <c r="E124" s="180" t="s">
        <v>156</v>
      </c>
      <c r="F124" s="180" t="s">
        <v>204</v>
      </c>
      <c r="I124" s="147"/>
      <c r="J124" s="181">
        <f>BK124</f>
        <v>0</v>
      </c>
      <c r="L124" s="144"/>
      <c r="M124" s="149"/>
      <c r="N124" s="150"/>
      <c r="O124" s="150"/>
      <c r="P124" s="151">
        <f>SUM(P125:P142)</f>
        <v>0</v>
      </c>
      <c r="Q124" s="150"/>
      <c r="R124" s="151">
        <f>SUM(R125:R142)</f>
        <v>10.828752</v>
      </c>
      <c r="S124" s="150"/>
      <c r="T124" s="152">
        <f>SUM(T125:T142)</f>
        <v>0</v>
      </c>
      <c r="AR124" s="145" t="s">
        <v>81</v>
      </c>
      <c r="AT124" s="153" t="s">
        <v>73</v>
      </c>
      <c r="AU124" s="153" t="s">
        <v>81</v>
      </c>
      <c r="AY124" s="145" t="s">
        <v>128</v>
      </c>
      <c r="BK124" s="154">
        <f>SUM(BK125:BK142)</f>
        <v>0</v>
      </c>
    </row>
    <row r="125" spans="1:65" s="2" customFormat="1" ht="21.75" customHeight="1">
      <c r="A125" s="33"/>
      <c r="B125" s="155"/>
      <c r="C125" s="156" t="s">
        <v>81</v>
      </c>
      <c r="D125" s="156" t="s">
        <v>129</v>
      </c>
      <c r="E125" s="157" t="s">
        <v>966</v>
      </c>
      <c r="F125" s="158" t="s">
        <v>967</v>
      </c>
      <c r="G125" s="159" t="s">
        <v>276</v>
      </c>
      <c r="H125" s="160">
        <v>36</v>
      </c>
      <c r="I125" s="161"/>
      <c r="J125" s="160">
        <f t="shared" ref="J125:J134" si="0">ROUND(I125*H125,3)</f>
        <v>0</v>
      </c>
      <c r="K125" s="162"/>
      <c r="L125" s="34"/>
      <c r="M125" s="163" t="s">
        <v>1</v>
      </c>
      <c r="N125" s="164" t="s">
        <v>40</v>
      </c>
      <c r="O125" s="59"/>
      <c r="P125" s="165">
        <f t="shared" ref="P125:P134" si="1">O125*H125</f>
        <v>0</v>
      </c>
      <c r="Q125" s="165">
        <v>0.22133</v>
      </c>
      <c r="R125" s="165">
        <f t="shared" ref="R125:R134" si="2">Q125*H125</f>
        <v>7.9678800000000001</v>
      </c>
      <c r="S125" s="165">
        <v>0</v>
      </c>
      <c r="T125" s="166">
        <f t="shared" ref="T125:T134" si="3">S125*H125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R125" s="167" t="s">
        <v>91</v>
      </c>
      <c r="AT125" s="167" t="s">
        <v>129</v>
      </c>
      <c r="AU125" s="167" t="s">
        <v>85</v>
      </c>
      <c r="AY125" s="18" t="s">
        <v>128</v>
      </c>
      <c r="BE125" s="168">
        <f t="shared" ref="BE125:BE134" si="4">IF(N125="základná",J125,0)</f>
        <v>0</v>
      </c>
      <c r="BF125" s="168">
        <f t="shared" ref="BF125:BF134" si="5">IF(N125="znížená",J125,0)</f>
        <v>0</v>
      </c>
      <c r="BG125" s="168">
        <f t="shared" ref="BG125:BG134" si="6">IF(N125="zákl. prenesená",J125,0)</f>
        <v>0</v>
      </c>
      <c r="BH125" s="168">
        <f t="shared" ref="BH125:BH134" si="7">IF(N125="zníž. prenesená",J125,0)</f>
        <v>0</v>
      </c>
      <c r="BI125" s="168">
        <f t="shared" ref="BI125:BI134" si="8">IF(N125="nulová",J125,0)</f>
        <v>0</v>
      </c>
      <c r="BJ125" s="18" t="s">
        <v>85</v>
      </c>
      <c r="BK125" s="169">
        <f t="shared" ref="BK125:BK134" si="9">ROUND(I125*H125,3)</f>
        <v>0</v>
      </c>
      <c r="BL125" s="18" t="s">
        <v>91</v>
      </c>
      <c r="BM125" s="167" t="s">
        <v>968</v>
      </c>
    </row>
    <row r="126" spans="1:65" s="2" customFormat="1" ht="16.5" customHeight="1">
      <c r="A126" s="33"/>
      <c r="B126" s="155"/>
      <c r="C126" s="191" t="s">
        <v>85</v>
      </c>
      <c r="D126" s="191" t="s">
        <v>263</v>
      </c>
      <c r="E126" s="192" t="s">
        <v>969</v>
      </c>
      <c r="F126" s="193" t="s">
        <v>970</v>
      </c>
      <c r="G126" s="194" t="s">
        <v>276</v>
      </c>
      <c r="H126" s="195">
        <v>22</v>
      </c>
      <c r="I126" s="196"/>
      <c r="J126" s="195">
        <f t="shared" si="0"/>
        <v>0</v>
      </c>
      <c r="K126" s="197"/>
      <c r="L126" s="198"/>
      <c r="M126" s="199" t="s">
        <v>1</v>
      </c>
      <c r="N126" s="200" t="s">
        <v>40</v>
      </c>
      <c r="O126" s="59"/>
      <c r="P126" s="165">
        <f t="shared" si="1"/>
        <v>0</v>
      </c>
      <c r="Q126" s="165">
        <v>0</v>
      </c>
      <c r="R126" s="165">
        <f t="shared" si="2"/>
        <v>0</v>
      </c>
      <c r="S126" s="165">
        <v>0</v>
      </c>
      <c r="T126" s="166">
        <f t="shared" si="3"/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103</v>
      </c>
      <c r="AT126" s="167" t="s">
        <v>263</v>
      </c>
      <c r="AU126" s="167" t="s">
        <v>85</v>
      </c>
      <c r="AY126" s="18" t="s">
        <v>128</v>
      </c>
      <c r="BE126" s="168">
        <f t="shared" si="4"/>
        <v>0</v>
      </c>
      <c r="BF126" s="168">
        <f t="shared" si="5"/>
        <v>0</v>
      </c>
      <c r="BG126" s="168">
        <f t="shared" si="6"/>
        <v>0</v>
      </c>
      <c r="BH126" s="168">
        <f t="shared" si="7"/>
        <v>0</v>
      </c>
      <c r="BI126" s="168">
        <f t="shared" si="8"/>
        <v>0</v>
      </c>
      <c r="BJ126" s="18" t="s">
        <v>85</v>
      </c>
      <c r="BK126" s="169">
        <f t="shared" si="9"/>
        <v>0</v>
      </c>
      <c r="BL126" s="18" t="s">
        <v>91</v>
      </c>
      <c r="BM126" s="167" t="s">
        <v>971</v>
      </c>
    </row>
    <row r="127" spans="1:65" s="2" customFormat="1" ht="16.5" customHeight="1">
      <c r="A127" s="33"/>
      <c r="B127" s="155"/>
      <c r="C127" s="191" t="s">
        <v>88</v>
      </c>
      <c r="D127" s="191" t="s">
        <v>263</v>
      </c>
      <c r="E127" s="192" t="s">
        <v>972</v>
      </c>
      <c r="F127" s="193" t="s">
        <v>973</v>
      </c>
      <c r="G127" s="194" t="s">
        <v>276</v>
      </c>
      <c r="H127" s="195">
        <v>76</v>
      </c>
      <c r="I127" s="196"/>
      <c r="J127" s="195">
        <f t="shared" si="0"/>
        <v>0</v>
      </c>
      <c r="K127" s="197"/>
      <c r="L127" s="198"/>
      <c r="M127" s="199" t="s">
        <v>1</v>
      </c>
      <c r="N127" s="200" t="s">
        <v>40</v>
      </c>
      <c r="O127" s="59"/>
      <c r="P127" s="165">
        <f t="shared" si="1"/>
        <v>0</v>
      </c>
      <c r="Q127" s="165">
        <v>0</v>
      </c>
      <c r="R127" s="165">
        <f t="shared" si="2"/>
        <v>0</v>
      </c>
      <c r="S127" s="165">
        <v>0</v>
      </c>
      <c r="T127" s="166">
        <f t="shared" si="3"/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7" t="s">
        <v>103</v>
      </c>
      <c r="AT127" s="167" t="s">
        <v>263</v>
      </c>
      <c r="AU127" s="167" t="s">
        <v>85</v>
      </c>
      <c r="AY127" s="18" t="s">
        <v>128</v>
      </c>
      <c r="BE127" s="168">
        <f t="shared" si="4"/>
        <v>0</v>
      </c>
      <c r="BF127" s="168">
        <f t="shared" si="5"/>
        <v>0</v>
      </c>
      <c r="BG127" s="168">
        <f t="shared" si="6"/>
        <v>0</v>
      </c>
      <c r="BH127" s="168">
        <f t="shared" si="7"/>
        <v>0</v>
      </c>
      <c r="BI127" s="168">
        <f t="shared" si="8"/>
        <v>0</v>
      </c>
      <c r="BJ127" s="18" t="s">
        <v>85</v>
      </c>
      <c r="BK127" s="169">
        <f t="shared" si="9"/>
        <v>0</v>
      </c>
      <c r="BL127" s="18" t="s">
        <v>91</v>
      </c>
      <c r="BM127" s="167" t="s">
        <v>974</v>
      </c>
    </row>
    <row r="128" spans="1:65" s="2" customFormat="1" ht="21.75" customHeight="1">
      <c r="A128" s="33"/>
      <c r="B128" s="155"/>
      <c r="C128" s="191" t="s">
        <v>91</v>
      </c>
      <c r="D128" s="191" t="s">
        <v>263</v>
      </c>
      <c r="E128" s="192" t="s">
        <v>975</v>
      </c>
      <c r="F128" s="193" t="s">
        <v>976</v>
      </c>
      <c r="G128" s="194" t="s">
        <v>276</v>
      </c>
      <c r="H128" s="195">
        <v>16</v>
      </c>
      <c r="I128" s="196"/>
      <c r="J128" s="195">
        <f t="shared" si="0"/>
        <v>0</v>
      </c>
      <c r="K128" s="197"/>
      <c r="L128" s="198"/>
      <c r="M128" s="199" t="s">
        <v>1</v>
      </c>
      <c r="N128" s="200" t="s">
        <v>40</v>
      </c>
      <c r="O128" s="59"/>
      <c r="P128" s="165">
        <f t="shared" si="1"/>
        <v>0</v>
      </c>
      <c r="Q128" s="165">
        <v>1.134E-3</v>
      </c>
      <c r="R128" s="165">
        <f t="shared" si="2"/>
        <v>1.8144E-2</v>
      </c>
      <c r="S128" s="165">
        <v>0</v>
      </c>
      <c r="T128" s="166">
        <f t="shared" si="3"/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167" t="s">
        <v>103</v>
      </c>
      <c r="AT128" s="167" t="s">
        <v>263</v>
      </c>
      <c r="AU128" s="167" t="s">
        <v>85</v>
      </c>
      <c r="AY128" s="18" t="s">
        <v>128</v>
      </c>
      <c r="BE128" s="168">
        <f t="shared" si="4"/>
        <v>0</v>
      </c>
      <c r="BF128" s="168">
        <f t="shared" si="5"/>
        <v>0</v>
      </c>
      <c r="BG128" s="168">
        <f t="shared" si="6"/>
        <v>0</v>
      </c>
      <c r="BH128" s="168">
        <f t="shared" si="7"/>
        <v>0</v>
      </c>
      <c r="BI128" s="168">
        <f t="shared" si="8"/>
        <v>0</v>
      </c>
      <c r="BJ128" s="18" t="s">
        <v>85</v>
      </c>
      <c r="BK128" s="169">
        <f t="shared" si="9"/>
        <v>0</v>
      </c>
      <c r="BL128" s="18" t="s">
        <v>91</v>
      </c>
      <c r="BM128" s="167" t="s">
        <v>977</v>
      </c>
    </row>
    <row r="129" spans="1:65" s="2" customFormat="1" ht="21.75" customHeight="1">
      <c r="A129" s="33"/>
      <c r="B129" s="155"/>
      <c r="C129" s="191" t="s">
        <v>94</v>
      </c>
      <c r="D129" s="191" t="s">
        <v>263</v>
      </c>
      <c r="E129" s="192" t="s">
        <v>978</v>
      </c>
      <c r="F129" s="193" t="s">
        <v>979</v>
      </c>
      <c r="G129" s="194" t="s">
        <v>276</v>
      </c>
      <c r="H129" s="195">
        <v>12</v>
      </c>
      <c r="I129" s="196"/>
      <c r="J129" s="195">
        <f t="shared" si="0"/>
        <v>0</v>
      </c>
      <c r="K129" s="197"/>
      <c r="L129" s="198"/>
      <c r="M129" s="199" t="s">
        <v>1</v>
      </c>
      <c r="N129" s="200" t="s">
        <v>40</v>
      </c>
      <c r="O129" s="59"/>
      <c r="P129" s="165">
        <f t="shared" si="1"/>
        <v>0</v>
      </c>
      <c r="Q129" s="165">
        <v>1.134E-3</v>
      </c>
      <c r="R129" s="165">
        <f t="shared" si="2"/>
        <v>1.3608E-2</v>
      </c>
      <c r="S129" s="165">
        <v>0</v>
      </c>
      <c r="T129" s="166">
        <f t="shared" si="3"/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7" t="s">
        <v>103</v>
      </c>
      <c r="AT129" s="167" t="s">
        <v>263</v>
      </c>
      <c r="AU129" s="167" t="s">
        <v>85</v>
      </c>
      <c r="AY129" s="18" t="s">
        <v>128</v>
      </c>
      <c r="BE129" s="168">
        <f t="shared" si="4"/>
        <v>0</v>
      </c>
      <c r="BF129" s="168">
        <f t="shared" si="5"/>
        <v>0</v>
      </c>
      <c r="BG129" s="168">
        <f t="shared" si="6"/>
        <v>0</v>
      </c>
      <c r="BH129" s="168">
        <f t="shared" si="7"/>
        <v>0</v>
      </c>
      <c r="BI129" s="168">
        <f t="shared" si="8"/>
        <v>0</v>
      </c>
      <c r="BJ129" s="18" t="s">
        <v>85</v>
      </c>
      <c r="BK129" s="169">
        <f t="shared" si="9"/>
        <v>0</v>
      </c>
      <c r="BL129" s="18" t="s">
        <v>91</v>
      </c>
      <c r="BM129" s="167" t="s">
        <v>980</v>
      </c>
    </row>
    <row r="130" spans="1:65" s="2" customFormat="1" ht="21.75" customHeight="1">
      <c r="A130" s="33"/>
      <c r="B130" s="155"/>
      <c r="C130" s="191" t="s">
        <v>97</v>
      </c>
      <c r="D130" s="191" t="s">
        <v>263</v>
      </c>
      <c r="E130" s="192" t="s">
        <v>981</v>
      </c>
      <c r="F130" s="193" t="s">
        <v>982</v>
      </c>
      <c r="G130" s="194" t="s">
        <v>276</v>
      </c>
      <c r="H130" s="195">
        <v>10</v>
      </c>
      <c r="I130" s="196"/>
      <c r="J130" s="195">
        <f t="shared" si="0"/>
        <v>0</v>
      </c>
      <c r="K130" s="197"/>
      <c r="L130" s="198"/>
      <c r="M130" s="199" t="s">
        <v>1</v>
      </c>
      <c r="N130" s="200" t="s">
        <v>40</v>
      </c>
      <c r="O130" s="59"/>
      <c r="P130" s="165">
        <f t="shared" si="1"/>
        <v>0</v>
      </c>
      <c r="Q130" s="165">
        <v>1.134E-3</v>
      </c>
      <c r="R130" s="165">
        <f t="shared" si="2"/>
        <v>1.1339999999999999E-2</v>
      </c>
      <c r="S130" s="165">
        <v>0</v>
      </c>
      <c r="T130" s="166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7" t="s">
        <v>103</v>
      </c>
      <c r="AT130" s="167" t="s">
        <v>263</v>
      </c>
      <c r="AU130" s="167" t="s">
        <v>85</v>
      </c>
      <c r="AY130" s="18" t="s">
        <v>128</v>
      </c>
      <c r="BE130" s="168">
        <f t="shared" si="4"/>
        <v>0</v>
      </c>
      <c r="BF130" s="168">
        <f t="shared" si="5"/>
        <v>0</v>
      </c>
      <c r="BG130" s="168">
        <f t="shared" si="6"/>
        <v>0</v>
      </c>
      <c r="BH130" s="168">
        <f t="shared" si="7"/>
        <v>0</v>
      </c>
      <c r="BI130" s="168">
        <f t="shared" si="8"/>
        <v>0</v>
      </c>
      <c r="BJ130" s="18" t="s">
        <v>85</v>
      </c>
      <c r="BK130" s="169">
        <f t="shared" si="9"/>
        <v>0</v>
      </c>
      <c r="BL130" s="18" t="s">
        <v>91</v>
      </c>
      <c r="BM130" s="167" t="s">
        <v>983</v>
      </c>
    </row>
    <row r="131" spans="1:65" s="2" customFormat="1" ht="21.75" customHeight="1">
      <c r="A131" s="33"/>
      <c r="B131" s="155"/>
      <c r="C131" s="156" t="s">
        <v>100</v>
      </c>
      <c r="D131" s="156" t="s">
        <v>129</v>
      </c>
      <c r="E131" s="157" t="s">
        <v>984</v>
      </c>
      <c r="F131" s="158" t="s">
        <v>985</v>
      </c>
      <c r="G131" s="159" t="s">
        <v>276</v>
      </c>
      <c r="H131" s="160">
        <v>22</v>
      </c>
      <c r="I131" s="161"/>
      <c r="J131" s="160">
        <f t="shared" si="0"/>
        <v>0</v>
      </c>
      <c r="K131" s="162"/>
      <c r="L131" s="34"/>
      <c r="M131" s="163" t="s">
        <v>1</v>
      </c>
      <c r="N131" s="164" t="s">
        <v>40</v>
      </c>
      <c r="O131" s="59"/>
      <c r="P131" s="165">
        <f t="shared" si="1"/>
        <v>0</v>
      </c>
      <c r="Q131" s="165">
        <v>0.11958000000000001</v>
      </c>
      <c r="R131" s="165">
        <f t="shared" si="2"/>
        <v>2.63076</v>
      </c>
      <c r="S131" s="165">
        <v>0</v>
      </c>
      <c r="T131" s="166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7" t="s">
        <v>91</v>
      </c>
      <c r="AT131" s="167" t="s">
        <v>129</v>
      </c>
      <c r="AU131" s="167" t="s">
        <v>85</v>
      </c>
      <c r="AY131" s="18" t="s">
        <v>128</v>
      </c>
      <c r="BE131" s="168">
        <f t="shared" si="4"/>
        <v>0</v>
      </c>
      <c r="BF131" s="168">
        <f t="shared" si="5"/>
        <v>0</v>
      </c>
      <c r="BG131" s="168">
        <f t="shared" si="6"/>
        <v>0</v>
      </c>
      <c r="BH131" s="168">
        <f t="shared" si="7"/>
        <v>0</v>
      </c>
      <c r="BI131" s="168">
        <f t="shared" si="8"/>
        <v>0</v>
      </c>
      <c r="BJ131" s="18" t="s">
        <v>85</v>
      </c>
      <c r="BK131" s="169">
        <f t="shared" si="9"/>
        <v>0</v>
      </c>
      <c r="BL131" s="18" t="s">
        <v>91</v>
      </c>
      <c r="BM131" s="167" t="s">
        <v>986</v>
      </c>
    </row>
    <row r="132" spans="1:65" s="2" customFormat="1" ht="21.75" customHeight="1">
      <c r="A132" s="33"/>
      <c r="B132" s="155"/>
      <c r="C132" s="156" t="s">
        <v>103</v>
      </c>
      <c r="D132" s="156" t="s">
        <v>129</v>
      </c>
      <c r="E132" s="157" t="s">
        <v>987</v>
      </c>
      <c r="F132" s="158" t="s">
        <v>988</v>
      </c>
      <c r="G132" s="159" t="s">
        <v>196</v>
      </c>
      <c r="H132" s="160">
        <v>780</v>
      </c>
      <c r="I132" s="161"/>
      <c r="J132" s="160">
        <f t="shared" si="0"/>
        <v>0</v>
      </c>
      <c r="K132" s="162"/>
      <c r="L132" s="34"/>
      <c r="M132" s="163" t="s">
        <v>1</v>
      </c>
      <c r="N132" s="164" t="s">
        <v>40</v>
      </c>
      <c r="O132" s="59"/>
      <c r="P132" s="165">
        <f t="shared" si="1"/>
        <v>0</v>
      </c>
      <c r="Q132" s="165">
        <v>1.1E-4</v>
      </c>
      <c r="R132" s="165">
        <f t="shared" si="2"/>
        <v>8.5800000000000001E-2</v>
      </c>
      <c r="S132" s="165">
        <v>0</v>
      </c>
      <c r="T132" s="166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7" t="s">
        <v>91</v>
      </c>
      <c r="AT132" s="167" t="s">
        <v>129</v>
      </c>
      <c r="AU132" s="167" t="s">
        <v>85</v>
      </c>
      <c r="AY132" s="18" t="s">
        <v>128</v>
      </c>
      <c r="BE132" s="168">
        <f t="shared" si="4"/>
        <v>0</v>
      </c>
      <c r="BF132" s="168">
        <f t="shared" si="5"/>
        <v>0</v>
      </c>
      <c r="BG132" s="168">
        <f t="shared" si="6"/>
        <v>0</v>
      </c>
      <c r="BH132" s="168">
        <f t="shared" si="7"/>
        <v>0</v>
      </c>
      <c r="BI132" s="168">
        <f t="shared" si="8"/>
        <v>0</v>
      </c>
      <c r="BJ132" s="18" t="s">
        <v>85</v>
      </c>
      <c r="BK132" s="169">
        <f t="shared" si="9"/>
        <v>0</v>
      </c>
      <c r="BL132" s="18" t="s">
        <v>91</v>
      </c>
      <c r="BM132" s="167" t="s">
        <v>989</v>
      </c>
    </row>
    <row r="133" spans="1:65" s="2" customFormat="1" ht="33" customHeight="1">
      <c r="A133" s="33"/>
      <c r="B133" s="155"/>
      <c r="C133" s="156" t="s">
        <v>156</v>
      </c>
      <c r="D133" s="156" t="s">
        <v>129</v>
      </c>
      <c r="E133" s="157" t="s">
        <v>990</v>
      </c>
      <c r="F133" s="158" t="s">
        <v>991</v>
      </c>
      <c r="G133" s="159" t="s">
        <v>196</v>
      </c>
      <c r="H133" s="160">
        <v>63</v>
      </c>
      <c r="I133" s="161"/>
      <c r="J133" s="160">
        <f t="shared" si="0"/>
        <v>0</v>
      </c>
      <c r="K133" s="162"/>
      <c r="L133" s="34"/>
      <c r="M133" s="163" t="s">
        <v>1</v>
      </c>
      <c r="N133" s="164" t="s">
        <v>40</v>
      </c>
      <c r="O133" s="59"/>
      <c r="P133" s="165">
        <f t="shared" si="1"/>
        <v>0</v>
      </c>
      <c r="Q133" s="165">
        <v>2.2000000000000001E-4</v>
      </c>
      <c r="R133" s="165">
        <f t="shared" si="2"/>
        <v>1.3860000000000001E-2</v>
      </c>
      <c r="S133" s="165">
        <v>0</v>
      </c>
      <c r="T133" s="166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91</v>
      </c>
      <c r="AT133" s="167" t="s">
        <v>129</v>
      </c>
      <c r="AU133" s="167" t="s">
        <v>85</v>
      </c>
      <c r="AY133" s="18" t="s">
        <v>128</v>
      </c>
      <c r="BE133" s="168">
        <f t="shared" si="4"/>
        <v>0</v>
      </c>
      <c r="BF133" s="168">
        <f t="shared" si="5"/>
        <v>0</v>
      </c>
      <c r="BG133" s="168">
        <f t="shared" si="6"/>
        <v>0</v>
      </c>
      <c r="BH133" s="168">
        <f t="shared" si="7"/>
        <v>0</v>
      </c>
      <c r="BI133" s="168">
        <f t="shared" si="8"/>
        <v>0</v>
      </c>
      <c r="BJ133" s="18" t="s">
        <v>85</v>
      </c>
      <c r="BK133" s="169">
        <f t="shared" si="9"/>
        <v>0</v>
      </c>
      <c r="BL133" s="18" t="s">
        <v>91</v>
      </c>
      <c r="BM133" s="167" t="s">
        <v>992</v>
      </c>
    </row>
    <row r="134" spans="1:65" s="2" customFormat="1" ht="33" customHeight="1">
      <c r="A134" s="33"/>
      <c r="B134" s="155"/>
      <c r="C134" s="156" t="s">
        <v>160</v>
      </c>
      <c r="D134" s="156" t="s">
        <v>129</v>
      </c>
      <c r="E134" s="157" t="s">
        <v>993</v>
      </c>
      <c r="F134" s="158" t="s">
        <v>994</v>
      </c>
      <c r="G134" s="159" t="s">
        <v>183</v>
      </c>
      <c r="H134" s="160">
        <v>96</v>
      </c>
      <c r="I134" s="161"/>
      <c r="J134" s="160">
        <f t="shared" si="0"/>
        <v>0</v>
      </c>
      <c r="K134" s="162"/>
      <c r="L134" s="34"/>
      <c r="M134" s="163" t="s">
        <v>1</v>
      </c>
      <c r="N134" s="164" t="s">
        <v>40</v>
      </c>
      <c r="O134" s="59"/>
      <c r="P134" s="165">
        <f t="shared" si="1"/>
        <v>0</v>
      </c>
      <c r="Q134" s="165">
        <v>8.9999999999999998E-4</v>
      </c>
      <c r="R134" s="165">
        <f t="shared" si="2"/>
        <v>8.6400000000000005E-2</v>
      </c>
      <c r="S134" s="165">
        <v>0</v>
      </c>
      <c r="T134" s="166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7" t="s">
        <v>91</v>
      </c>
      <c r="AT134" s="167" t="s">
        <v>129</v>
      </c>
      <c r="AU134" s="167" t="s">
        <v>85</v>
      </c>
      <c r="AY134" s="18" t="s">
        <v>128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8" t="s">
        <v>85</v>
      </c>
      <c r="BK134" s="169">
        <f t="shared" si="9"/>
        <v>0</v>
      </c>
      <c r="BL134" s="18" t="s">
        <v>91</v>
      </c>
      <c r="BM134" s="167" t="s">
        <v>995</v>
      </c>
    </row>
    <row r="135" spans="1:65" s="13" customFormat="1">
      <c r="B135" s="182"/>
      <c r="D135" s="183" t="s">
        <v>221</v>
      </c>
      <c r="E135" s="190" t="s">
        <v>1</v>
      </c>
      <c r="F135" s="184" t="s">
        <v>996</v>
      </c>
      <c r="H135" s="185">
        <v>4</v>
      </c>
      <c r="I135" s="186"/>
      <c r="L135" s="182"/>
      <c r="M135" s="187"/>
      <c r="N135" s="188"/>
      <c r="O135" s="188"/>
      <c r="P135" s="188"/>
      <c r="Q135" s="188"/>
      <c r="R135" s="188"/>
      <c r="S135" s="188"/>
      <c r="T135" s="189"/>
      <c r="AT135" s="190" t="s">
        <v>221</v>
      </c>
      <c r="AU135" s="190" t="s">
        <v>85</v>
      </c>
      <c r="AV135" s="13" t="s">
        <v>85</v>
      </c>
      <c r="AW135" s="13" t="s">
        <v>30</v>
      </c>
      <c r="AX135" s="13" t="s">
        <v>74</v>
      </c>
      <c r="AY135" s="190" t="s">
        <v>128</v>
      </c>
    </row>
    <row r="136" spans="1:65" s="13" customFormat="1">
      <c r="B136" s="182"/>
      <c r="D136" s="183" t="s">
        <v>221</v>
      </c>
      <c r="E136" s="190" t="s">
        <v>1</v>
      </c>
      <c r="F136" s="184" t="s">
        <v>997</v>
      </c>
      <c r="H136" s="185">
        <v>58</v>
      </c>
      <c r="I136" s="186"/>
      <c r="L136" s="182"/>
      <c r="M136" s="187"/>
      <c r="N136" s="188"/>
      <c r="O136" s="188"/>
      <c r="P136" s="188"/>
      <c r="Q136" s="188"/>
      <c r="R136" s="188"/>
      <c r="S136" s="188"/>
      <c r="T136" s="189"/>
      <c r="AT136" s="190" t="s">
        <v>221</v>
      </c>
      <c r="AU136" s="190" t="s">
        <v>85</v>
      </c>
      <c r="AV136" s="13" t="s">
        <v>85</v>
      </c>
      <c r="AW136" s="13" t="s">
        <v>30</v>
      </c>
      <c r="AX136" s="13" t="s">
        <v>74</v>
      </c>
      <c r="AY136" s="190" t="s">
        <v>128</v>
      </c>
    </row>
    <row r="137" spans="1:65" s="13" customFormat="1">
      <c r="B137" s="182"/>
      <c r="D137" s="183" t="s">
        <v>221</v>
      </c>
      <c r="E137" s="190" t="s">
        <v>1</v>
      </c>
      <c r="F137" s="184" t="s">
        <v>998</v>
      </c>
      <c r="H137" s="185">
        <v>5</v>
      </c>
      <c r="I137" s="186"/>
      <c r="L137" s="182"/>
      <c r="M137" s="187"/>
      <c r="N137" s="188"/>
      <c r="O137" s="188"/>
      <c r="P137" s="188"/>
      <c r="Q137" s="188"/>
      <c r="R137" s="188"/>
      <c r="S137" s="188"/>
      <c r="T137" s="189"/>
      <c r="AT137" s="190" t="s">
        <v>221</v>
      </c>
      <c r="AU137" s="190" t="s">
        <v>85</v>
      </c>
      <c r="AV137" s="13" t="s">
        <v>85</v>
      </c>
      <c r="AW137" s="13" t="s">
        <v>30</v>
      </c>
      <c r="AX137" s="13" t="s">
        <v>74</v>
      </c>
      <c r="AY137" s="190" t="s">
        <v>128</v>
      </c>
    </row>
    <row r="138" spans="1:65" s="13" customFormat="1">
      <c r="B138" s="182"/>
      <c r="D138" s="183" t="s">
        <v>221</v>
      </c>
      <c r="E138" s="190" t="s">
        <v>1</v>
      </c>
      <c r="F138" s="184" t="s">
        <v>999</v>
      </c>
      <c r="H138" s="185">
        <v>15</v>
      </c>
      <c r="I138" s="186"/>
      <c r="L138" s="182"/>
      <c r="M138" s="187"/>
      <c r="N138" s="188"/>
      <c r="O138" s="188"/>
      <c r="P138" s="188"/>
      <c r="Q138" s="188"/>
      <c r="R138" s="188"/>
      <c r="S138" s="188"/>
      <c r="T138" s="189"/>
      <c r="AT138" s="190" t="s">
        <v>221</v>
      </c>
      <c r="AU138" s="190" t="s">
        <v>85</v>
      </c>
      <c r="AV138" s="13" t="s">
        <v>85</v>
      </c>
      <c r="AW138" s="13" t="s">
        <v>30</v>
      </c>
      <c r="AX138" s="13" t="s">
        <v>74</v>
      </c>
      <c r="AY138" s="190" t="s">
        <v>128</v>
      </c>
    </row>
    <row r="139" spans="1:65" s="13" customFormat="1">
      <c r="B139" s="182"/>
      <c r="D139" s="183" t="s">
        <v>221</v>
      </c>
      <c r="E139" s="190" t="s">
        <v>1</v>
      </c>
      <c r="F139" s="184" t="s">
        <v>1000</v>
      </c>
      <c r="H139" s="185">
        <v>14</v>
      </c>
      <c r="I139" s="186"/>
      <c r="L139" s="182"/>
      <c r="M139" s="187"/>
      <c r="N139" s="188"/>
      <c r="O139" s="188"/>
      <c r="P139" s="188"/>
      <c r="Q139" s="188"/>
      <c r="R139" s="188"/>
      <c r="S139" s="188"/>
      <c r="T139" s="189"/>
      <c r="AT139" s="190" t="s">
        <v>221</v>
      </c>
      <c r="AU139" s="190" t="s">
        <v>85</v>
      </c>
      <c r="AV139" s="13" t="s">
        <v>85</v>
      </c>
      <c r="AW139" s="13" t="s">
        <v>30</v>
      </c>
      <c r="AX139" s="13" t="s">
        <v>74</v>
      </c>
      <c r="AY139" s="190" t="s">
        <v>128</v>
      </c>
    </row>
    <row r="140" spans="1:65" s="15" customFormat="1">
      <c r="B140" s="208"/>
      <c r="D140" s="183" t="s">
        <v>221</v>
      </c>
      <c r="E140" s="209" t="s">
        <v>1</v>
      </c>
      <c r="F140" s="210" t="s">
        <v>1001</v>
      </c>
      <c r="H140" s="211">
        <v>96</v>
      </c>
      <c r="I140" s="212"/>
      <c r="L140" s="208"/>
      <c r="M140" s="213"/>
      <c r="N140" s="214"/>
      <c r="O140" s="214"/>
      <c r="P140" s="214"/>
      <c r="Q140" s="214"/>
      <c r="R140" s="214"/>
      <c r="S140" s="214"/>
      <c r="T140" s="215"/>
      <c r="AT140" s="209" t="s">
        <v>221</v>
      </c>
      <c r="AU140" s="209" t="s">
        <v>85</v>
      </c>
      <c r="AV140" s="15" t="s">
        <v>91</v>
      </c>
      <c r="AW140" s="15" t="s">
        <v>30</v>
      </c>
      <c r="AX140" s="15" t="s">
        <v>81</v>
      </c>
      <c r="AY140" s="209" t="s">
        <v>128</v>
      </c>
    </row>
    <row r="141" spans="1:65" s="2" customFormat="1" ht="21.75" customHeight="1">
      <c r="A141" s="33"/>
      <c r="B141" s="155"/>
      <c r="C141" s="156" t="s">
        <v>164</v>
      </c>
      <c r="D141" s="156" t="s">
        <v>129</v>
      </c>
      <c r="E141" s="157" t="s">
        <v>1002</v>
      </c>
      <c r="F141" s="158" t="s">
        <v>1003</v>
      </c>
      <c r="G141" s="159" t="s">
        <v>196</v>
      </c>
      <c r="H141" s="160">
        <v>843</v>
      </c>
      <c r="I141" s="161"/>
      <c r="J141" s="160">
        <f>ROUND(I141*H141,3)</f>
        <v>0</v>
      </c>
      <c r="K141" s="162"/>
      <c r="L141" s="34"/>
      <c r="M141" s="163" t="s">
        <v>1</v>
      </c>
      <c r="N141" s="164" t="s">
        <v>40</v>
      </c>
      <c r="O141" s="59"/>
      <c r="P141" s="165">
        <f>O141*H141</f>
        <v>0</v>
      </c>
      <c r="Q141" s="165">
        <v>0</v>
      </c>
      <c r="R141" s="165">
        <f>Q141*H141</f>
        <v>0</v>
      </c>
      <c r="S141" s="165">
        <v>0</v>
      </c>
      <c r="T141" s="166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7" t="s">
        <v>91</v>
      </c>
      <c r="AT141" s="167" t="s">
        <v>129</v>
      </c>
      <c r="AU141" s="167" t="s">
        <v>85</v>
      </c>
      <c r="AY141" s="18" t="s">
        <v>128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8" t="s">
        <v>85</v>
      </c>
      <c r="BK141" s="169">
        <f>ROUND(I141*H141,3)</f>
        <v>0</v>
      </c>
      <c r="BL141" s="18" t="s">
        <v>91</v>
      </c>
      <c r="BM141" s="167" t="s">
        <v>1004</v>
      </c>
    </row>
    <row r="142" spans="1:65" s="2" customFormat="1" ht="21.75" customHeight="1">
      <c r="A142" s="33"/>
      <c r="B142" s="155"/>
      <c r="C142" s="156" t="s">
        <v>168</v>
      </c>
      <c r="D142" s="156" t="s">
        <v>129</v>
      </c>
      <c r="E142" s="157" t="s">
        <v>1005</v>
      </c>
      <c r="F142" s="158" t="s">
        <v>1006</v>
      </c>
      <c r="G142" s="159" t="s">
        <v>183</v>
      </c>
      <c r="H142" s="160">
        <v>96</v>
      </c>
      <c r="I142" s="161"/>
      <c r="J142" s="160">
        <f>ROUND(I142*H142,3)</f>
        <v>0</v>
      </c>
      <c r="K142" s="162"/>
      <c r="L142" s="34"/>
      <c r="M142" s="163" t="s">
        <v>1</v>
      </c>
      <c r="N142" s="164" t="s">
        <v>40</v>
      </c>
      <c r="O142" s="59"/>
      <c r="P142" s="165">
        <f>O142*H142</f>
        <v>0</v>
      </c>
      <c r="Q142" s="165">
        <v>1.0000000000000001E-5</v>
      </c>
      <c r="R142" s="165">
        <f>Q142*H142</f>
        <v>9.6000000000000013E-4</v>
      </c>
      <c r="S142" s="165">
        <v>0</v>
      </c>
      <c r="T142" s="166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7" t="s">
        <v>91</v>
      </c>
      <c r="AT142" s="167" t="s">
        <v>129</v>
      </c>
      <c r="AU142" s="167" t="s">
        <v>85</v>
      </c>
      <c r="AY142" s="18" t="s">
        <v>128</v>
      </c>
      <c r="BE142" s="168">
        <f>IF(N142="základná",J142,0)</f>
        <v>0</v>
      </c>
      <c r="BF142" s="168">
        <f>IF(N142="znížená",J142,0)</f>
        <v>0</v>
      </c>
      <c r="BG142" s="168">
        <f>IF(N142="zákl. prenesená",J142,0)</f>
        <v>0</v>
      </c>
      <c r="BH142" s="168">
        <f>IF(N142="zníž. prenesená",J142,0)</f>
        <v>0</v>
      </c>
      <c r="BI142" s="168">
        <f>IF(N142="nulová",J142,0)</f>
        <v>0</v>
      </c>
      <c r="BJ142" s="18" t="s">
        <v>85</v>
      </c>
      <c r="BK142" s="169">
        <f>ROUND(I142*H142,3)</f>
        <v>0</v>
      </c>
      <c r="BL142" s="18" t="s">
        <v>91</v>
      </c>
      <c r="BM142" s="167" t="s">
        <v>1007</v>
      </c>
    </row>
    <row r="143" spans="1:65" s="11" customFormat="1" ht="22.75" customHeight="1">
      <c r="B143" s="144"/>
      <c r="D143" s="145" t="s">
        <v>73</v>
      </c>
      <c r="E143" s="180" t="s">
        <v>1008</v>
      </c>
      <c r="F143" s="180" t="s">
        <v>1009</v>
      </c>
      <c r="I143" s="147"/>
      <c r="J143" s="181">
        <f>BK143</f>
        <v>0</v>
      </c>
      <c r="L143" s="144"/>
      <c r="M143" s="149"/>
      <c r="N143" s="150"/>
      <c r="O143" s="150"/>
      <c r="P143" s="151">
        <f>SUM(P144:P156)</f>
        <v>0</v>
      </c>
      <c r="Q143" s="150"/>
      <c r="R143" s="151">
        <f>SUM(R144:R156)</f>
        <v>0.63080999999999998</v>
      </c>
      <c r="S143" s="150"/>
      <c r="T143" s="152">
        <f>SUM(T144:T156)</f>
        <v>7.5999999999999998E-2</v>
      </c>
      <c r="AR143" s="145" t="s">
        <v>81</v>
      </c>
      <c r="AT143" s="153" t="s">
        <v>73</v>
      </c>
      <c r="AU143" s="153" t="s">
        <v>81</v>
      </c>
      <c r="AY143" s="145" t="s">
        <v>128</v>
      </c>
      <c r="BK143" s="154">
        <f>SUM(BK144:BK156)</f>
        <v>0</v>
      </c>
    </row>
    <row r="144" spans="1:65" s="2" customFormat="1" ht="21.75" customHeight="1">
      <c r="A144" s="33"/>
      <c r="B144" s="155"/>
      <c r="C144" s="156" t="s">
        <v>223</v>
      </c>
      <c r="D144" s="156" t="s">
        <v>129</v>
      </c>
      <c r="E144" s="157" t="s">
        <v>1010</v>
      </c>
      <c r="F144" s="158" t="s">
        <v>1011</v>
      </c>
      <c r="G144" s="159" t="s">
        <v>132</v>
      </c>
      <c r="H144" s="160">
        <v>1</v>
      </c>
      <c r="I144" s="161"/>
      <c r="J144" s="160">
        <f t="shared" ref="J144:J156" si="10">ROUND(I144*H144,3)</f>
        <v>0</v>
      </c>
      <c r="K144" s="162"/>
      <c r="L144" s="34"/>
      <c r="M144" s="163" t="s">
        <v>1</v>
      </c>
      <c r="N144" s="164" t="s">
        <v>40</v>
      </c>
      <c r="O144" s="59"/>
      <c r="P144" s="165">
        <f t="shared" ref="P144:P156" si="11">O144*H144</f>
        <v>0</v>
      </c>
      <c r="Q144" s="165">
        <v>0</v>
      </c>
      <c r="R144" s="165">
        <f t="shared" ref="R144:R156" si="12">Q144*H144</f>
        <v>0</v>
      </c>
      <c r="S144" s="165">
        <v>0</v>
      </c>
      <c r="T144" s="166">
        <f t="shared" ref="T144:T156" si="13"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7" t="s">
        <v>91</v>
      </c>
      <c r="AT144" s="167" t="s">
        <v>129</v>
      </c>
      <c r="AU144" s="167" t="s">
        <v>85</v>
      </c>
      <c r="AY144" s="18" t="s">
        <v>128</v>
      </c>
      <c r="BE144" s="168">
        <f t="shared" ref="BE144:BE156" si="14">IF(N144="základná",J144,0)</f>
        <v>0</v>
      </c>
      <c r="BF144" s="168">
        <f t="shared" ref="BF144:BF156" si="15">IF(N144="znížená",J144,0)</f>
        <v>0</v>
      </c>
      <c r="BG144" s="168">
        <f t="shared" ref="BG144:BG156" si="16">IF(N144="zákl. prenesená",J144,0)</f>
        <v>0</v>
      </c>
      <c r="BH144" s="168">
        <f t="shared" ref="BH144:BH156" si="17">IF(N144="zníž. prenesená",J144,0)</f>
        <v>0</v>
      </c>
      <c r="BI144" s="168">
        <f t="shared" ref="BI144:BI156" si="18">IF(N144="nulová",J144,0)</f>
        <v>0</v>
      </c>
      <c r="BJ144" s="18" t="s">
        <v>85</v>
      </c>
      <c r="BK144" s="169">
        <f t="shared" ref="BK144:BK156" si="19">ROUND(I144*H144,3)</f>
        <v>0</v>
      </c>
      <c r="BL144" s="18" t="s">
        <v>91</v>
      </c>
      <c r="BM144" s="167" t="s">
        <v>1012</v>
      </c>
    </row>
    <row r="145" spans="1:65" s="2" customFormat="1" ht="21.75" customHeight="1">
      <c r="A145" s="33"/>
      <c r="B145" s="155"/>
      <c r="C145" s="156" t="s">
        <v>228</v>
      </c>
      <c r="D145" s="156" t="s">
        <v>129</v>
      </c>
      <c r="E145" s="157" t="s">
        <v>1013</v>
      </c>
      <c r="F145" s="158" t="s">
        <v>1014</v>
      </c>
      <c r="G145" s="159" t="s">
        <v>276</v>
      </c>
      <c r="H145" s="160">
        <v>21</v>
      </c>
      <c r="I145" s="161"/>
      <c r="J145" s="160">
        <f t="shared" si="10"/>
        <v>0</v>
      </c>
      <c r="K145" s="162"/>
      <c r="L145" s="34"/>
      <c r="M145" s="163" t="s">
        <v>1</v>
      </c>
      <c r="N145" s="164" t="s">
        <v>40</v>
      </c>
      <c r="O145" s="59"/>
      <c r="P145" s="165">
        <f t="shared" si="11"/>
        <v>0</v>
      </c>
      <c r="Q145" s="165">
        <v>0</v>
      </c>
      <c r="R145" s="165">
        <f t="shared" si="12"/>
        <v>0</v>
      </c>
      <c r="S145" s="165">
        <v>0</v>
      </c>
      <c r="T145" s="166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91</v>
      </c>
      <c r="AT145" s="167" t="s">
        <v>129</v>
      </c>
      <c r="AU145" s="167" t="s">
        <v>85</v>
      </c>
      <c r="AY145" s="18" t="s">
        <v>128</v>
      </c>
      <c r="BE145" s="168">
        <f t="shared" si="14"/>
        <v>0</v>
      </c>
      <c r="BF145" s="168">
        <f t="shared" si="15"/>
        <v>0</v>
      </c>
      <c r="BG145" s="168">
        <f t="shared" si="16"/>
        <v>0</v>
      </c>
      <c r="BH145" s="168">
        <f t="shared" si="17"/>
        <v>0</v>
      </c>
      <c r="BI145" s="168">
        <f t="shared" si="18"/>
        <v>0</v>
      </c>
      <c r="BJ145" s="18" t="s">
        <v>85</v>
      </c>
      <c r="BK145" s="169">
        <f t="shared" si="19"/>
        <v>0</v>
      </c>
      <c r="BL145" s="18" t="s">
        <v>91</v>
      </c>
      <c r="BM145" s="167" t="s">
        <v>1015</v>
      </c>
    </row>
    <row r="146" spans="1:65" s="2" customFormat="1" ht="16.5" customHeight="1">
      <c r="A146" s="33"/>
      <c r="B146" s="155"/>
      <c r="C146" s="191" t="s">
        <v>237</v>
      </c>
      <c r="D146" s="191" t="s">
        <v>263</v>
      </c>
      <c r="E146" s="192" t="s">
        <v>1016</v>
      </c>
      <c r="F146" s="193" t="s">
        <v>1017</v>
      </c>
      <c r="G146" s="194" t="s">
        <v>276</v>
      </c>
      <c r="H146" s="195">
        <v>21</v>
      </c>
      <c r="I146" s="196"/>
      <c r="J146" s="195">
        <f t="shared" si="10"/>
        <v>0</v>
      </c>
      <c r="K146" s="197"/>
      <c r="L146" s="198"/>
      <c r="M146" s="199" t="s">
        <v>1</v>
      </c>
      <c r="N146" s="200" t="s">
        <v>40</v>
      </c>
      <c r="O146" s="59"/>
      <c r="P146" s="165">
        <f t="shared" si="11"/>
        <v>0</v>
      </c>
      <c r="Q146" s="165">
        <v>2.9000000000000001E-2</v>
      </c>
      <c r="R146" s="165">
        <f t="shared" si="12"/>
        <v>0.60899999999999999</v>
      </c>
      <c r="S146" s="165">
        <v>0</v>
      </c>
      <c r="T146" s="166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7" t="s">
        <v>103</v>
      </c>
      <c r="AT146" s="167" t="s">
        <v>263</v>
      </c>
      <c r="AU146" s="167" t="s">
        <v>85</v>
      </c>
      <c r="AY146" s="18" t="s">
        <v>128</v>
      </c>
      <c r="BE146" s="168">
        <f t="shared" si="14"/>
        <v>0</v>
      </c>
      <c r="BF146" s="168">
        <f t="shared" si="15"/>
        <v>0</v>
      </c>
      <c r="BG146" s="168">
        <f t="shared" si="16"/>
        <v>0</v>
      </c>
      <c r="BH146" s="168">
        <f t="shared" si="17"/>
        <v>0</v>
      </c>
      <c r="BI146" s="168">
        <f t="shared" si="18"/>
        <v>0</v>
      </c>
      <c r="BJ146" s="18" t="s">
        <v>85</v>
      </c>
      <c r="BK146" s="169">
        <f t="shared" si="19"/>
        <v>0</v>
      </c>
      <c r="BL146" s="18" t="s">
        <v>91</v>
      </c>
      <c r="BM146" s="167" t="s">
        <v>1018</v>
      </c>
    </row>
    <row r="147" spans="1:65" s="2" customFormat="1" ht="16.5" customHeight="1">
      <c r="A147" s="33"/>
      <c r="B147" s="155"/>
      <c r="C147" s="156" t="s">
        <v>296</v>
      </c>
      <c r="D147" s="156" t="s">
        <v>129</v>
      </c>
      <c r="E147" s="157" t="s">
        <v>1019</v>
      </c>
      <c r="F147" s="158" t="s">
        <v>1020</v>
      </c>
      <c r="G147" s="159" t="s">
        <v>276</v>
      </c>
      <c r="H147" s="160">
        <v>19</v>
      </c>
      <c r="I147" s="161"/>
      <c r="J147" s="160">
        <f t="shared" si="10"/>
        <v>0</v>
      </c>
      <c r="K147" s="162"/>
      <c r="L147" s="34"/>
      <c r="M147" s="163" t="s">
        <v>1</v>
      </c>
      <c r="N147" s="164" t="s">
        <v>40</v>
      </c>
      <c r="O147" s="59"/>
      <c r="P147" s="165">
        <f t="shared" si="11"/>
        <v>0</v>
      </c>
      <c r="Q147" s="165">
        <v>0</v>
      </c>
      <c r="R147" s="165">
        <f t="shared" si="12"/>
        <v>0</v>
      </c>
      <c r="S147" s="165">
        <v>0</v>
      </c>
      <c r="T147" s="166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7" t="s">
        <v>91</v>
      </c>
      <c r="AT147" s="167" t="s">
        <v>129</v>
      </c>
      <c r="AU147" s="167" t="s">
        <v>85</v>
      </c>
      <c r="AY147" s="18" t="s">
        <v>128</v>
      </c>
      <c r="BE147" s="168">
        <f t="shared" si="14"/>
        <v>0</v>
      </c>
      <c r="BF147" s="168">
        <f t="shared" si="15"/>
        <v>0</v>
      </c>
      <c r="BG147" s="168">
        <f t="shared" si="16"/>
        <v>0</v>
      </c>
      <c r="BH147" s="168">
        <f t="shared" si="17"/>
        <v>0</v>
      </c>
      <c r="BI147" s="168">
        <f t="shared" si="18"/>
        <v>0</v>
      </c>
      <c r="BJ147" s="18" t="s">
        <v>85</v>
      </c>
      <c r="BK147" s="169">
        <f t="shared" si="19"/>
        <v>0</v>
      </c>
      <c r="BL147" s="18" t="s">
        <v>91</v>
      </c>
      <c r="BM147" s="167" t="s">
        <v>1021</v>
      </c>
    </row>
    <row r="148" spans="1:65" s="2" customFormat="1" ht="16.5" customHeight="1">
      <c r="A148" s="33"/>
      <c r="B148" s="155"/>
      <c r="C148" s="191" t="s">
        <v>300</v>
      </c>
      <c r="D148" s="191" t="s">
        <v>263</v>
      </c>
      <c r="E148" s="192" t="s">
        <v>1022</v>
      </c>
      <c r="F148" s="193" t="s">
        <v>1023</v>
      </c>
      <c r="G148" s="194" t="s">
        <v>276</v>
      </c>
      <c r="H148" s="195">
        <v>4</v>
      </c>
      <c r="I148" s="196"/>
      <c r="J148" s="195">
        <f t="shared" si="10"/>
        <v>0</v>
      </c>
      <c r="K148" s="197"/>
      <c r="L148" s="198"/>
      <c r="M148" s="199" t="s">
        <v>1</v>
      </c>
      <c r="N148" s="200" t="s">
        <v>40</v>
      </c>
      <c r="O148" s="59"/>
      <c r="P148" s="165">
        <f t="shared" si="11"/>
        <v>0</v>
      </c>
      <c r="Q148" s="165">
        <v>0</v>
      </c>
      <c r="R148" s="165">
        <f t="shared" si="12"/>
        <v>0</v>
      </c>
      <c r="S148" s="165">
        <v>0</v>
      </c>
      <c r="T148" s="166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7" t="s">
        <v>103</v>
      </c>
      <c r="AT148" s="167" t="s">
        <v>263</v>
      </c>
      <c r="AU148" s="167" t="s">
        <v>85</v>
      </c>
      <c r="AY148" s="18" t="s">
        <v>128</v>
      </c>
      <c r="BE148" s="168">
        <f t="shared" si="14"/>
        <v>0</v>
      </c>
      <c r="BF148" s="168">
        <f t="shared" si="15"/>
        <v>0</v>
      </c>
      <c r="BG148" s="168">
        <f t="shared" si="16"/>
        <v>0</v>
      </c>
      <c r="BH148" s="168">
        <f t="shared" si="17"/>
        <v>0</v>
      </c>
      <c r="BI148" s="168">
        <f t="shared" si="18"/>
        <v>0</v>
      </c>
      <c r="BJ148" s="18" t="s">
        <v>85</v>
      </c>
      <c r="BK148" s="169">
        <f t="shared" si="19"/>
        <v>0</v>
      </c>
      <c r="BL148" s="18" t="s">
        <v>91</v>
      </c>
      <c r="BM148" s="167" t="s">
        <v>1024</v>
      </c>
    </row>
    <row r="149" spans="1:65" s="2" customFormat="1" ht="16.5" customHeight="1">
      <c r="A149" s="33"/>
      <c r="B149" s="155"/>
      <c r="C149" s="191" t="s">
        <v>304</v>
      </c>
      <c r="D149" s="191" t="s">
        <v>263</v>
      </c>
      <c r="E149" s="192" t="s">
        <v>1025</v>
      </c>
      <c r="F149" s="193" t="s">
        <v>1026</v>
      </c>
      <c r="G149" s="194" t="s">
        <v>276</v>
      </c>
      <c r="H149" s="195">
        <v>7</v>
      </c>
      <c r="I149" s="196"/>
      <c r="J149" s="195">
        <f t="shared" si="10"/>
        <v>0</v>
      </c>
      <c r="K149" s="197"/>
      <c r="L149" s="198"/>
      <c r="M149" s="199" t="s">
        <v>1</v>
      </c>
      <c r="N149" s="200" t="s">
        <v>40</v>
      </c>
      <c r="O149" s="59"/>
      <c r="P149" s="165">
        <f t="shared" si="11"/>
        <v>0</v>
      </c>
      <c r="Q149" s="165">
        <v>1.134E-3</v>
      </c>
      <c r="R149" s="165">
        <f t="shared" si="12"/>
        <v>7.9380000000000006E-3</v>
      </c>
      <c r="S149" s="165">
        <v>0</v>
      </c>
      <c r="T149" s="166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7" t="s">
        <v>103</v>
      </c>
      <c r="AT149" s="167" t="s">
        <v>263</v>
      </c>
      <c r="AU149" s="167" t="s">
        <v>85</v>
      </c>
      <c r="AY149" s="18" t="s">
        <v>128</v>
      </c>
      <c r="BE149" s="168">
        <f t="shared" si="14"/>
        <v>0</v>
      </c>
      <c r="BF149" s="168">
        <f t="shared" si="15"/>
        <v>0</v>
      </c>
      <c r="BG149" s="168">
        <f t="shared" si="16"/>
        <v>0</v>
      </c>
      <c r="BH149" s="168">
        <f t="shared" si="17"/>
        <v>0</v>
      </c>
      <c r="BI149" s="168">
        <f t="shared" si="18"/>
        <v>0</v>
      </c>
      <c r="BJ149" s="18" t="s">
        <v>85</v>
      </c>
      <c r="BK149" s="169">
        <f t="shared" si="19"/>
        <v>0</v>
      </c>
      <c r="BL149" s="18" t="s">
        <v>91</v>
      </c>
      <c r="BM149" s="167" t="s">
        <v>1027</v>
      </c>
    </row>
    <row r="150" spans="1:65" s="2" customFormat="1" ht="16.5" customHeight="1">
      <c r="A150" s="33"/>
      <c r="B150" s="155"/>
      <c r="C150" s="191" t="s">
        <v>308</v>
      </c>
      <c r="D150" s="191" t="s">
        <v>263</v>
      </c>
      <c r="E150" s="192" t="s">
        <v>1028</v>
      </c>
      <c r="F150" s="193" t="s">
        <v>1029</v>
      </c>
      <c r="G150" s="194" t="s">
        <v>276</v>
      </c>
      <c r="H150" s="195">
        <v>5</v>
      </c>
      <c r="I150" s="196"/>
      <c r="J150" s="195">
        <f t="shared" si="10"/>
        <v>0</v>
      </c>
      <c r="K150" s="197"/>
      <c r="L150" s="198"/>
      <c r="M150" s="199" t="s">
        <v>1</v>
      </c>
      <c r="N150" s="200" t="s">
        <v>40</v>
      </c>
      <c r="O150" s="59"/>
      <c r="P150" s="165">
        <f t="shared" si="11"/>
        <v>0</v>
      </c>
      <c r="Q150" s="165">
        <v>1.134E-3</v>
      </c>
      <c r="R150" s="165">
        <f t="shared" si="12"/>
        <v>5.6699999999999997E-3</v>
      </c>
      <c r="S150" s="165">
        <v>0</v>
      </c>
      <c r="T150" s="166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7" t="s">
        <v>103</v>
      </c>
      <c r="AT150" s="167" t="s">
        <v>263</v>
      </c>
      <c r="AU150" s="167" t="s">
        <v>85</v>
      </c>
      <c r="AY150" s="18" t="s">
        <v>128</v>
      </c>
      <c r="BE150" s="168">
        <f t="shared" si="14"/>
        <v>0</v>
      </c>
      <c r="BF150" s="168">
        <f t="shared" si="15"/>
        <v>0</v>
      </c>
      <c r="BG150" s="168">
        <f t="shared" si="16"/>
        <v>0</v>
      </c>
      <c r="BH150" s="168">
        <f t="shared" si="17"/>
        <v>0</v>
      </c>
      <c r="BI150" s="168">
        <f t="shared" si="18"/>
        <v>0</v>
      </c>
      <c r="BJ150" s="18" t="s">
        <v>85</v>
      </c>
      <c r="BK150" s="169">
        <f t="shared" si="19"/>
        <v>0</v>
      </c>
      <c r="BL150" s="18" t="s">
        <v>91</v>
      </c>
      <c r="BM150" s="167" t="s">
        <v>1030</v>
      </c>
    </row>
    <row r="151" spans="1:65" s="2" customFormat="1" ht="16.5" customHeight="1">
      <c r="A151" s="33"/>
      <c r="B151" s="155"/>
      <c r="C151" s="191" t="s">
        <v>7</v>
      </c>
      <c r="D151" s="191" t="s">
        <v>263</v>
      </c>
      <c r="E151" s="192" t="s">
        <v>1031</v>
      </c>
      <c r="F151" s="193" t="s">
        <v>1032</v>
      </c>
      <c r="G151" s="194" t="s">
        <v>276</v>
      </c>
      <c r="H151" s="195">
        <v>3</v>
      </c>
      <c r="I151" s="196"/>
      <c r="J151" s="195">
        <f t="shared" si="10"/>
        <v>0</v>
      </c>
      <c r="K151" s="197"/>
      <c r="L151" s="198"/>
      <c r="M151" s="199" t="s">
        <v>1</v>
      </c>
      <c r="N151" s="200" t="s">
        <v>40</v>
      </c>
      <c r="O151" s="59"/>
      <c r="P151" s="165">
        <f t="shared" si="11"/>
        <v>0</v>
      </c>
      <c r="Q151" s="165">
        <v>1.134E-3</v>
      </c>
      <c r="R151" s="165">
        <f t="shared" si="12"/>
        <v>3.4020000000000001E-3</v>
      </c>
      <c r="S151" s="165">
        <v>0</v>
      </c>
      <c r="T151" s="166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7" t="s">
        <v>103</v>
      </c>
      <c r="AT151" s="167" t="s">
        <v>263</v>
      </c>
      <c r="AU151" s="167" t="s">
        <v>85</v>
      </c>
      <c r="AY151" s="18" t="s">
        <v>128</v>
      </c>
      <c r="BE151" s="168">
        <f t="shared" si="14"/>
        <v>0</v>
      </c>
      <c r="BF151" s="168">
        <f t="shared" si="15"/>
        <v>0</v>
      </c>
      <c r="BG151" s="168">
        <f t="shared" si="16"/>
        <v>0</v>
      </c>
      <c r="BH151" s="168">
        <f t="shared" si="17"/>
        <v>0</v>
      </c>
      <c r="BI151" s="168">
        <f t="shared" si="18"/>
        <v>0</v>
      </c>
      <c r="BJ151" s="18" t="s">
        <v>85</v>
      </c>
      <c r="BK151" s="169">
        <f t="shared" si="19"/>
        <v>0</v>
      </c>
      <c r="BL151" s="18" t="s">
        <v>91</v>
      </c>
      <c r="BM151" s="167" t="s">
        <v>1033</v>
      </c>
    </row>
    <row r="152" spans="1:65" s="2" customFormat="1" ht="16.5" customHeight="1">
      <c r="A152" s="33"/>
      <c r="B152" s="155"/>
      <c r="C152" s="156" t="s">
        <v>315</v>
      </c>
      <c r="D152" s="156" t="s">
        <v>129</v>
      </c>
      <c r="E152" s="157" t="s">
        <v>1034</v>
      </c>
      <c r="F152" s="158" t="s">
        <v>1035</v>
      </c>
      <c r="G152" s="159" t="s">
        <v>276</v>
      </c>
      <c r="H152" s="160">
        <v>16</v>
      </c>
      <c r="I152" s="161"/>
      <c r="J152" s="160">
        <f t="shared" si="10"/>
        <v>0</v>
      </c>
      <c r="K152" s="162"/>
      <c r="L152" s="34"/>
      <c r="M152" s="163" t="s">
        <v>1</v>
      </c>
      <c r="N152" s="164" t="s">
        <v>40</v>
      </c>
      <c r="O152" s="59"/>
      <c r="P152" s="165">
        <f t="shared" si="11"/>
        <v>0</v>
      </c>
      <c r="Q152" s="165">
        <v>0</v>
      </c>
      <c r="R152" s="165">
        <f t="shared" si="12"/>
        <v>0</v>
      </c>
      <c r="S152" s="165">
        <v>0</v>
      </c>
      <c r="T152" s="166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7" t="s">
        <v>91</v>
      </c>
      <c r="AT152" s="167" t="s">
        <v>129</v>
      </c>
      <c r="AU152" s="167" t="s">
        <v>85</v>
      </c>
      <c r="AY152" s="18" t="s">
        <v>128</v>
      </c>
      <c r="BE152" s="168">
        <f t="shared" si="14"/>
        <v>0</v>
      </c>
      <c r="BF152" s="168">
        <f t="shared" si="15"/>
        <v>0</v>
      </c>
      <c r="BG152" s="168">
        <f t="shared" si="16"/>
        <v>0</v>
      </c>
      <c r="BH152" s="168">
        <f t="shared" si="17"/>
        <v>0</v>
      </c>
      <c r="BI152" s="168">
        <f t="shared" si="18"/>
        <v>0</v>
      </c>
      <c r="BJ152" s="18" t="s">
        <v>85</v>
      </c>
      <c r="BK152" s="169">
        <f t="shared" si="19"/>
        <v>0</v>
      </c>
      <c r="BL152" s="18" t="s">
        <v>91</v>
      </c>
      <c r="BM152" s="167" t="s">
        <v>1036</v>
      </c>
    </row>
    <row r="153" spans="1:65" s="2" customFormat="1" ht="21.75" customHeight="1">
      <c r="A153" s="33"/>
      <c r="B153" s="155"/>
      <c r="C153" s="191" t="s">
        <v>319</v>
      </c>
      <c r="D153" s="191" t="s">
        <v>263</v>
      </c>
      <c r="E153" s="192" t="s">
        <v>1037</v>
      </c>
      <c r="F153" s="193" t="s">
        <v>1038</v>
      </c>
      <c r="G153" s="194" t="s">
        <v>276</v>
      </c>
      <c r="H153" s="195">
        <v>16</v>
      </c>
      <c r="I153" s="196"/>
      <c r="J153" s="195">
        <f t="shared" si="10"/>
        <v>0</v>
      </c>
      <c r="K153" s="197"/>
      <c r="L153" s="198"/>
      <c r="M153" s="199" t="s">
        <v>1</v>
      </c>
      <c r="N153" s="200" t="s">
        <v>40</v>
      </c>
      <c r="O153" s="59"/>
      <c r="P153" s="165">
        <f t="shared" si="11"/>
        <v>0</v>
      </c>
      <c r="Q153" s="165">
        <v>2.9999999999999997E-4</v>
      </c>
      <c r="R153" s="165">
        <f t="shared" si="12"/>
        <v>4.7999999999999996E-3</v>
      </c>
      <c r="S153" s="165">
        <v>0</v>
      </c>
      <c r="T153" s="166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7" t="s">
        <v>103</v>
      </c>
      <c r="AT153" s="167" t="s">
        <v>263</v>
      </c>
      <c r="AU153" s="167" t="s">
        <v>85</v>
      </c>
      <c r="AY153" s="18" t="s">
        <v>128</v>
      </c>
      <c r="BE153" s="168">
        <f t="shared" si="14"/>
        <v>0</v>
      </c>
      <c r="BF153" s="168">
        <f t="shared" si="15"/>
        <v>0</v>
      </c>
      <c r="BG153" s="168">
        <f t="shared" si="16"/>
        <v>0</v>
      </c>
      <c r="BH153" s="168">
        <f t="shared" si="17"/>
        <v>0</v>
      </c>
      <c r="BI153" s="168">
        <f t="shared" si="18"/>
        <v>0</v>
      </c>
      <c r="BJ153" s="18" t="s">
        <v>85</v>
      </c>
      <c r="BK153" s="169">
        <f t="shared" si="19"/>
        <v>0</v>
      </c>
      <c r="BL153" s="18" t="s">
        <v>91</v>
      </c>
      <c r="BM153" s="167" t="s">
        <v>1039</v>
      </c>
    </row>
    <row r="154" spans="1:65" s="2" customFormat="1" ht="21.75" customHeight="1">
      <c r="A154" s="33"/>
      <c r="B154" s="155"/>
      <c r="C154" s="156" t="s">
        <v>323</v>
      </c>
      <c r="D154" s="156" t="s">
        <v>129</v>
      </c>
      <c r="E154" s="157" t="s">
        <v>1040</v>
      </c>
      <c r="F154" s="158" t="s">
        <v>1041</v>
      </c>
      <c r="G154" s="159" t="s">
        <v>276</v>
      </c>
      <c r="H154" s="160">
        <v>19</v>
      </c>
      <c r="I154" s="161"/>
      <c r="J154" s="160">
        <f t="shared" si="10"/>
        <v>0</v>
      </c>
      <c r="K154" s="162"/>
      <c r="L154" s="34"/>
      <c r="M154" s="163" t="s">
        <v>1</v>
      </c>
      <c r="N154" s="164" t="s">
        <v>40</v>
      </c>
      <c r="O154" s="59"/>
      <c r="P154" s="165">
        <f t="shared" si="11"/>
        <v>0</v>
      </c>
      <c r="Q154" s="165">
        <v>0</v>
      </c>
      <c r="R154" s="165">
        <f t="shared" si="12"/>
        <v>0</v>
      </c>
      <c r="S154" s="165">
        <v>4.0000000000000001E-3</v>
      </c>
      <c r="T154" s="166">
        <f t="shared" si="13"/>
        <v>7.5999999999999998E-2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91</v>
      </c>
      <c r="AT154" s="167" t="s">
        <v>129</v>
      </c>
      <c r="AU154" s="167" t="s">
        <v>85</v>
      </c>
      <c r="AY154" s="18" t="s">
        <v>128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8" t="s">
        <v>85</v>
      </c>
      <c r="BK154" s="169">
        <f t="shared" si="19"/>
        <v>0</v>
      </c>
      <c r="BL154" s="18" t="s">
        <v>91</v>
      </c>
      <c r="BM154" s="167" t="s">
        <v>1042</v>
      </c>
    </row>
    <row r="155" spans="1:65" s="2" customFormat="1" ht="16.5" customHeight="1">
      <c r="A155" s="33"/>
      <c r="B155" s="155"/>
      <c r="C155" s="156" t="s">
        <v>327</v>
      </c>
      <c r="D155" s="156" t="s">
        <v>129</v>
      </c>
      <c r="E155" s="157" t="s">
        <v>1043</v>
      </c>
      <c r="F155" s="158" t="s">
        <v>1044</v>
      </c>
      <c r="G155" s="159" t="s">
        <v>276</v>
      </c>
      <c r="H155" s="160">
        <v>21</v>
      </c>
      <c r="I155" s="161"/>
      <c r="J155" s="160">
        <f t="shared" si="10"/>
        <v>0</v>
      </c>
      <c r="K155" s="162"/>
      <c r="L155" s="34"/>
      <c r="M155" s="163" t="s">
        <v>1</v>
      </c>
      <c r="N155" s="164" t="s">
        <v>40</v>
      </c>
      <c r="O155" s="59"/>
      <c r="P155" s="165">
        <f t="shared" si="11"/>
        <v>0</v>
      </c>
      <c r="Q155" s="165">
        <v>0</v>
      </c>
      <c r="R155" s="165">
        <f t="shared" si="12"/>
        <v>0</v>
      </c>
      <c r="S155" s="165">
        <v>0</v>
      </c>
      <c r="T155" s="166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7" t="s">
        <v>91</v>
      </c>
      <c r="AT155" s="167" t="s">
        <v>129</v>
      </c>
      <c r="AU155" s="167" t="s">
        <v>85</v>
      </c>
      <c r="AY155" s="18" t="s">
        <v>128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8" t="s">
        <v>85</v>
      </c>
      <c r="BK155" s="169">
        <f t="shared" si="19"/>
        <v>0</v>
      </c>
      <c r="BL155" s="18" t="s">
        <v>91</v>
      </c>
      <c r="BM155" s="167" t="s">
        <v>1045</v>
      </c>
    </row>
    <row r="156" spans="1:65" s="2" customFormat="1" ht="16.5" customHeight="1">
      <c r="A156" s="33"/>
      <c r="B156" s="155"/>
      <c r="C156" s="156" t="s">
        <v>331</v>
      </c>
      <c r="D156" s="156" t="s">
        <v>129</v>
      </c>
      <c r="E156" s="157" t="s">
        <v>1046</v>
      </c>
      <c r="F156" s="158" t="s">
        <v>1047</v>
      </c>
      <c r="G156" s="159" t="s">
        <v>276</v>
      </c>
      <c r="H156" s="160">
        <v>16</v>
      </c>
      <c r="I156" s="161"/>
      <c r="J156" s="160">
        <f t="shared" si="10"/>
        <v>0</v>
      </c>
      <c r="K156" s="162"/>
      <c r="L156" s="34"/>
      <c r="M156" s="163" t="s">
        <v>1</v>
      </c>
      <c r="N156" s="164" t="s">
        <v>40</v>
      </c>
      <c r="O156" s="59"/>
      <c r="P156" s="165">
        <f t="shared" si="11"/>
        <v>0</v>
      </c>
      <c r="Q156" s="165">
        <v>0</v>
      </c>
      <c r="R156" s="165">
        <f t="shared" si="12"/>
        <v>0</v>
      </c>
      <c r="S156" s="165">
        <v>0</v>
      </c>
      <c r="T156" s="166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7" t="s">
        <v>91</v>
      </c>
      <c r="AT156" s="167" t="s">
        <v>129</v>
      </c>
      <c r="AU156" s="167" t="s">
        <v>85</v>
      </c>
      <c r="AY156" s="18" t="s">
        <v>128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8" t="s">
        <v>85</v>
      </c>
      <c r="BK156" s="169">
        <f t="shared" si="19"/>
        <v>0</v>
      </c>
      <c r="BL156" s="18" t="s">
        <v>91</v>
      </c>
      <c r="BM156" s="167" t="s">
        <v>1048</v>
      </c>
    </row>
    <row r="157" spans="1:65" s="11" customFormat="1" ht="22.75" customHeight="1">
      <c r="B157" s="144"/>
      <c r="D157" s="145" t="s">
        <v>73</v>
      </c>
      <c r="E157" s="180" t="s">
        <v>414</v>
      </c>
      <c r="F157" s="180" t="s">
        <v>415</v>
      </c>
      <c r="I157" s="147"/>
      <c r="J157" s="181">
        <f>BK157</f>
        <v>0</v>
      </c>
      <c r="L157" s="144"/>
      <c r="M157" s="149"/>
      <c r="N157" s="150"/>
      <c r="O157" s="150"/>
      <c r="P157" s="151">
        <f>P158</f>
        <v>0</v>
      </c>
      <c r="Q157" s="150"/>
      <c r="R157" s="151">
        <f>R158</f>
        <v>0</v>
      </c>
      <c r="S157" s="150"/>
      <c r="T157" s="152">
        <f>T158</f>
        <v>0</v>
      </c>
      <c r="AR157" s="145" t="s">
        <v>81</v>
      </c>
      <c r="AT157" s="153" t="s">
        <v>73</v>
      </c>
      <c r="AU157" s="153" t="s">
        <v>81</v>
      </c>
      <c r="AY157" s="145" t="s">
        <v>128</v>
      </c>
      <c r="BK157" s="154">
        <f>BK158</f>
        <v>0</v>
      </c>
    </row>
    <row r="158" spans="1:65" s="2" customFormat="1" ht="21.75" customHeight="1">
      <c r="A158" s="33"/>
      <c r="B158" s="155"/>
      <c r="C158" s="156" t="s">
        <v>336</v>
      </c>
      <c r="D158" s="156" t="s">
        <v>129</v>
      </c>
      <c r="E158" s="157" t="s">
        <v>680</v>
      </c>
      <c r="F158" s="158" t="s">
        <v>681</v>
      </c>
      <c r="G158" s="159" t="s">
        <v>216</v>
      </c>
      <c r="H158" s="160">
        <v>11.46</v>
      </c>
      <c r="I158" s="161"/>
      <c r="J158" s="160">
        <f>ROUND(I158*H158,3)</f>
        <v>0</v>
      </c>
      <c r="K158" s="162"/>
      <c r="L158" s="34"/>
      <c r="M158" s="163" t="s">
        <v>1</v>
      </c>
      <c r="N158" s="164" t="s">
        <v>40</v>
      </c>
      <c r="O158" s="59"/>
      <c r="P158" s="165">
        <f>O158*H158</f>
        <v>0</v>
      </c>
      <c r="Q158" s="165">
        <v>0</v>
      </c>
      <c r="R158" s="165">
        <f>Q158*H158</f>
        <v>0</v>
      </c>
      <c r="S158" s="165">
        <v>0</v>
      </c>
      <c r="T158" s="166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91</v>
      </c>
      <c r="AT158" s="167" t="s">
        <v>129</v>
      </c>
      <c r="AU158" s="167" t="s">
        <v>85</v>
      </c>
      <c r="AY158" s="18" t="s">
        <v>128</v>
      </c>
      <c r="BE158" s="168">
        <f>IF(N158="základná",J158,0)</f>
        <v>0</v>
      </c>
      <c r="BF158" s="168">
        <f>IF(N158="znížená",J158,0)</f>
        <v>0</v>
      </c>
      <c r="BG158" s="168">
        <f>IF(N158="zákl. prenesená",J158,0)</f>
        <v>0</v>
      </c>
      <c r="BH158" s="168">
        <f>IF(N158="zníž. prenesená",J158,0)</f>
        <v>0</v>
      </c>
      <c r="BI158" s="168">
        <f>IF(N158="nulová",J158,0)</f>
        <v>0</v>
      </c>
      <c r="BJ158" s="18" t="s">
        <v>85</v>
      </c>
      <c r="BK158" s="169">
        <f>ROUND(I158*H158,3)</f>
        <v>0</v>
      </c>
      <c r="BL158" s="18" t="s">
        <v>91</v>
      </c>
      <c r="BM158" s="167" t="s">
        <v>1049</v>
      </c>
    </row>
    <row r="159" spans="1:65" s="11" customFormat="1" ht="25.9" customHeight="1">
      <c r="B159" s="144"/>
      <c r="D159" s="145" t="s">
        <v>73</v>
      </c>
      <c r="E159" s="146" t="s">
        <v>233</v>
      </c>
      <c r="F159" s="146" t="s">
        <v>234</v>
      </c>
      <c r="I159" s="147"/>
      <c r="J159" s="148">
        <f>BK159</f>
        <v>0</v>
      </c>
      <c r="L159" s="144"/>
      <c r="M159" s="149"/>
      <c r="N159" s="150"/>
      <c r="O159" s="150"/>
      <c r="P159" s="151">
        <f>P160</f>
        <v>0</v>
      </c>
      <c r="Q159" s="150"/>
      <c r="R159" s="151">
        <f>R160</f>
        <v>0</v>
      </c>
      <c r="S159" s="150"/>
      <c r="T159" s="152">
        <f>T160</f>
        <v>0</v>
      </c>
      <c r="AR159" s="145" t="s">
        <v>94</v>
      </c>
      <c r="AT159" s="153" t="s">
        <v>73</v>
      </c>
      <c r="AU159" s="153" t="s">
        <v>74</v>
      </c>
      <c r="AY159" s="145" t="s">
        <v>128</v>
      </c>
      <c r="BK159" s="154">
        <f>BK160</f>
        <v>0</v>
      </c>
    </row>
    <row r="160" spans="1:65" s="11" customFormat="1" ht="22.75" customHeight="1">
      <c r="B160" s="144"/>
      <c r="D160" s="145" t="s">
        <v>73</v>
      </c>
      <c r="E160" s="180" t="s">
        <v>235</v>
      </c>
      <c r="F160" s="180" t="s">
        <v>236</v>
      </c>
      <c r="I160" s="147"/>
      <c r="J160" s="181">
        <f>BK160</f>
        <v>0</v>
      </c>
      <c r="L160" s="144"/>
      <c r="M160" s="149"/>
      <c r="N160" s="150"/>
      <c r="O160" s="150"/>
      <c r="P160" s="151">
        <f>P161</f>
        <v>0</v>
      </c>
      <c r="Q160" s="150"/>
      <c r="R160" s="151">
        <f>R161</f>
        <v>0</v>
      </c>
      <c r="S160" s="150"/>
      <c r="T160" s="152">
        <f>T161</f>
        <v>0</v>
      </c>
      <c r="AR160" s="145" t="s">
        <v>94</v>
      </c>
      <c r="AT160" s="153" t="s">
        <v>73</v>
      </c>
      <c r="AU160" s="153" t="s">
        <v>81</v>
      </c>
      <c r="AY160" s="145" t="s">
        <v>128</v>
      </c>
      <c r="BK160" s="154">
        <f>BK161</f>
        <v>0</v>
      </c>
    </row>
    <row r="161" spans="1:65" s="2" customFormat="1" ht="33" customHeight="1">
      <c r="A161" s="33"/>
      <c r="B161" s="155"/>
      <c r="C161" s="156" t="s">
        <v>340</v>
      </c>
      <c r="D161" s="156" t="s">
        <v>129</v>
      </c>
      <c r="E161" s="157" t="s">
        <v>238</v>
      </c>
      <c r="F161" s="158" t="s">
        <v>239</v>
      </c>
      <c r="G161" s="159" t="s">
        <v>132</v>
      </c>
      <c r="H161" s="160">
        <v>1</v>
      </c>
      <c r="I161" s="161"/>
      <c r="J161" s="160">
        <f>ROUND(I161*H161,3)</f>
        <v>0</v>
      </c>
      <c r="K161" s="162"/>
      <c r="L161" s="34"/>
      <c r="M161" s="170" t="s">
        <v>1</v>
      </c>
      <c r="N161" s="171" t="s">
        <v>40</v>
      </c>
      <c r="O161" s="172"/>
      <c r="P161" s="173">
        <f>O161*H161</f>
        <v>0</v>
      </c>
      <c r="Q161" s="173">
        <v>0</v>
      </c>
      <c r="R161" s="173">
        <f>Q161*H161</f>
        <v>0</v>
      </c>
      <c r="S161" s="173">
        <v>0</v>
      </c>
      <c r="T161" s="174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240</v>
      </c>
      <c r="AT161" s="167" t="s">
        <v>129</v>
      </c>
      <c r="AU161" s="167" t="s">
        <v>85</v>
      </c>
      <c r="AY161" s="18" t="s">
        <v>128</v>
      </c>
      <c r="BE161" s="168">
        <f>IF(N161="základná",J161,0)</f>
        <v>0</v>
      </c>
      <c r="BF161" s="168">
        <f>IF(N161="znížená",J161,0)</f>
        <v>0</v>
      </c>
      <c r="BG161" s="168">
        <f>IF(N161="zákl. prenesená",J161,0)</f>
        <v>0</v>
      </c>
      <c r="BH161" s="168">
        <f>IF(N161="zníž. prenesená",J161,0)</f>
        <v>0</v>
      </c>
      <c r="BI161" s="168">
        <f>IF(N161="nulová",J161,0)</f>
        <v>0</v>
      </c>
      <c r="BJ161" s="18" t="s">
        <v>85</v>
      </c>
      <c r="BK161" s="169">
        <f>ROUND(I161*H161,3)</f>
        <v>0</v>
      </c>
      <c r="BL161" s="18" t="s">
        <v>240</v>
      </c>
      <c r="BM161" s="167" t="s">
        <v>1050</v>
      </c>
    </row>
    <row r="162" spans="1:65" s="2" customFormat="1" ht="7" customHeight="1">
      <c r="A162" s="33"/>
      <c r="B162" s="48"/>
      <c r="C162" s="49"/>
      <c r="D162" s="49"/>
      <c r="E162" s="49"/>
      <c r="F162" s="49"/>
      <c r="G162" s="49"/>
      <c r="H162" s="49"/>
      <c r="I162" s="121"/>
      <c r="J162" s="49"/>
      <c r="K162" s="49"/>
      <c r="L162" s="34"/>
      <c r="M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</row>
  </sheetData>
  <autoFilter ref="C121:K161" xr:uid="{00000000-0009-0000-0000-000007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72"/>
  <sheetViews>
    <sheetView showGridLines="0" workbookViewId="0"/>
  </sheetViews>
  <sheetFormatPr defaultRowHeight="10"/>
  <cols>
    <col min="1" max="1" width="8.33203125" style="1" customWidth="1"/>
    <col min="2" max="2" width="1.664062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" style="1" customWidth="1"/>
    <col min="8" max="8" width="11.44140625" style="1" customWidth="1"/>
    <col min="9" max="9" width="20.109375" style="94" customWidth="1"/>
    <col min="10" max="10" width="20.109375" style="1" customWidth="1"/>
    <col min="11" max="11" width="20.109375" style="1" hidden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I2" s="94"/>
      <c r="L2" s="224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102</v>
      </c>
    </row>
    <row r="3" spans="1:46" s="1" customFormat="1" ht="7" customHeight="1">
      <c r="B3" s="19"/>
      <c r="C3" s="20"/>
      <c r="D3" s="20"/>
      <c r="E3" s="20"/>
      <c r="F3" s="20"/>
      <c r="G3" s="20"/>
      <c r="H3" s="20"/>
      <c r="I3" s="95"/>
      <c r="J3" s="20"/>
      <c r="K3" s="20"/>
      <c r="L3" s="21"/>
      <c r="AT3" s="18" t="s">
        <v>74</v>
      </c>
    </row>
    <row r="4" spans="1:46" s="1" customFormat="1" ht="25" customHeight="1">
      <c r="B4" s="21"/>
      <c r="D4" s="22" t="s">
        <v>106</v>
      </c>
      <c r="I4" s="94"/>
      <c r="L4" s="21"/>
      <c r="M4" s="96" t="s">
        <v>9</v>
      </c>
      <c r="AT4" s="18" t="s">
        <v>3</v>
      </c>
    </row>
    <row r="5" spans="1:46" s="1" customFormat="1" ht="7" customHeight="1">
      <c r="B5" s="21"/>
      <c r="I5" s="94"/>
      <c r="L5" s="21"/>
    </row>
    <row r="6" spans="1:46" s="1" customFormat="1" ht="12" customHeight="1">
      <c r="B6" s="21"/>
      <c r="D6" s="28" t="s">
        <v>14</v>
      </c>
      <c r="I6" s="94"/>
      <c r="L6" s="21"/>
    </row>
    <row r="7" spans="1:46" s="1" customFormat="1" ht="16.5" customHeight="1">
      <c r="B7" s="21"/>
      <c r="E7" s="264" t="str">
        <f>'Rekapitulácia stavby'!K6</f>
        <v>Regenerácia centrálnej zóny - Štvrť SNP Trenčianske Teplice</v>
      </c>
      <c r="F7" s="265"/>
      <c r="G7" s="265"/>
      <c r="H7" s="265"/>
      <c r="I7" s="94"/>
      <c r="L7" s="21"/>
    </row>
    <row r="8" spans="1:46" s="2" customFormat="1" ht="12" customHeight="1">
      <c r="A8" s="33"/>
      <c r="B8" s="34"/>
      <c r="C8" s="33"/>
      <c r="D8" s="28" t="s">
        <v>107</v>
      </c>
      <c r="E8" s="33"/>
      <c r="F8" s="33"/>
      <c r="G8" s="33"/>
      <c r="H8" s="33"/>
      <c r="I8" s="97"/>
      <c r="J8" s="33"/>
      <c r="K8" s="33"/>
      <c r="L8" s="4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47" t="s">
        <v>1051</v>
      </c>
      <c r="F9" s="263"/>
      <c r="G9" s="263"/>
      <c r="H9" s="263"/>
      <c r="I9" s="97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97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16</v>
      </c>
      <c r="E11" s="33"/>
      <c r="F11" s="26" t="s">
        <v>1</v>
      </c>
      <c r="G11" s="33"/>
      <c r="H11" s="33"/>
      <c r="I11" s="98" t="s">
        <v>17</v>
      </c>
      <c r="J11" s="26" t="s">
        <v>1</v>
      </c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18</v>
      </c>
      <c r="E12" s="33"/>
      <c r="F12" s="26" t="s">
        <v>19</v>
      </c>
      <c r="G12" s="33"/>
      <c r="H12" s="33"/>
      <c r="I12" s="98" t="s">
        <v>20</v>
      </c>
      <c r="J12" s="56" t="str">
        <f>'Rekapitulácia stavby'!AN8</f>
        <v>6. 11. 2020</v>
      </c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5" customHeight="1">
      <c r="A13" s="33"/>
      <c r="B13" s="34"/>
      <c r="C13" s="33"/>
      <c r="D13" s="33"/>
      <c r="E13" s="33"/>
      <c r="F13" s="33"/>
      <c r="G13" s="33"/>
      <c r="H13" s="33"/>
      <c r="I13" s="97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22</v>
      </c>
      <c r="E14" s="33"/>
      <c r="F14" s="33"/>
      <c r="G14" s="33"/>
      <c r="H14" s="33"/>
      <c r="I14" s="98" t="s">
        <v>23</v>
      </c>
      <c r="J14" s="26" t="str">
        <f>IF('Rekapitulácia stavby'!AN10="","",'Rekapitulácia stavby'!AN10)</f>
        <v/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tr">
        <f>IF('Rekapitulácia stavby'!E11="","",'Rekapitulácia stavby'!E11)</f>
        <v xml:space="preserve"> </v>
      </c>
      <c r="F15" s="33"/>
      <c r="G15" s="33"/>
      <c r="H15" s="33"/>
      <c r="I15" s="98" t="s">
        <v>25</v>
      </c>
      <c r="J15" s="26" t="str">
        <f>IF('Rekapitulácia stavby'!AN11="","",'Rekapitulácia stavby'!AN11)</f>
        <v/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7" customHeight="1">
      <c r="A16" s="33"/>
      <c r="B16" s="34"/>
      <c r="C16" s="33"/>
      <c r="D16" s="33"/>
      <c r="E16" s="33"/>
      <c r="F16" s="33"/>
      <c r="G16" s="33"/>
      <c r="H16" s="33"/>
      <c r="I16" s="97"/>
      <c r="J16" s="33"/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26</v>
      </c>
      <c r="E17" s="33"/>
      <c r="F17" s="33"/>
      <c r="G17" s="33"/>
      <c r="H17" s="33"/>
      <c r="I17" s="98" t="s">
        <v>23</v>
      </c>
      <c r="J17" s="29" t="str">
        <f>'Rekapitulácia stavby'!AN13</f>
        <v>Vyplň údaj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266" t="str">
        <f>'Rekapitulácia stavby'!E14</f>
        <v>Vyplň údaj</v>
      </c>
      <c r="F18" s="236"/>
      <c r="G18" s="236"/>
      <c r="H18" s="236"/>
      <c r="I18" s="98" t="s">
        <v>25</v>
      </c>
      <c r="J18" s="29" t="str">
        <f>'Rekapitulácia stavby'!AN14</f>
        <v>Vyplň údaj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7" customHeight="1">
      <c r="A19" s="33"/>
      <c r="B19" s="34"/>
      <c r="C19" s="33"/>
      <c r="D19" s="33"/>
      <c r="E19" s="33"/>
      <c r="F19" s="33"/>
      <c r="G19" s="33"/>
      <c r="H19" s="33"/>
      <c r="I19" s="97"/>
      <c r="J19" s="33"/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28</v>
      </c>
      <c r="E20" s="33"/>
      <c r="F20" s="33"/>
      <c r="G20" s="33"/>
      <c r="H20" s="33"/>
      <c r="I20" s="98" t="s">
        <v>23</v>
      </c>
      <c r="J20" s="26" t="str">
        <f>IF('Rekapitulácia stavby'!AN16="","",'Rekapitulácia stavby'!AN16)</f>
        <v/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tr">
        <f>IF('Rekapitulácia stavby'!E17="","",'Rekapitulácia stavby'!E17)</f>
        <v>Ing. Juraj Čaňo</v>
      </c>
      <c r="F21" s="33"/>
      <c r="G21" s="33"/>
      <c r="H21" s="33"/>
      <c r="I21" s="98" t="s">
        <v>25</v>
      </c>
      <c r="J21" s="26" t="str">
        <f>IF('Rekapitulácia stavby'!AN17="","",'Rekapitulácia stavby'!AN17)</f>
        <v/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7" customHeight="1">
      <c r="A22" s="33"/>
      <c r="B22" s="34"/>
      <c r="C22" s="33"/>
      <c r="D22" s="33"/>
      <c r="E22" s="33"/>
      <c r="F22" s="33"/>
      <c r="G22" s="33"/>
      <c r="H22" s="33"/>
      <c r="I22" s="97"/>
      <c r="J22" s="33"/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98" t="s">
        <v>23</v>
      </c>
      <c r="J23" s="26" t="str">
        <f>IF('Rekapitulácia stavby'!AN19="","",'Rekapitulácia stavby'!AN19)</f>
        <v/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98" t="s">
        <v>25</v>
      </c>
      <c r="J24" s="26" t="str">
        <f>IF('Rekapitulácia stavby'!AN20="","",'Rekapitulácia stavby'!AN20)</f>
        <v/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7" customHeight="1">
      <c r="A25" s="33"/>
      <c r="B25" s="34"/>
      <c r="C25" s="33"/>
      <c r="D25" s="33"/>
      <c r="E25" s="33"/>
      <c r="F25" s="33"/>
      <c r="G25" s="33"/>
      <c r="H25" s="33"/>
      <c r="I25" s="97"/>
      <c r="J25" s="33"/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97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99"/>
      <c r="B27" s="100"/>
      <c r="C27" s="99"/>
      <c r="D27" s="99"/>
      <c r="E27" s="240" t="s">
        <v>1</v>
      </c>
      <c r="F27" s="240"/>
      <c r="G27" s="240"/>
      <c r="H27" s="240"/>
      <c r="I27" s="101"/>
      <c r="J27" s="99"/>
      <c r="K27" s="99"/>
      <c r="L27" s="102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2" customFormat="1" ht="7" customHeight="1">
      <c r="A28" s="33"/>
      <c r="B28" s="34"/>
      <c r="C28" s="33"/>
      <c r="D28" s="33"/>
      <c r="E28" s="33"/>
      <c r="F28" s="33"/>
      <c r="G28" s="33"/>
      <c r="H28" s="33"/>
      <c r="I28" s="97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7" customHeight="1">
      <c r="A29" s="33"/>
      <c r="B29" s="34"/>
      <c r="C29" s="33"/>
      <c r="D29" s="67"/>
      <c r="E29" s="67"/>
      <c r="F29" s="67"/>
      <c r="G29" s="67"/>
      <c r="H29" s="67"/>
      <c r="I29" s="103"/>
      <c r="J29" s="67"/>
      <c r="K29" s="67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4" customHeight="1">
      <c r="A30" s="33"/>
      <c r="B30" s="34"/>
      <c r="C30" s="33"/>
      <c r="D30" s="104" t="s">
        <v>34</v>
      </c>
      <c r="E30" s="33"/>
      <c r="F30" s="33"/>
      <c r="G30" s="33"/>
      <c r="H30" s="33"/>
      <c r="I30" s="97"/>
      <c r="J30" s="72">
        <f>ROUND(J123, 2)</f>
        <v>0</v>
      </c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7" customHeight="1">
      <c r="A31" s="33"/>
      <c r="B31" s="34"/>
      <c r="C31" s="33"/>
      <c r="D31" s="67"/>
      <c r="E31" s="67"/>
      <c r="F31" s="67"/>
      <c r="G31" s="67"/>
      <c r="H31" s="67"/>
      <c r="I31" s="103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105" t="s">
        <v>35</v>
      </c>
      <c r="J32" s="37" t="s">
        <v>37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4"/>
      <c r="C33" s="33"/>
      <c r="D33" s="106" t="s">
        <v>38</v>
      </c>
      <c r="E33" s="28" t="s">
        <v>39</v>
      </c>
      <c r="F33" s="107">
        <f>ROUND((SUM(BE123:BE171)),  2)</f>
        <v>0</v>
      </c>
      <c r="G33" s="33"/>
      <c r="H33" s="33"/>
      <c r="I33" s="108">
        <v>0.2</v>
      </c>
      <c r="J33" s="107">
        <f>ROUND(((SUM(BE123:BE171))*I33),  2)</f>
        <v>0</v>
      </c>
      <c r="K33" s="33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4"/>
      <c r="C34" s="33"/>
      <c r="D34" s="33"/>
      <c r="E34" s="28" t="s">
        <v>40</v>
      </c>
      <c r="F34" s="107">
        <f>ROUND((SUM(BF123:BF171)),  2)</f>
        <v>0</v>
      </c>
      <c r="G34" s="33"/>
      <c r="H34" s="33"/>
      <c r="I34" s="108">
        <v>0.2</v>
      </c>
      <c r="J34" s="107">
        <f>ROUND(((SUM(BF123:BF171))*I34), 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4"/>
      <c r="C35" s="33"/>
      <c r="D35" s="33"/>
      <c r="E35" s="28" t="s">
        <v>41</v>
      </c>
      <c r="F35" s="107">
        <f>ROUND((SUM(BG123:BG171)),  2)</f>
        <v>0</v>
      </c>
      <c r="G35" s="33"/>
      <c r="H35" s="33"/>
      <c r="I35" s="108">
        <v>0.2</v>
      </c>
      <c r="J35" s="107">
        <f>0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4"/>
      <c r="C36" s="33"/>
      <c r="D36" s="33"/>
      <c r="E36" s="28" t="s">
        <v>42</v>
      </c>
      <c r="F36" s="107">
        <f>ROUND((SUM(BH123:BH171)),  2)</f>
        <v>0</v>
      </c>
      <c r="G36" s="33"/>
      <c r="H36" s="33"/>
      <c r="I36" s="108">
        <v>0.2</v>
      </c>
      <c r="J36" s="107">
        <f>0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4"/>
      <c r="C37" s="33"/>
      <c r="D37" s="33"/>
      <c r="E37" s="28" t="s">
        <v>43</v>
      </c>
      <c r="F37" s="107">
        <f>ROUND((SUM(BI123:BI171)),  2)</f>
        <v>0</v>
      </c>
      <c r="G37" s="33"/>
      <c r="H37" s="33"/>
      <c r="I37" s="108">
        <v>0</v>
      </c>
      <c r="J37" s="107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7" customHeight="1">
      <c r="A38" s="33"/>
      <c r="B38" s="34"/>
      <c r="C38" s="33"/>
      <c r="D38" s="33"/>
      <c r="E38" s="33"/>
      <c r="F38" s="33"/>
      <c r="G38" s="33"/>
      <c r="H38" s="33"/>
      <c r="I38" s="97"/>
      <c r="J38" s="33"/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4" customHeight="1">
      <c r="A39" s="33"/>
      <c r="B39" s="34"/>
      <c r="C39" s="109"/>
      <c r="D39" s="110" t="s">
        <v>44</v>
      </c>
      <c r="E39" s="61"/>
      <c r="F39" s="61"/>
      <c r="G39" s="111" t="s">
        <v>45</v>
      </c>
      <c r="H39" s="112" t="s">
        <v>46</v>
      </c>
      <c r="I39" s="113"/>
      <c r="J39" s="114">
        <f>SUM(J30:J37)</f>
        <v>0</v>
      </c>
      <c r="K39" s="115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4"/>
      <c r="C40" s="33"/>
      <c r="D40" s="33"/>
      <c r="E40" s="33"/>
      <c r="F40" s="33"/>
      <c r="G40" s="33"/>
      <c r="H40" s="33"/>
      <c r="I40" s="97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21"/>
      <c r="I41" s="94"/>
      <c r="L41" s="21"/>
    </row>
    <row r="42" spans="1:31" s="1" customFormat="1" ht="14.4" customHeight="1">
      <c r="B42" s="21"/>
      <c r="I42" s="94"/>
      <c r="L42" s="21"/>
    </row>
    <row r="43" spans="1:31" s="1" customFormat="1" ht="14.4" customHeight="1">
      <c r="B43" s="21"/>
      <c r="I43" s="94"/>
      <c r="L43" s="21"/>
    </row>
    <row r="44" spans="1:31" s="1" customFormat="1" ht="14.4" customHeight="1">
      <c r="B44" s="21"/>
      <c r="I44" s="94"/>
      <c r="L44" s="21"/>
    </row>
    <row r="45" spans="1:31" s="1" customFormat="1" ht="14.4" customHeight="1">
      <c r="B45" s="21"/>
      <c r="I45" s="94"/>
      <c r="L45" s="21"/>
    </row>
    <row r="46" spans="1:31" s="1" customFormat="1" ht="14.4" customHeight="1">
      <c r="B46" s="21"/>
      <c r="I46" s="94"/>
      <c r="L46" s="21"/>
    </row>
    <row r="47" spans="1:31" s="1" customFormat="1" ht="14.4" customHeight="1">
      <c r="B47" s="21"/>
      <c r="I47" s="94"/>
      <c r="L47" s="21"/>
    </row>
    <row r="48" spans="1:31" s="1" customFormat="1" ht="14.4" customHeight="1">
      <c r="B48" s="21"/>
      <c r="I48" s="94"/>
      <c r="L48" s="21"/>
    </row>
    <row r="49" spans="1:31" s="1" customFormat="1" ht="14.4" customHeight="1">
      <c r="B49" s="21"/>
      <c r="I49" s="94"/>
      <c r="L49" s="21"/>
    </row>
    <row r="50" spans="1:31" s="2" customFormat="1" ht="14.4" customHeight="1">
      <c r="B50" s="43"/>
      <c r="D50" s="44" t="s">
        <v>47</v>
      </c>
      <c r="E50" s="45"/>
      <c r="F50" s="45"/>
      <c r="G50" s="44" t="s">
        <v>48</v>
      </c>
      <c r="H50" s="45"/>
      <c r="I50" s="116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5">
      <c r="A61" s="33"/>
      <c r="B61" s="34"/>
      <c r="C61" s="33"/>
      <c r="D61" s="46" t="s">
        <v>49</v>
      </c>
      <c r="E61" s="36"/>
      <c r="F61" s="117" t="s">
        <v>50</v>
      </c>
      <c r="G61" s="46" t="s">
        <v>49</v>
      </c>
      <c r="H61" s="36"/>
      <c r="I61" s="118"/>
      <c r="J61" s="119" t="s">
        <v>50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">
      <c r="A65" s="33"/>
      <c r="B65" s="34"/>
      <c r="C65" s="33"/>
      <c r="D65" s="44" t="s">
        <v>51</v>
      </c>
      <c r="E65" s="47"/>
      <c r="F65" s="47"/>
      <c r="G65" s="44" t="s">
        <v>52</v>
      </c>
      <c r="H65" s="47"/>
      <c r="I65" s="120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5">
      <c r="A76" s="33"/>
      <c r="B76" s="34"/>
      <c r="C76" s="33"/>
      <c r="D76" s="46" t="s">
        <v>49</v>
      </c>
      <c r="E76" s="36"/>
      <c r="F76" s="117" t="s">
        <v>50</v>
      </c>
      <c r="G76" s="46" t="s">
        <v>49</v>
      </c>
      <c r="H76" s="36"/>
      <c r="I76" s="118"/>
      <c r="J76" s="119" t="s">
        <v>50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48"/>
      <c r="C77" s="49"/>
      <c r="D77" s="49"/>
      <c r="E77" s="49"/>
      <c r="F77" s="49"/>
      <c r="G77" s="49"/>
      <c r="H77" s="49"/>
      <c r="I77" s="121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7" customHeight="1">
      <c r="A81" s="33"/>
      <c r="B81" s="50"/>
      <c r="C81" s="51"/>
      <c r="D81" s="51"/>
      <c r="E81" s="51"/>
      <c r="F81" s="51"/>
      <c r="G81" s="51"/>
      <c r="H81" s="51"/>
      <c r="I81" s="122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5" customHeight="1">
      <c r="A82" s="33"/>
      <c r="B82" s="34"/>
      <c r="C82" s="22" t="s">
        <v>109</v>
      </c>
      <c r="D82" s="33"/>
      <c r="E82" s="33"/>
      <c r="F82" s="33"/>
      <c r="G82" s="33"/>
      <c r="H82" s="33"/>
      <c r="I82" s="97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7" customHeight="1">
      <c r="A83" s="33"/>
      <c r="B83" s="34"/>
      <c r="C83" s="33"/>
      <c r="D83" s="33"/>
      <c r="E83" s="33"/>
      <c r="F83" s="33"/>
      <c r="G83" s="33"/>
      <c r="H83" s="33"/>
      <c r="I83" s="97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97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3"/>
      <c r="D85" s="33"/>
      <c r="E85" s="264" t="str">
        <f>E7</f>
        <v>Regenerácia centrálnej zóny - Štvrť SNP Trenčianske Teplice</v>
      </c>
      <c r="F85" s="265"/>
      <c r="G85" s="265"/>
      <c r="H85" s="265"/>
      <c r="I85" s="97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107</v>
      </c>
      <c r="D86" s="33"/>
      <c r="E86" s="33"/>
      <c r="F86" s="33"/>
      <c r="G86" s="33"/>
      <c r="H86" s="33"/>
      <c r="I86" s="97"/>
      <c r="J86" s="33"/>
      <c r="K86" s="33"/>
      <c r="L86" s="4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3"/>
      <c r="D87" s="33"/>
      <c r="E87" s="247" t="str">
        <f>E9</f>
        <v>7 - SO 08 - Mobiliár</v>
      </c>
      <c r="F87" s="263"/>
      <c r="G87" s="263"/>
      <c r="H87" s="263"/>
      <c r="I87" s="97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7" customHeight="1">
      <c r="A88" s="33"/>
      <c r="B88" s="34"/>
      <c r="C88" s="33"/>
      <c r="D88" s="33"/>
      <c r="E88" s="33"/>
      <c r="F88" s="33"/>
      <c r="G88" s="33"/>
      <c r="H88" s="33"/>
      <c r="I88" s="97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18</v>
      </c>
      <c r="D89" s="33"/>
      <c r="E89" s="33"/>
      <c r="F89" s="26" t="str">
        <f>F12</f>
        <v>Trenčianske Teplice</v>
      </c>
      <c r="G89" s="33"/>
      <c r="H89" s="33"/>
      <c r="I89" s="98" t="s">
        <v>20</v>
      </c>
      <c r="J89" s="56" t="str">
        <f>IF(J12="","",J12)</f>
        <v>6. 11. 2020</v>
      </c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7" customHeight="1">
      <c r="A90" s="33"/>
      <c r="B90" s="34"/>
      <c r="C90" s="33"/>
      <c r="D90" s="33"/>
      <c r="E90" s="33"/>
      <c r="F90" s="33"/>
      <c r="G90" s="33"/>
      <c r="H90" s="33"/>
      <c r="I90" s="97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15" customHeight="1">
      <c r="A91" s="33"/>
      <c r="B91" s="34"/>
      <c r="C91" s="28" t="s">
        <v>22</v>
      </c>
      <c r="D91" s="33"/>
      <c r="E91" s="33"/>
      <c r="F91" s="26" t="str">
        <f>E15</f>
        <v xml:space="preserve"> </v>
      </c>
      <c r="G91" s="33"/>
      <c r="H91" s="33"/>
      <c r="I91" s="98" t="s">
        <v>28</v>
      </c>
      <c r="J91" s="31" t="str">
        <f>E21</f>
        <v>Ing. Juraj Čaňo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15" customHeight="1">
      <c r="A92" s="33"/>
      <c r="B92" s="34"/>
      <c r="C92" s="28" t="s">
        <v>26</v>
      </c>
      <c r="D92" s="33"/>
      <c r="E92" s="33"/>
      <c r="F92" s="26" t="str">
        <f>IF(E18="","",E18)</f>
        <v>Vyplň údaj</v>
      </c>
      <c r="G92" s="33"/>
      <c r="H92" s="33"/>
      <c r="I92" s="98" t="s">
        <v>32</v>
      </c>
      <c r="J92" s="31" t="str">
        <f>E24</f>
        <v xml:space="preserve"> </v>
      </c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25" customHeight="1">
      <c r="A93" s="33"/>
      <c r="B93" s="34"/>
      <c r="C93" s="33"/>
      <c r="D93" s="33"/>
      <c r="E93" s="33"/>
      <c r="F93" s="33"/>
      <c r="G93" s="33"/>
      <c r="H93" s="33"/>
      <c r="I93" s="97"/>
      <c r="J93" s="33"/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23" t="s">
        <v>110</v>
      </c>
      <c r="D94" s="109"/>
      <c r="E94" s="109"/>
      <c r="F94" s="109"/>
      <c r="G94" s="109"/>
      <c r="H94" s="109"/>
      <c r="I94" s="124"/>
      <c r="J94" s="125" t="s">
        <v>111</v>
      </c>
      <c r="K94" s="109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25" customHeight="1">
      <c r="A95" s="33"/>
      <c r="B95" s="34"/>
      <c r="C95" s="33"/>
      <c r="D95" s="33"/>
      <c r="E95" s="33"/>
      <c r="F95" s="33"/>
      <c r="G95" s="33"/>
      <c r="H95" s="33"/>
      <c r="I95" s="97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75" customHeight="1">
      <c r="A96" s="33"/>
      <c r="B96" s="34"/>
      <c r="C96" s="126" t="s">
        <v>112</v>
      </c>
      <c r="D96" s="33"/>
      <c r="E96" s="33"/>
      <c r="F96" s="33"/>
      <c r="G96" s="33"/>
      <c r="H96" s="33"/>
      <c r="I96" s="97"/>
      <c r="J96" s="72">
        <f>J123</f>
        <v>0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113</v>
      </c>
    </row>
    <row r="97" spans="1:31" s="9" customFormat="1" ht="25" customHeight="1">
      <c r="B97" s="127"/>
      <c r="D97" s="128" t="s">
        <v>173</v>
      </c>
      <c r="E97" s="129"/>
      <c r="F97" s="129"/>
      <c r="G97" s="129"/>
      <c r="H97" s="129"/>
      <c r="I97" s="130"/>
      <c r="J97" s="131">
        <f>J124</f>
        <v>0</v>
      </c>
      <c r="L97" s="127"/>
    </row>
    <row r="98" spans="1:31" s="12" customFormat="1" ht="19.899999999999999" customHeight="1">
      <c r="B98" s="175"/>
      <c r="D98" s="176" t="s">
        <v>174</v>
      </c>
      <c r="E98" s="177"/>
      <c r="F98" s="177"/>
      <c r="G98" s="177"/>
      <c r="H98" s="177"/>
      <c r="I98" s="178"/>
      <c r="J98" s="179">
        <f>J125</f>
        <v>0</v>
      </c>
      <c r="L98" s="175"/>
    </row>
    <row r="99" spans="1:31" s="12" customFormat="1" ht="19.899999999999999" customHeight="1">
      <c r="B99" s="175"/>
      <c r="D99" s="176" t="s">
        <v>456</v>
      </c>
      <c r="E99" s="177"/>
      <c r="F99" s="177"/>
      <c r="G99" s="177"/>
      <c r="H99" s="177"/>
      <c r="I99" s="178"/>
      <c r="J99" s="179">
        <f>J142</f>
        <v>0</v>
      </c>
      <c r="L99" s="175"/>
    </row>
    <row r="100" spans="1:31" s="12" customFormat="1" ht="19.899999999999999" customHeight="1">
      <c r="B100" s="175"/>
      <c r="D100" s="176" t="s">
        <v>175</v>
      </c>
      <c r="E100" s="177"/>
      <c r="F100" s="177"/>
      <c r="G100" s="177"/>
      <c r="H100" s="177"/>
      <c r="I100" s="178"/>
      <c r="J100" s="179">
        <f>J156</f>
        <v>0</v>
      </c>
      <c r="L100" s="175"/>
    </row>
    <row r="101" spans="1:31" s="12" customFormat="1" ht="19.899999999999999" customHeight="1">
      <c r="B101" s="175"/>
      <c r="D101" s="176" t="s">
        <v>244</v>
      </c>
      <c r="E101" s="177"/>
      <c r="F101" s="177"/>
      <c r="G101" s="177"/>
      <c r="H101" s="177"/>
      <c r="I101" s="178"/>
      <c r="J101" s="179">
        <f>J167</f>
        <v>0</v>
      </c>
      <c r="L101" s="175"/>
    </row>
    <row r="102" spans="1:31" s="9" customFormat="1" ht="25" customHeight="1">
      <c r="B102" s="127"/>
      <c r="D102" s="128" t="s">
        <v>176</v>
      </c>
      <c r="E102" s="129"/>
      <c r="F102" s="129"/>
      <c r="G102" s="129"/>
      <c r="H102" s="129"/>
      <c r="I102" s="130"/>
      <c r="J102" s="131">
        <f>J169</f>
        <v>0</v>
      </c>
      <c r="L102" s="127"/>
    </row>
    <row r="103" spans="1:31" s="12" customFormat="1" ht="19.899999999999999" customHeight="1">
      <c r="B103" s="175"/>
      <c r="D103" s="176" t="s">
        <v>177</v>
      </c>
      <c r="E103" s="177"/>
      <c r="F103" s="177"/>
      <c r="G103" s="177"/>
      <c r="H103" s="177"/>
      <c r="I103" s="178"/>
      <c r="J103" s="179">
        <f>J170</f>
        <v>0</v>
      </c>
      <c r="L103" s="175"/>
    </row>
    <row r="104" spans="1:31" s="2" customFormat="1" ht="21.75" customHeight="1">
      <c r="A104" s="33"/>
      <c r="B104" s="34"/>
      <c r="C104" s="33"/>
      <c r="D104" s="33"/>
      <c r="E104" s="33"/>
      <c r="F104" s="33"/>
      <c r="G104" s="33"/>
      <c r="H104" s="33"/>
      <c r="I104" s="97"/>
      <c r="J104" s="33"/>
      <c r="K104" s="33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7" customHeight="1">
      <c r="A105" s="33"/>
      <c r="B105" s="48"/>
      <c r="C105" s="49"/>
      <c r="D105" s="49"/>
      <c r="E105" s="49"/>
      <c r="F105" s="49"/>
      <c r="G105" s="49"/>
      <c r="H105" s="49"/>
      <c r="I105" s="121"/>
      <c r="J105" s="49"/>
      <c r="K105" s="49"/>
      <c r="L105" s="4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9" spans="1:31" s="2" customFormat="1" ht="7" customHeight="1">
      <c r="A109" s="33"/>
      <c r="B109" s="50"/>
      <c r="C109" s="51"/>
      <c r="D109" s="51"/>
      <c r="E109" s="51"/>
      <c r="F109" s="51"/>
      <c r="G109" s="51"/>
      <c r="H109" s="51"/>
      <c r="I109" s="122"/>
      <c r="J109" s="51"/>
      <c r="K109" s="51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25" customHeight="1">
      <c r="A110" s="33"/>
      <c r="B110" s="34"/>
      <c r="C110" s="22" t="s">
        <v>115</v>
      </c>
      <c r="D110" s="33"/>
      <c r="E110" s="33"/>
      <c r="F110" s="33"/>
      <c r="G110" s="33"/>
      <c r="H110" s="33"/>
      <c r="I110" s="97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7" customHeight="1">
      <c r="A111" s="33"/>
      <c r="B111" s="34"/>
      <c r="C111" s="33"/>
      <c r="D111" s="33"/>
      <c r="E111" s="33"/>
      <c r="F111" s="33"/>
      <c r="G111" s="33"/>
      <c r="H111" s="33"/>
      <c r="I111" s="97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14</v>
      </c>
      <c r="D112" s="33"/>
      <c r="E112" s="33"/>
      <c r="F112" s="33"/>
      <c r="G112" s="33"/>
      <c r="H112" s="33"/>
      <c r="I112" s="97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3"/>
      <c r="D113" s="33"/>
      <c r="E113" s="264" t="str">
        <f>E7</f>
        <v>Regenerácia centrálnej zóny - Štvrť SNP Trenčianske Teplice</v>
      </c>
      <c r="F113" s="265"/>
      <c r="G113" s="265"/>
      <c r="H113" s="265"/>
      <c r="I113" s="97"/>
      <c r="J113" s="33"/>
      <c r="K113" s="33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8" t="s">
        <v>107</v>
      </c>
      <c r="D114" s="33"/>
      <c r="E114" s="33"/>
      <c r="F114" s="33"/>
      <c r="G114" s="33"/>
      <c r="H114" s="33"/>
      <c r="I114" s="97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3"/>
      <c r="D115" s="33"/>
      <c r="E115" s="247" t="str">
        <f>E9</f>
        <v>7 - SO 08 - Mobiliár</v>
      </c>
      <c r="F115" s="263"/>
      <c r="G115" s="263"/>
      <c r="H115" s="263"/>
      <c r="I115" s="97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7" customHeight="1">
      <c r="A116" s="33"/>
      <c r="B116" s="34"/>
      <c r="C116" s="33"/>
      <c r="D116" s="33"/>
      <c r="E116" s="33"/>
      <c r="F116" s="33"/>
      <c r="G116" s="33"/>
      <c r="H116" s="33"/>
      <c r="I116" s="97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2" customHeight="1">
      <c r="A117" s="33"/>
      <c r="B117" s="34"/>
      <c r="C117" s="28" t="s">
        <v>18</v>
      </c>
      <c r="D117" s="33"/>
      <c r="E117" s="33"/>
      <c r="F117" s="26" t="str">
        <f>F12</f>
        <v>Trenčianske Teplice</v>
      </c>
      <c r="G117" s="33"/>
      <c r="H117" s="33"/>
      <c r="I117" s="98" t="s">
        <v>20</v>
      </c>
      <c r="J117" s="56" t="str">
        <f>IF(J12="","",J12)</f>
        <v>6. 11. 2020</v>
      </c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7" customHeight="1">
      <c r="A118" s="33"/>
      <c r="B118" s="34"/>
      <c r="C118" s="33"/>
      <c r="D118" s="33"/>
      <c r="E118" s="33"/>
      <c r="F118" s="33"/>
      <c r="G118" s="33"/>
      <c r="H118" s="33"/>
      <c r="I118" s="97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5.15" customHeight="1">
      <c r="A119" s="33"/>
      <c r="B119" s="34"/>
      <c r="C119" s="28" t="s">
        <v>22</v>
      </c>
      <c r="D119" s="33"/>
      <c r="E119" s="33"/>
      <c r="F119" s="26" t="str">
        <f>E15</f>
        <v xml:space="preserve"> </v>
      </c>
      <c r="G119" s="33"/>
      <c r="H119" s="33"/>
      <c r="I119" s="98" t="s">
        <v>28</v>
      </c>
      <c r="J119" s="31" t="str">
        <f>E21</f>
        <v>Ing. Juraj Čaňo</v>
      </c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15.15" customHeight="1">
      <c r="A120" s="33"/>
      <c r="B120" s="34"/>
      <c r="C120" s="28" t="s">
        <v>26</v>
      </c>
      <c r="D120" s="33"/>
      <c r="E120" s="33"/>
      <c r="F120" s="26" t="str">
        <f>IF(E18="","",E18)</f>
        <v>Vyplň údaj</v>
      </c>
      <c r="G120" s="33"/>
      <c r="H120" s="33"/>
      <c r="I120" s="98" t="s">
        <v>32</v>
      </c>
      <c r="J120" s="31" t="str">
        <f>E24</f>
        <v xml:space="preserve"> 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0.25" customHeight="1">
      <c r="A121" s="33"/>
      <c r="B121" s="34"/>
      <c r="C121" s="33"/>
      <c r="D121" s="33"/>
      <c r="E121" s="33"/>
      <c r="F121" s="33"/>
      <c r="G121" s="33"/>
      <c r="H121" s="33"/>
      <c r="I121" s="97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10" customFormat="1" ht="29.25" customHeight="1">
      <c r="A122" s="132"/>
      <c r="B122" s="133"/>
      <c r="C122" s="134" t="s">
        <v>116</v>
      </c>
      <c r="D122" s="135" t="s">
        <v>59</v>
      </c>
      <c r="E122" s="135" t="s">
        <v>55</v>
      </c>
      <c r="F122" s="135" t="s">
        <v>56</v>
      </c>
      <c r="G122" s="135" t="s">
        <v>117</v>
      </c>
      <c r="H122" s="135" t="s">
        <v>118</v>
      </c>
      <c r="I122" s="136" t="s">
        <v>119</v>
      </c>
      <c r="J122" s="137" t="s">
        <v>111</v>
      </c>
      <c r="K122" s="138" t="s">
        <v>120</v>
      </c>
      <c r="L122" s="139"/>
      <c r="M122" s="63" t="s">
        <v>1</v>
      </c>
      <c r="N122" s="64" t="s">
        <v>38</v>
      </c>
      <c r="O122" s="64" t="s">
        <v>121</v>
      </c>
      <c r="P122" s="64" t="s">
        <v>122</v>
      </c>
      <c r="Q122" s="64" t="s">
        <v>123</v>
      </c>
      <c r="R122" s="64" t="s">
        <v>124</v>
      </c>
      <c r="S122" s="64" t="s">
        <v>125</v>
      </c>
      <c r="T122" s="65" t="s">
        <v>126</v>
      </c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</row>
    <row r="123" spans="1:65" s="2" customFormat="1" ht="22.75" customHeight="1">
      <c r="A123" s="33"/>
      <c r="B123" s="34"/>
      <c r="C123" s="70" t="s">
        <v>112</v>
      </c>
      <c r="D123" s="33"/>
      <c r="E123" s="33"/>
      <c r="F123" s="33"/>
      <c r="G123" s="33"/>
      <c r="H123" s="33"/>
      <c r="I123" s="97"/>
      <c r="J123" s="140">
        <f>BK123</f>
        <v>0</v>
      </c>
      <c r="K123" s="33"/>
      <c r="L123" s="34"/>
      <c r="M123" s="66"/>
      <c r="N123" s="57"/>
      <c r="O123" s="67"/>
      <c r="P123" s="141">
        <f>P124+P169</f>
        <v>0</v>
      </c>
      <c r="Q123" s="67"/>
      <c r="R123" s="141">
        <f>R124+R169</f>
        <v>12.974234060000001</v>
      </c>
      <c r="S123" s="67"/>
      <c r="T123" s="142">
        <f>T124+T169</f>
        <v>0</v>
      </c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73</v>
      </c>
      <c r="AU123" s="18" t="s">
        <v>113</v>
      </c>
      <c r="BK123" s="143">
        <f>BK124+BK169</f>
        <v>0</v>
      </c>
    </row>
    <row r="124" spans="1:65" s="11" customFormat="1" ht="25.9" customHeight="1">
      <c r="B124" s="144"/>
      <c r="D124" s="145" t="s">
        <v>73</v>
      </c>
      <c r="E124" s="146" t="s">
        <v>178</v>
      </c>
      <c r="F124" s="146" t="s">
        <v>179</v>
      </c>
      <c r="I124" s="147"/>
      <c r="J124" s="148">
        <f>BK124</f>
        <v>0</v>
      </c>
      <c r="L124" s="144"/>
      <c r="M124" s="149"/>
      <c r="N124" s="150"/>
      <c r="O124" s="150"/>
      <c r="P124" s="151">
        <f>P125+P142+P156+P167</f>
        <v>0</v>
      </c>
      <c r="Q124" s="150"/>
      <c r="R124" s="151">
        <f>R125+R142+R156+R167</f>
        <v>12.974234060000001</v>
      </c>
      <c r="S124" s="150"/>
      <c r="T124" s="152">
        <f>T125+T142+T156+T167</f>
        <v>0</v>
      </c>
      <c r="AR124" s="145" t="s">
        <v>81</v>
      </c>
      <c r="AT124" s="153" t="s">
        <v>73</v>
      </c>
      <c r="AU124" s="153" t="s">
        <v>74</v>
      </c>
      <c r="AY124" s="145" t="s">
        <v>128</v>
      </c>
      <c r="BK124" s="154">
        <f>BK125+BK142+BK156+BK167</f>
        <v>0</v>
      </c>
    </row>
    <row r="125" spans="1:65" s="11" customFormat="1" ht="22.75" customHeight="1">
      <c r="B125" s="144"/>
      <c r="D125" s="145" t="s">
        <v>73</v>
      </c>
      <c r="E125" s="180" t="s">
        <v>81</v>
      </c>
      <c r="F125" s="180" t="s">
        <v>180</v>
      </c>
      <c r="I125" s="147"/>
      <c r="J125" s="181">
        <f>BK125</f>
        <v>0</v>
      </c>
      <c r="L125" s="144"/>
      <c r="M125" s="149"/>
      <c r="N125" s="150"/>
      <c r="O125" s="150"/>
      <c r="P125" s="151">
        <f>SUM(P126:P141)</f>
        <v>0</v>
      </c>
      <c r="Q125" s="150"/>
      <c r="R125" s="151">
        <f>SUM(R126:R141)</f>
        <v>0</v>
      </c>
      <c r="S125" s="150"/>
      <c r="T125" s="152">
        <f>SUM(T126:T141)</f>
        <v>0</v>
      </c>
      <c r="AR125" s="145" t="s">
        <v>81</v>
      </c>
      <c r="AT125" s="153" t="s">
        <v>73</v>
      </c>
      <c r="AU125" s="153" t="s">
        <v>81</v>
      </c>
      <c r="AY125" s="145" t="s">
        <v>128</v>
      </c>
      <c r="BK125" s="154">
        <f>SUM(BK126:BK141)</f>
        <v>0</v>
      </c>
    </row>
    <row r="126" spans="1:65" s="2" customFormat="1" ht="21.75" customHeight="1">
      <c r="A126" s="33"/>
      <c r="B126" s="155"/>
      <c r="C126" s="156" t="s">
        <v>81</v>
      </c>
      <c r="D126" s="156" t="s">
        <v>129</v>
      </c>
      <c r="E126" s="157" t="s">
        <v>1052</v>
      </c>
      <c r="F126" s="158" t="s">
        <v>1053</v>
      </c>
      <c r="G126" s="159" t="s">
        <v>362</v>
      </c>
      <c r="H126" s="160">
        <v>5.39</v>
      </c>
      <c r="I126" s="161"/>
      <c r="J126" s="160">
        <f>ROUND(I126*H126,3)</f>
        <v>0</v>
      </c>
      <c r="K126" s="162"/>
      <c r="L126" s="34"/>
      <c r="M126" s="163" t="s">
        <v>1</v>
      </c>
      <c r="N126" s="164" t="s">
        <v>40</v>
      </c>
      <c r="O126" s="59"/>
      <c r="P126" s="165">
        <f>O126*H126</f>
        <v>0</v>
      </c>
      <c r="Q126" s="165">
        <v>0</v>
      </c>
      <c r="R126" s="165">
        <f>Q126*H126</f>
        <v>0</v>
      </c>
      <c r="S126" s="165">
        <v>0</v>
      </c>
      <c r="T126" s="166">
        <f>S126*H126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R126" s="167" t="s">
        <v>91</v>
      </c>
      <c r="AT126" s="167" t="s">
        <v>129</v>
      </c>
      <c r="AU126" s="167" t="s">
        <v>85</v>
      </c>
      <c r="AY126" s="18" t="s">
        <v>128</v>
      </c>
      <c r="BE126" s="168">
        <f>IF(N126="základná",J126,0)</f>
        <v>0</v>
      </c>
      <c r="BF126" s="168">
        <f>IF(N126="znížená",J126,0)</f>
        <v>0</v>
      </c>
      <c r="BG126" s="168">
        <f>IF(N126="zákl. prenesená",J126,0)</f>
        <v>0</v>
      </c>
      <c r="BH126" s="168">
        <f>IF(N126="zníž. prenesená",J126,0)</f>
        <v>0</v>
      </c>
      <c r="BI126" s="168">
        <f>IF(N126="nulová",J126,0)</f>
        <v>0</v>
      </c>
      <c r="BJ126" s="18" t="s">
        <v>85</v>
      </c>
      <c r="BK126" s="169">
        <f>ROUND(I126*H126,3)</f>
        <v>0</v>
      </c>
      <c r="BL126" s="18" t="s">
        <v>91</v>
      </c>
      <c r="BM126" s="167" t="s">
        <v>1054</v>
      </c>
    </row>
    <row r="127" spans="1:65" s="14" customFormat="1">
      <c r="B127" s="201"/>
      <c r="D127" s="183" t="s">
        <v>221</v>
      </c>
      <c r="E127" s="202" t="s">
        <v>1</v>
      </c>
      <c r="F127" s="203" t="s">
        <v>1055</v>
      </c>
      <c r="H127" s="202" t="s">
        <v>1</v>
      </c>
      <c r="I127" s="204"/>
      <c r="L127" s="201"/>
      <c r="M127" s="205"/>
      <c r="N127" s="206"/>
      <c r="O127" s="206"/>
      <c r="P127" s="206"/>
      <c r="Q127" s="206"/>
      <c r="R127" s="206"/>
      <c r="S127" s="206"/>
      <c r="T127" s="207"/>
      <c r="AT127" s="202" t="s">
        <v>221</v>
      </c>
      <c r="AU127" s="202" t="s">
        <v>85</v>
      </c>
      <c r="AV127" s="14" t="s">
        <v>81</v>
      </c>
      <c r="AW127" s="14" t="s">
        <v>30</v>
      </c>
      <c r="AX127" s="14" t="s">
        <v>74</v>
      </c>
      <c r="AY127" s="202" t="s">
        <v>128</v>
      </c>
    </row>
    <row r="128" spans="1:65" s="13" customFormat="1">
      <c r="B128" s="182"/>
      <c r="D128" s="183" t="s">
        <v>221</v>
      </c>
      <c r="E128" s="190" t="s">
        <v>1</v>
      </c>
      <c r="F128" s="184" t="s">
        <v>1056</v>
      </c>
      <c r="H128" s="185">
        <v>2.1</v>
      </c>
      <c r="I128" s="186"/>
      <c r="L128" s="182"/>
      <c r="M128" s="187"/>
      <c r="N128" s="188"/>
      <c r="O128" s="188"/>
      <c r="P128" s="188"/>
      <c r="Q128" s="188"/>
      <c r="R128" s="188"/>
      <c r="S128" s="188"/>
      <c r="T128" s="189"/>
      <c r="AT128" s="190" t="s">
        <v>221</v>
      </c>
      <c r="AU128" s="190" t="s">
        <v>85</v>
      </c>
      <c r="AV128" s="13" t="s">
        <v>85</v>
      </c>
      <c r="AW128" s="13" t="s">
        <v>30</v>
      </c>
      <c r="AX128" s="13" t="s">
        <v>74</v>
      </c>
      <c r="AY128" s="190" t="s">
        <v>128</v>
      </c>
    </row>
    <row r="129" spans="1:65" s="13" customFormat="1">
      <c r="B129" s="182"/>
      <c r="D129" s="183" t="s">
        <v>221</v>
      </c>
      <c r="E129" s="190" t="s">
        <v>1</v>
      </c>
      <c r="F129" s="184" t="s">
        <v>1057</v>
      </c>
      <c r="H129" s="185">
        <v>0.315</v>
      </c>
      <c r="I129" s="186"/>
      <c r="L129" s="182"/>
      <c r="M129" s="187"/>
      <c r="N129" s="188"/>
      <c r="O129" s="188"/>
      <c r="P129" s="188"/>
      <c r="Q129" s="188"/>
      <c r="R129" s="188"/>
      <c r="S129" s="188"/>
      <c r="T129" s="189"/>
      <c r="AT129" s="190" t="s">
        <v>221</v>
      </c>
      <c r="AU129" s="190" t="s">
        <v>85</v>
      </c>
      <c r="AV129" s="13" t="s">
        <v>85</v>
      </c>
      <c r="AW129" s="13" t="s">
        <v>30</v>
      </c>
      <c r="AX129" s="13" t="s">
        <v>74</v>
      </c>
      <c r="AY129" s="190" t="s">
        <v>128</v>
      </c>
    </row>
    <row r="130" spans="1:65" s="13" customFormat="1">
      <c r="B130" s="182"/>
      <c r="D130" s="183" t="s">
        <v>221</v>
      </c>
      <c r="E130" s="190" t="s">
        <v>1</v>
      </c>
      <c r="F130" s="184" t="s">
        <v>1058</v>
      </c>
      <c r="H130" s="185">
        <v>2.4750000000000001</v>
      </c>
      <c r="I130" s="186"/>
      <c r="L130" s="182"/>
      <c r="M130" s="187"/>
      <c r="N130" s="188"/>
      <c r="O130" s="188"/>
      <c r="P130" s="188"/>
      <c r="Q130" s="188"/>
      <c r="R130" s="188"/>
      <c r="S130" s="188"/>
      <c r="T130" s="189"/>
      <c r="AT130" s="190" t="s">
        <v>221</v>
      </c>
      <c r="AU130" s="190" t="s">
        <v>85</v>
      </c>
      <c r="AV130" s="13" t="s">
        <v>85</v>
      </c>
      <c r="AW130" s="13" t="s">
        <v>30</v>
      </c>
      <c r="AX130" s="13" t="s">
        <v>74</v>
      </c>
      <c r="AY130" s="190" t="s">
        <v>128</v>
      </c>
    </row>
    <row r="131" spans="1:65" s="13" customFormat="1">
      <c r="B131" s="182"/>
      <c r="D131" s="183" t="s">
        <v>221</v>
      </c>
      <c r="E131" s="190" t="s">
        <v>1</v>
      </c>
      <c r="F131" s="184" t="s">
        <v>1059</v>
      </c>
      <c r="H131" s="185">
        <v>0.5</v>
      </c>
      <c r="I131" s="186"/>
      <c r="L131" s="182"/>
      <c r="M131" s="187"/>
      <c r="N131" s="188"/>
      <c r="O131" s="188"/>
      <c r="P131" s="188"/>
      <c r="Q131" s="188"/>
      <c r="R131" s="188"/>
      <c r="S131" s="188"/>
      <c r="T131" s="189"/>
      <c r="AT131" s="190" t="s">
        <v>221</v>
      </c>
      <c r="AU131" s="190" t="s">
        <v>85</v>
      </c>
      <c r="AV131" s="13" t="s">
        <v>85</v>
      </c>
      <c r="AW131" s="13" t="s">
        <v>30</v>
      </c>
      <c r="AX131" s="13" t="s">
        <v>74</v>
      </c>
      <c r="AY131" s="190" t="s">
        <v>128</v>
      </c>
    </row>
    <row r="132" spans="1:65" s="15" customFormat="1">
      <c r="B132" s="208"/>
      <c r="D132" s="183" t="s">
        <v>221</v>
      </c>
      <c r="E132" s="209" t="s">
        <v>1</v>
      </c>
      <c r="F132" s="210" t="s">
        <v>1001</v>
      </c>
      <c r="H132" s="211">
        <v>5.3900000000000006</v>
      </c>
      <c r="I132" s="212"/>
      <c r="L132" s="208"/>
      <c r="M132" s="213"/>
      <c r="N132" s="214"/>
      <c r="O132" s="214"/>
      <c r="P132" s="214"/>
      <c r="Q132" s="214"/>
      <c r="R132" s="214"/>
      <c r="S132" s="214"/>
      <c r="T132" s="215"/>
      <c r="AT132" s="209" t="s">
        <v>221</v>
      </c>
      <c r="AU132" s="209" t="s">
        <v>85</v>
      </c>
      <c r="AV132" s="15" t="s">
        <v>91</v>
      </c>
      <c r="AW132" s="15" t="s">
        <v>30</v>
      </c>
      <c r="AX132" s="15" t="s">
        <v>81</v>
      </c>
      <c r="AY132" s="209" t="s">
        <v>128</v>
      </c>
    </row>
    <row r="133" spans="1:65" s="2" customFormat="1" ht="21.75" customHeight="1">
      <c r="A133" s="33"/>
      <c r="B133" s="155"/>
      <c r="C133" s="156" t="s">
        <v>85</v>
      </c>
      <c r="D133" s="156" t="s">
        <v>129</v>
      </c>
      <c r="E133" s="157" t="s">
        <v>1060</v>
      </c>
      <c r="F133" s="158" t="s">
        <v>1061</v>
      </c>
      <c r="G133" s="159" t="s">
        <v>362</v>
      </c>
      <c r="H133" s="160">
        <v>1.617</v>
      </c>
      <c r="I133" s="161"/>
      <c r="J133" s="160">
        <f>ROUND(I133*H133,3)</f>
        <v>0</v>
      </c>
      <c r="K133" s="162"/>
      <c r="L133" s="34"/>
      <c r="M133" s="163" t="s">
        <v>1</v>
      </c>
      <c r="N133" s="164" t="s">
        <v>40</v>
      </c>
      <c r="O133" s="59"/>
      <c r="P133" s="165">
        <f>O133*H133</f>
        <v>0</v>
      </c>
      <c r="Q133" s="165">
        <v>0</v>
      </c>
      <c r="R133" s="165">
        <f>Q133*H133</f>
        <v>0</v>
      </c>
      <c r="S133" s="165">
        <v>0</v>
      </c>
      <c r="T133" s="166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7" t="s">
        <v>91</v>
      </c>
      <c r="AT133" s="167" t="s">
        <v>129</v>
      </c>
      <c r="AU133" s="167" t="s">
        <v>85</v>
      </c>
      <c r="AY133" s="18" t="s">
        <v>128</v>
      </c>
      <c r="BE133" s="168">
        <f>IF(N133="základná",J133,0)</f>
        <v>0</v>
      </c>
      <c r="BF133" s="168">
        <f>IF(N133="znížená",J133,0)</f>
        <v>0</v>
      </c>
      <c r="BG133" s="168">
        <f>IF(N133="zákl. prenesená",J133,0)</f>
        <v>0</v>
      </c>
      <c r="BH133" s="168">
        <f>IF(N133="zníž. prenesená",J133,0)</f>
        <v>0</v>
      </c>
      <c r="BI133" s="168">
        <f>IF(N133="nulová",J133,0)</f>
        <v>0</v>
      </c>
      <c r="BJ133" s="18" t="s">
        <v>85</v>
      </c>
      <c r="BK133" s="169">
        <f>ROUND(I133*H133,3)</f>
        <v>0</v>
      </c>
      <c r="BL133" s="18" t="s">
        <v>91</v>
      </c>
      <c r="BM133" s="167" t="s">
        <v>1062</v>
      </c>
    </row>
    <row r="134" spans="1:65" s="13" customFormat="1">
      <c r="B134" s="182"/>
      <c r="D134" s="183" t="s">
        <v>221</v>
      </c>
      <c r="E134" s="190" t="s">
        <v>1</v>
      </c>
      <c r="F134" s="184" t="s">
        <v>1063</v>
      </c>
      <c r="H134" s="185">
        <v>1.617</v>
      </c>
      <c r="I134" s="186"/>
      <c r="L134" s="182"/>
      <c r="M134" s="187"/>
      <c r="N134" s="188"/>
      <c r="O134" s="188"/>
      <c r="P134" s="188"/>
      <c r="Q134" s="188"/>
      <c r="R134" s="188"/>
      <c r="S134" s="188"/>
      <c r="T134" s="189"/>
      <c r="AT134" s="190" t="s">
        <v>221</v>
      </c>
      <c r="AU134" s="190" t="s">
        <v>85</v>
      </c>
      <c r="AV134" s="13" t="s">
        <v>85</v>
      </c>
      <c r="AW134" s="13" t="s">
        <v>30</v>
      </c>
      <c r="AX134" s="13" t="s">
        <v>81</v>
      </c>
      <c r="AY134" s="190" t="s">
        <v>128</v>
      </c>
    </row>
    <row r="135" spans="1:65" s="2" customFormat="1" ht="21.75" customHeight="1">
      <c r="A135" s="33"/>
      <c r="B135" s="155"/>
      <c r="C135" s="156" t="s">
        <v>88</v>
      </c>
      <c r="D135" s="156" t="s">
        <v>129</v>
      </c>
      <c r="E135" s="157" t="s">
        <v>1064</v>
      </c>
      <c r="F135" s="158" t="s">
        <v>1065</v>
      </c>
      <c r="G135" s="159" t="s">
        <v>362</v>
      </c>
      <c r="H135" s="160">
        <v>5.39</v>
      </c>
      <c r="I135" s="161"/>
      <c r="J135" s="160">
        <f>ROUND(I135*H135,3)</f>
        <v>0</v>
      </c>
      <c r="K135" s="162"/>
      <c r="L135" s="34"/>
      <c r="M135" s="163" t="s">
        <v>1</v>
      </c>
      <c r="N135" s="164" t="s">
        <v>40</v>
      </c>
      <c r="O135" s="59"/>
      <c r="P135" s="165">
        <f>O135*H135</f>
        <v>0</v>
      </c>
      <c r="Q135" s="165">
        <v>0</v>
      </c>
      <c r="R135" s="165">
        <f>Q135*H135</f>
        <v>0</v>
      </c>
      <c r="S135" s="165">
        <v>0</v>
      </c>
      <c r="T135" s="166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7" t="s">
        <v>91</v>
      </c>
      <c r="AT135" s="167" t="s">
        <v>129</v>
      </c>
      <c r="AU135" s="167" t="s">
        <v>85</v>
      </c>
      <c r="AY135" s="18" t="s">
        <v>128</v>
      </c>
      <c r="BE135" s="168">
        <f>IF(N135="základná",J135,0)</f>
        <v>0</v>
      </c>
      <c r="BF135" s="168">
        <f>IF(N135="znížená",J135,0)</f>
        <v>0</v>
      </c>
      <c r="BG135" s="168">
        <f>IF(N135="zákl. prenesená",J135,0)</f>
        <v>0</v>
      </c>
      <c r="BH135" s="168">
        <f>IF(N135="zníž. prenesená",J135,0)</f>
        <v>0</v>
      </c>
      <c r="BI135" s="168">
        <f>IF(N135="nulová",J135,0)</f>
        <v>0</v>
      </c>
      <c r="BJ135" s="18" t="s">
        <v>85</v>
      </c>
      <c r="BK135" s="169">
        <f>ROUND(I135*H135,3)</f>
        <v>0</v>
      </c>
      <c r="BL135" s="18" t="s">
        <v>91</v>
      </c>
      <c r="BM135" s="167" t="s">
        <v>1066</v>
      </c>
    </row>
    <row r="136" spans="1:65" s="2" customFormat="1" ht="44.25" customHeight="1">
      <c r="A136" s="33"/>
      <c r="B136" s="155"/>
      <c r="C136" s="156" t="s">
        <v>91</v>
      </c>
      <c r="D136" s="156" t="s">
        <v>129</v>
      </c>
      <c r="E136" s="157" t="s">
        <v>1067</v>
      </c>
      <c r="F136" s="158" t="s">
        <v>1068</v>
      </c>
      <c r="G136" s="159" t="s">
        <v>362</v>
      </c>
      <c r="H136" s="160">
        <v>37.729999999999997</v>
      </c>
      <c r="I136" s="161"/>
      <c r="J136" s="160">
        <f>ROUND(I136*H136,3)</f>
        <v>0</v>
      </c>
      <c r="K136" s="162"/>
      <c r="L136" s="34"/>
      <c r="M136" s="163" t="s">
        <v>1</v>
      </c>
      <c r="N136" s="164" t="s">
        <v>40</v>
      </c>
      <c r="O136" s="59"/>
      <c r="P136" s="165">
        <f>O136*H136</f>
        <v>0</v>
      </c>
      <c r="Q136" s="165">
        <v>0</v>
      </c>
      <c r="R136" s="165">
        <f>Q136*H136</f>
        <v>0</v>
      </c>
      <c r="S136" s="165">
        <v>0</v>
      </c>
      <c r="T136" s="166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7" t="s">
        <v>91</v>
      </c>
      <c r="AT136" s="167" t="s">
        <v>129</v>
      </c>
      <c r="AU136" s="167" t="s">
        <v>85</v>
      </c>
      <c r="AY136" s="18" t="s">
        <v>128</v>
      </c>
      <c r="BE136" s="168">
        <f>IF(N136="základná",J136,0)</f>
        <v>0</v>
      </c>
      <c r="BF136" s="168">
        <f>IF(N136="znížená",J136,0)</f>
        <v>0</v>
      </c>
      <c r="BG136" s="168">
        <f>IF(N136="zákl. prenesená",J136,0)</f>
        <v>0</v>
      </c>
      <c r="BH136" s="168">
        <f>IF(N136="zníž. prenesená",J136,0)</f>
        <v>0</v>
      </c>
      <c r="BI136" s="168">
        <f>IF(N136="nulová",J136,0)</f>
        <v>0</v>
      </c>
      <c r="BJ136" s="18" t="s">
        <v>85</v>
      </c>
      <c r="BK136" s="169">
        <f>ROUND(I136*H136,3)</f>
        <v>0</v>
      </c>
      <c r="BL136" s="18" t="s">
        <v>91</v>
      </c>
      <c r="BM136" s="167" t="s">
        <v>1069</v>
      </c>
    </row>
    <row r="137" spans="1:65" s="13" customFormat="1">
      <c r="B137" s="182"/>
      <c r="D137" s="183" t="s">
        <v>221</v>
      </c>
      <c r="F137" s="184" t="s">
        <v>1070</v>
      </c>
      <c r="H137" s="185">
        <v>37.729999999999997</v>
      </c>
      <c r="I137" s="186"/>
      <c r="L137" s="182"/>
      <c r="M137" s="187"/>
      <c r="N137" s="188"/>
      <c r="O137" s="188"/>
      <c r="P137" s="188"/>
      <c r="Q137" s="188"/>
      <c r="R137" s="188"/>
      <c r="S137" s="188"/>
      <c r="T137" s="189"/>
      <c r="AT137" s="190" t="s">
        <v>221</v>
      </c>
      <c r="AU137" s="190" t="s">
        <v>85</v>
      </c>
      <c r="AV137" s="13" t="s">
        <v>85</v>
      </c>
      <c r="AW137" s="13" t="s">
        <v>3</v>
      </c>
      <c r="AX137" s="13" t="s">
        <v>81</v>
      </c>
      <c r="AY137" s="190" t="s">
        <v>128</v>
      </c>
    </row>
    <row r="138" spans="1:65" s="2" customFormat="1" ht="21.75" customHeight="1">
      <c r="A138" s="33"/>
      <c r="B138" s="155"/>
      <c r="C138" s="156" t="s">
        <v>94</v>
      </c>
      <c r="D138" s="156" t="s">
        <v>129</v>
      </c>
      <c r="E138" s="157" t="s">
        <v>1071</v>
      </c>
      <c r="F138" s="158" t="s">
        <v>1072</v>
      </c>
      <c r="G138" s="159" t="s">
        <v>362</v>
      </c>
      <c r="H138" s="160">
        <v>5.39</v>
      </c>
      <c r="I138" s="161"/>
      <c r="J138" s="160">
        <f>ROUND(I138*H138,3)</f>
        <v>0</v>
      </c>
      <c r="K138" s="162"/>
      <c r="L138" s="34"/>
      <c r="M138" s="163" t="s">
        <v>1</v>
      </c>
      <c r="N138" s="164" t="s">
        <v>40</v>
      </c>
      <c r="O138" s="59"/>
      <c r="P138" s="165">
        <f>O138*H138</f>
        <v>0</v>
      </c>
      <c r="Q138" s="165">
        <v>0</v>
      </c>
      <c r="R138" s="165">
        <f>Q138*H138</f>
        <v>0</v>
      </c>
      <c r="S138" s="165">
        <v>0</v>
      </c>
      <c r="T138" s="166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7" t="s">
        <v>91</v>
      </c>
      <c r="AT138" s="167" t="s">
        <v>129</v>
      </c>
      <c r="AU138" s="167" t="s">
        <v>85</v>
      </c>
      <c r="AY138" s="18" t="s">
        <v>128</v>
      </c>
      <c r="BE138" s="168">
        <f>IF(N138="základná",J138,0)</f>
        <v>0</v>
      </c>
      <c r="BF138" s="168">
        <f>IF(N138="znížená",J138,0)</f>
        <v>0</v>
      </c>
      <c r="BG138" s="168">
        <f>IF(N138="zákl. prenesená",J138,0)</f>
        <v>0</v>
      </c>
      <c r="BH138" s="168">
        <f>IF(N138="zníž. prenesená",J138,0)</f>
        <v>0</v>
      </c>
      <c r="BI138" s="168">
        <f>IF(N138="nulová",J138,0)</f>
        <v>0</v>
      </c>
      <c r="BJ138" s="18" t="s">
        <v>85</v>
      </c>
      <c r="BK138" s="169">
        <f>ROUND(I138*H138,3)</f>
        <v>0</v>
      </c>
      <c r="BL138" s="18" t="s">
        <v>91</v>
      </c>
      <c r="BM138" s="167" t="s">
        <v>1073</v>
      </c>
    </row>
    <row r="139" spans="1:65" s="2" customFormat="1" ht="16.5" customHeight="1">
      <c r="A139" s="33"/>
      <c r="B139" s="155"/>
      <c r="C139" s="156" t="s">
        <v>97</v>
      </c>
      <c r="D139" s="156" t="s">
        <v>129</v>
      </c>
      <c r="E139" s="157" t="s">
        <v>896</v>
      </c>
      <c r="F139" s="158" t="s">
        <v>1074</v>
      </c>
      <c r="G139" s="159" t="s">
        <v>362</v>
      </c>
      <c r="H139" s="160">
        <v>5.39</v>
      </c>
      <c r="I139" s="161"/>
      <c r="J139" s="160">
        <f>ROUND(I139*H139,3)</f>
        <v>0</v>
      </c>
      <c r="K139" s="162"/>
      <c r="L139" s="34"/>
      <c r="M139" s="163" t="s">
        <v>1</v>
      </c>
      <c r="N139" s="164" t="s">
        <v>40</v>
      </c>
      <c r="O139" s="59"/>
      <c r="P139" s="165">
        <f>O139*H139</f>
        <v>0</v>
      </c>
      <c r="Q139" s="165">
        <v>0</v>
      </c>
      <c r="R139" s="165">
        <f>Q139*H139</f>
        <v>0</v>
      </c>
      <c r="S139" s="165">
        <v>0</v>
      </c>
      <c r="T139" s="166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7" t="s">
        <v>91</v>
      </c>
      <c r="AT139" s="167" t="s">
        <v>129</v>
      </c>
      <c r="AU139" s="167" t="s">
        <v>85</v>
      </c>
      <c r="AY139" s="18" t="s">
        <v>128</v>
      </c>
      <c r="BE139" s="168">
        <f>IF(N139="základná",J139,0)</f>
        <v>0</v>
      </c>
      <c r="BF139" s="168">
        <f>IF(N139="znížená",J139,0)</f>
        <v>0</v>
      </c>
      <c r="BG139" s="168">
        <f>IF(N139="zákl. prenesená",J139,0)</f>
        <v>0</v>
      </c>
      <c r="BH139" s="168">
        <f>IF(N139="zníž. prenesená",J139,0)</f>
        <v>0</v>
      </c>
      <c r="BI139" s="168">
        <f>IF(N139="nulová",J139,0)</f>
        <v>0</v>
      </c>
      <c r="BJ139" s="18" t="s">
        <v>85</v>
      </c>
      <c r="BK139" s="169">
        <f>ROUND(I139*H139,3)</f>
        <v>0</v>
      </c>
      <c r="BL139" s="18" t="s">
        <v>91</v>
      </c>
      <c r="BM139" s="167" t="s">
        <v>1075</v>
      </c>
    </row>
    <row r="140" spans="1:65" s="2" customFormat="1" ht="21.75" customHeight="1">
      <c r="A140" s="33"/>
      <c r="B140" s="155"/>
      <c r="C140" s="156" t="s">
        <v>100</v>
      </c>
      <c r="D140" s="156" t="s">
        <v>129</v>
      </c>
      <c r="E140" s="157" t="s">
        <v>1076</v>
      </c>
      <c r="F140" s="158" t="s">
        <v>488</v>
      </c>
      <c r="G140" s="159" t="s">
        <v>216</v>
      </c>
      <c r="H140" s="160">
        <v>9.1630000000000003</v>
      </c>
      <c r="I140" s="161"/>
      <c r="J140" s="160">
        <f>ROUND(I140*H140,3)</f>
        <v>0</v>
      </c>
      <c r="K140" s="162"/>
      <c r="L140" s="34"/>
      <c r="M140" s="163" t="s">
        <v>1</v>
      </c>
      <c r="N140" s="164" t="s">
        <v>40</v>
      </c>
      <c r="O140" s="59"/>
      <c r="P140" s="165">
        <f>O140*H140</f>
        <v>0</v>
      </c>
      <c r="Q140" s="165">
        <v>0</v>
      </c>
      <c r="R140" s="165">
        <f>Q140*H140</f>
        <v>0</v>
      </c>
      <c r="S140" s="165">
        <v>0</v>
      </c>
      <c r="T140" s="166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7" t="s">
        <v>91</v>
      </c>
      <c r="AT140" s="167" t="s">
        <v>129</v>
      </c>
      <c r="AU140" s="167" t="s">
        <v>85</v>
      </c>
      <c r="AY140" s="18" t="s">
        <v>128</v>
      </c>
      <c r="BE140" s="168">
        <f>IF(N140="základná",J140,0)</f>
        <v>0</v>
      </c>
      <c r="BF140" s="168">
        <f>IF(N140="znížená",J140,0)</f>
        <v>0</v>
      </c>
      <c r="BG140" s="168">
        <f>IF(N140="zákl. prenesená",J140,0)</f>
        <v>0</v>
      </c>
      <c r="BH140" s="168">
        <f>IF(N140="zníž. prenesená",J140,0)</f>
        <v>0</v>
      </c>
      <c r="BI140" s="168">
        <f>IF(N140="nulová",J140,0)</f>
        <v>0</v>
      </c>
      <c r="BJ140" s="18" t="s">
        <v>85</v>
      </c>
      <c r="BK140" s="169">
        <f>ROUND(I140*H140,3)</f>
        <v>0</v>
      </c>
      <c r="BL140" s="18" t="s">
        <v>91</v>
      </c>
      <c r="BM140" s="167" t="s">
        <v>1077</v>
      </c>
    </row>
    <row r="141" spans="1:65" s="13" customFormat="1">
      <c r="B141" s="182"/>
      <c r="D141" s="183" t="s">
        <v>221</v>
      </c>
      <c r="E141" s="190" t="s">
        <v>1</v>
      </c>
      <c r="F141" s="184" t="s">
        <v>1078</v>
      </c>
      <c r="H141" s="185">
        <v>9.1630000000000003</v>
      </c>
      <c r="I141" s="186"/>
      <c r="L141" s="182"/>
      <c r="M141" s="187"/>
      <c r="N141" s="188"/>
      <c r="O141" s="188"/>
      <c r="P141" s="188"/>
      <c r="Q141" s="188"/>
      <c r="R141" s="188"/>
      <c r="S141" s="188"/>
      <c r="T141" s="189"/>
      <c r="AT141" s="190" t="s">
        <v>221</v>
      </c>
      <c r="AU141" s="190" t="s">
        <v>85</v>
      </c>
      <c r="AV141" s="13" t="s">
        <v>85</v>
      </c>
      <c r="AW141" s="13" t="s">
        <v>30</v>
      </c>
      <c r="AX141" s="13" t="s">
        <v>81</v>
      </c>
      <c r="AY141" s="190" t="s">
        <v>128</v>
      </c>
    </row>
    <row r="142" spans="1:65" s="11" customFormat="1" ht="22.75" customHeight="1">
      <c r="B142" s="144"/>
      <c r="D142" s="145" t="s">
        <v>73</v>
      </c>
      <c r="E142" s="180" t="s">
        <v>85</v>
      </c>
      <c r="F142" s="180" t="s">
        <v>503</v>
      </c>
      <c r="I142" s="147"/>
      <c r="J142" s="181">
        <f>BK142</f>
        <v>0</v>
      </c>
      <c r="L142" s="144"/>
      <c r="M142" s="149"/>
      <c r="N142" s="150"/>
      <c r="O142" s="150"/>
      <c r="P142" s="151">
        <f>SUM(P143:P155)</f>
        <v>0</v>
      </c>
      <c r="Q142" s="150"/>
      <c r="R142" s="151">
        <f>SUM(R143:R155)</f>
        <v>12.38491406</v>
      </c>
      <c r="S142" s="150"/>
      <c r="T142" s="152">
        <f>SUM(T143:T155)</f>
        <v>0</v>
      </c>
      <c r="AR142" s="145" t="s">
        <v>81</v>
      </c>
      <c r="AT142" s="153" t="s">
        <v>73</v>
      </c>
      <c r="AU142" s="153" t="s">
        <v>81</v>
      </c>
      <c r="AY142" s="145" t="s">
        <v>128</v>
      </c>
      <c r="BK142" s="154">
        <f>SUM(BK143:BK155)</f>
        <v>0</v>
      </c>
    </row>
    <row r="143" spans="1:65" s="2" customFormat="1" ht="21.75" customHeight="1">
      <c r="A143" s="33"/>
      <c r="B143" s="155"/>
      <c r="C143" s="156" t="s">
        <v>103</v>
      </c>
      <c r="D143" s="156" t="s">
        <v>129</v>
      </c>
      <c r="E143" s="157" t="s">
        <v>1079</v>
      </c>
      <c r="F143" s="158" t="s">
        <v>1080</v>
      </c>
      <c r="G143" s="159" t="s">
        <v>362</v>
      </c>
      <c r="H143" s="160">
        <v>0.2</v>
      </c>
      <c r="I143" s="161"/>
      <c r="J143" s="160">
        <f>ROUND(I143*H143,3)</f>
        <v>0</v>
      </c>
      <c r="K143" s="162"/>
      <c r="L143" s="34"/>
      <c r="M143" s="163" t="s">
        <v>1</v>
      </c>
      <c r="N143" s="164" t="s">
        <v>40</v>
      </c>
      <c r="O143" s="59"/>
      <c r="P143" s="165">
        <f>O143*H143</f>
        <v>0</v>
      </c>
      <c r="Q143" s="165">
        <v>2.0699999999999998</v>
      </c>
      <c r="R143" s="165">
        <f>Q143*H143</f>
        <v>0.41399999999999998</v>
      </c>
      <c r="S143" s="165">
        <v>0</v>
      </c>
      <c r="T143" s="166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7" t="s">
        <v>91</v>
      </c>
      <c r="AT143" s="167" t="s">
        <v>129</v>
      </c>
      <c r="AU143" s="167" t="s">
        <v>85</v>
      </c>
      <c r="AY143" s="18" t="s">
        <v>128</v>
      </c>
      <c r="BE143" s="168">
        <f>IF(N143="základná",J143,0)</f>
        <v>0</v>
      </c>
      <c r="BF143" s="168">
        <f>IF(N143="znížená",J143,0)</f>
        <v>0</v>
      </c>
      <c r="BG143" s="168">
        <f>IF(N143="zákl. prenesená",J143,0)</f>
        <v>0</v>
      </c>
      <c r="BH143" s="168">
        <f>IF(N143="zníž. prenesená",J143,0)</f>
        <v>0</v>
      </c>
      <c r="BI143" s="168">
        <f>IF(N143="nulová",J143,0)</f>
        <v>0</v>
      </c>
      <c r="BJ143" s="18" t="s">
        <v>85</v>
      </c>
      <c r="BK143" s="169">
        <f>ROUND(I143*H143,3)</f>
        <v>0</v>
      </c>
      <c r="BL143" s="18" t="s">
        <v>91</v>
      </c>
      <c r="BM143" s="167" t="s">
        <v>1081</v>
      </c>
    </row>
    <row r="144" spans="1:65" s="13" customFormat="1">
      <c r="B144" s="182"/>
      <c r="D144" s="183" t="s">
        <v>221</v>
      </c>
      <c r="E144" s="190" t="s">
        <v>1</v>
      </c>
      <c r="F144" s="184" t="s">
        <v>1082</v>
      </c>
      <c r="H144" s="185">
        <v>0.2</v>
      </c>
      <c r="I144" s="186"/>
      <c r="L144" s="182"/>
      <c r="M144" s="187"/>
      <c r="N144" s="188"/>
      <c r="O144" s="188"/>
      <c r="P144" s="188"/>
      <c r="Q144" s="188"/>
      <c r="R144" s="188"/>
      <c r="S144" s="188"/>
      <c r="T144" s="189"/>
      <c r="AT144" s="190" t="s">
        <v>221</v>
      </c>
      <c r="AU144" s="190" t="s">
        <v>85</v>
      </c>
      <c r="AV144" s="13" t="s">
        <v>85</v>
      </c>
      <c r="AW144" s="13" t="s">
        <v>30</v>
      </c>
      <c r="AX144" s="13" t="s">
        <v>81</v>
      </c>
      <c r="AY144" s="190" t="s">
        <v>128</v>
      </c>
    </row>
    <row r="145" spans="1:65" s="2" customFormat="1" ht="21.75" customHeight="1">
      <c r="A145" s="33"/>
      <c r="B145" s="155"/>
      <c r="C145" s="156" t="s">
        <v>156</v>
      </c>
      <c r="D145" s="156" t="s">
        <v>129</v>
      </c>
      <c r="E145" s="157" t="s">
        <v>1083</v>
      </c>
      <c r="F145" s="158" t="s">
        <v>1084</v>
      </c>
      <c r="G145" s="159" t="s">
        <v>362</v>
      </c>
      <c r="H145" s="160">
        <v>5.45</v>
      </c>
      <c r="I145" s="161"/>
      <c r="J145" s="160">
        <f>ROUND(I145*H145,3)</f>
        <v>0</v>
      </c>
      <c r="K145" s="162"/>
      <c r="L145" s="34"/>
      <c r="M145" s="163" t="s">
        <v>1</v>
      </c>
      <c r="N145" s="164" t="s">
        <v>40</v>
      </c>
      <c r="O145" s="59"/>
      <c r="P145" s="165">
        <f>O145*H145</f>
        <v>0</v>
      </c>
      <c r="Q145" s="165">
        <v>2.19407</v>
      </c>
      <c r="R145" s="165">
        <f>Q145*H145</f>
        <v>11.9576815</v>
      </c>
      <c r="S145" s="165">
        <v>0</v>
      </c>
      <c r="T145" s="166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7" t="s">
        <v>91</v>
      </c>
      <c r="AT145" s="167" t="s">
        <v>129</v>
      </c>
      <c r="AU145" s="167" t="s">
        <v>85</v>
      </c>
      <c r="AY145" s="18" t="s">
        <v>128</v>
      </c>
      <c r="BE145" s="168">
        <f>IF(N145="základná",J145,0)</f>
        <v>0</v>
      </c>
      <c r="BF145" s="168">
        <f>IF(N145="znížená",J145,0)</f>
        <v>0</v>
      </c>
      <c r="BG145" s="168">
        <f>IF(N145="zákl. prenesená",J145,0)</f>
        <v>0</v>
      </c>
      <c r="BH145" s="168">
        <f>IF(N145="zníž. prenesená",J145,0)</f>
        <v>0</v>
      </c>
      <c r="BI145" s="168">
        <f>IF(N145="nulová",J145,0)</f>
        <v>0</v>
      </c>
      <c r="BJ145" s="18" t="s">
        <v>85</v>
      </c>
      <c r="BK145" s="169">
        <f>ROUND(I145*H145,3)</f>
        <v>0</v>
      </c>
      <c r="BL145" s="18" t="s">
        <v>91</v>
      </c>
      <c r="BM145" s="167" t="s">
        <v>1085</v>
      </c>
    </row>
    <row r="146" spans="1:65" s="14" customFormat="1">
      <c r="B146" s="201"/>
      <c r="D146" s="183" t="s">
        <v>221</v>
      </c>
      <c r="E146" s="202" t="s">
        <v>1</v>
      </c>
      <c r="F146" s="203" t="s">
        <v>1055</v>
      </c>
      <c r="H146" s="202" t="s">
        <v>1</v>
      </c>
      <c r="I146" s="204"/>
      <c r="L146" s="201"/>
      <c r="M146" s="205"/>
      <c r="N146" s="206"/>
      <c r="O146" s="206"/>
      <c r="P146" s="206"/>
      <c r="Q146" s="206"/>
      <c r="R146" s="206"/>
      <c r="S146" s="206"/>
      <c r="T146" s="207"/>
      <c r="AT146" s="202" t="s">
        <v>221</v>
      </c>
      <c r="AU146" s="202" t="s">
        <v>85</v>
      </c>
      <c r="AV146" s="14" t="s">
        <v>81</v>
      </c>
      <c r="AW146" s="14" t="s">
        <v>30</v>
      </c>
      <c r="AX146" s="14" t="s">
        <v>74</v>
      </c>
      <c r="AY146" s="202" t="s">
        <v>128</v>
      </c>
    </row>
    <row r="147" spans="1:65" s="13" customFormat="1">
      <c r="B147" s="182"/>
      <c r="D147" s="183" t="s">
        <v>221</v>
      </c>
      <c r="E147" s="190" t="s">
        <v>1</v>
      </c>
      <c r="F147" s="184" t="s">
        <v>1056</v>
      </c>
      <c r="H147" s="185">
        <v>2.1</v>
      </c>
      <c r="I147" s="186"/>
      <c r="L147" s="182"/>
      <c r="M147" s="187"/>
      <c r="N147" s="188"/>
      <c r="O147" s="188"/>
      <c r="P147" s="188"/>
      <c r="Q147" s="188"/>
      <c r="R147" s="188"/>
      <c r="S147" s="188"/>
      <c r="T147" s="189"/>
      <c r="AT147" s="190" t="s">
        <v>221</v>
      </c>
      <c r="AU147" s="190" t="s">
        <v>85</v>
      </c>
      <c r="AV147" s="13" t="s">
        <v>85</v>
      </c>
      <c r="AW147" s="13" t="s">
        <v>30</v>
      </c>
      <c r="AX147" s="13" t="s">
        <v>74</v>
      </c>
      <c r="AY147" s="190" t="s">
        <v>128</v>
      </c>
    </row>
    <row r="148" spans="1:65" s="13" customFormat="1">
      <c r="B148" s="182"/>
      <c r="D148" s="183" t="s">
        <v>221</v>
      </c>
      <c r="E148" s="190" t="s">
        <v>1</v>
      </c>
      <c r="F148" s="184" t="s">
        <v>1057</v>
      </c>
      <c r="H148" s="185">
        <v>0.315</v>
      </c>
      <c r="I148" s="186"/>
      <c r="L148" s="182"/>
      <c r="M148" s="187"/>
      <c r="N148" s="188"/>
      <c r="O148" s="188"/>
      <c r="P148" s="188"/>
      <c r="Q148" s="188"/>
      <c r="R148" s="188"/>
      <c r="S148" s="188"/>
      <c r="T148" s="189"/>
      <c r="AT148" s="190" t="s">
        <v>221</v>
      </c>
      <c r="AU148" s="190" t="s">
        <v>85</v>
      </c>
      <c r="AV148" s="13" t="s">
        <v>85</v>
      </c>
      <c r="AW148" s="13" t="s">
        <v>30</v>
      </c>
      <c r="AX148" s="13" t="s">
        <v>74</v>
      </c>
      <c r="AY148" s="190" t="s">
        <v>128</v>
      </c>
    </row>
    <row r="149" spans="1:65" s="13" customFormat="1">
      <c r="B149" s="182"/>
      <c r="D149" s="183" t="s">
        <v>221</v>
      </c>
      <c r="E149" s="190" t="s">
        <v>1</v>
      </c>
      <c r="F149" s="184" t="s">
        <v>1058</v>
      </c>
      <c r="H149" s="185">
        <v>2.4750000000000001</v>
      </c>
      <c r="I149" s="186"/>
      <c r="L149" s="182"/>
      <c r="M149" s="187"/>
      <c r="N149" s="188"/>
      <c r="O149" s="188"/>
      <c r="P149" s="188"/>
      <c r="Q149" s="188"/>
      <c r="R149" s="188"/>
      <c r="S149" s="188"/>
      <c r="T149" s="189"/>
      <c r="AT149" s="190" t="s">
        <v>221</v>
      </c>
      <c r="AU149" s="190" t="s">
        <v>85</v>
      </c>
      <c r="AV149" s="13" t="s">
        <v>85</v>
      </c>
      <c r="AW149" s="13" t="s">
        <v>30</v>
      </c>
      <c r="AX149" s="13" t="s">
        <v>74</v>
      </c>
      <c r="AY149" s="190" t="s">
        <v>128</v>
      </c>
    </row>
    <row r="150" spans="1:65" s="13" customFormat="1">
      <c r="B150" s="182"/>
      <c r="D150" s="183" t="s">
        <v>221</v>
      </c>
      <c r="E150" s="190" t="s">
        <v>1</v>
      </c>
      <c r="F150" s="184" t="s">
        <v>1086</v>
      </c>
      <c r="H150" s="185">
        <v>0.3</v>
      </c>
      <c r="I150" s="186"/>
      <c r="L150" s="182"/>
      <c r="M150" s="187"/>
      <c r="N150" s="188"/>
      <c r="O150" s="188"/>
      <c r="P150" s="188"/>
      <c r="Q150" s="188"/>
      <c r="R150" s="188"/>
      <c r="S150" s="188"/>
      <c r="T150" s="189"/>
      <c r="AT150" s="190" t="s">
        <v>221</v>
      </c>
      <c r="AU150" s="190" t="s">
        <v>85</v>
      </c>
      <c r="AV150" s="13" t="s">
        <v>85</v>
      </c>
      <c r="AW150" s="13" t="s">
        <v>30</v>
      </c>
      <c r="AX150" s="13" t="s">
        <v>74</v>
      </c>
      <c r="AY150" s="190" t="s">
        <v>128</v>
      </c>
    </row>
    <row r="151" spans="1:65" s="16" customFormat="1">
      <c r="B151" s="216"/>
      <c r="D151" s="183" t="s">
        <v>221</v>
      </c>
      <c r="E151" s="217" t="s">
        <v>1</v>
      </c>
      <c r="F151" s="218" t="s">
        <v>1087</v>
      </c>
      <c r="H151" s="219">
        <v>5.19</v>
      </c>
      <c r="I151" s="220"/>
      <c r="L151" s="216"/>
      <c r="M151" s="221"/>
      <c r="N151" s="222"/>
      <c r="O151" s="222"/>
      <c r="P151" s="222"/>
      <c r="Q151" s="222"/>
      <c r="R151" s="222"/>
      <c r="S151" s="222"/>
      <c r="T151" s="223"/>
      <c r="AT151" s="217" t="s">
        <v>221</v>
      </c>
      <c r="AU151" s="217" t="s">
        <v>85</v>
      </c>
      <c r="AV151" s="16" t="s">
        <v>88</v>
      </c>
      <c r="AW151" s="16" t="s">
        <v>30</v>
      </c>
      <c r="AX151" s="16" t="s">
        <v>74</v>
      </c>
      <c r="AY151" s="217" t="s">
        <v>128</v>
      </c>
    </row>
    <row r="152" spans="1:65" s="14" customFormat="1">
      <c r="B152" s="201"/>
      <c r="D152" s="183" t="s">
        <v>221</v>
      </c>
      <c r="E152" s="202" t="s">
        <v>1</v>
      </c>
      <c r="F152" s="203" t="s">
        <v>1088</v>
      </c>
      <c r="H152" s="202" t="s">
        <v>1</v>
      </c>
      <c r="I152" s="204"/>
      <c r="L152" s="201"/>
      <c r="M152" s="205"/>
      <c r="N152" s="206"/>
      <c r="O152" s="206"/>
      <c r="P152" s="206"/>
      <c r="Q152" s="206"/>
      <c r="R152" s="206"/>
      <c r="S152" s="206"/>
      <c r="T152" s="207"/>
      <c r="AT152" s="202" t="s">
        <v>221</v>
      </c>
      <c r="AU152" s="202" t="s">
        <v>85</v>
      </c>
      <c r="AV152" s="14" t="s">
        <v>81</v>
      </c>
      <c r="AW152" s="14" t="s">
        <v>30</v>
      </c>
      <c r="AX152" s="14" t="s">
        <v>74</v>
      </c>
      <c r="AY152" s="202" t="s">
        <v>128</v>
      </c>
    </row>
    <row r="153" spans="1:65" s="13" customFormat="1">
      <c r="B153" s="182"/>
      <c r="D153" s="183" t="s">
        <v>221</v>
      </c>
      <c r="E153" s="190" t="s">
        <v>1</v>
      </c>
      <c r="F153" s="184" t="s">
        <v>1089</v>
      </c>
      <c r="H153" s="185">
        <v>5.45</v>
      </c>
      <c r="I153" s="186"/>
      <c r="L153" s="182"/>
      <c r="M153" s="187"/>
      <c r="N153" s="188"/>
      <c r="O153" s="188"/>
      <c r="P153" s="188"/>
      <c r="Q153" s="188"/>
      <c r="R153" s="188"/>
      <c r="S153" s="188"/>
      <c r="T153" s="189"/>
      <c r="AT153" s="190" t="s">
        <v>221</v>
      </c>
      <c r="AU153" s="190" t="s">
        <v>85</v>
      </c>
      <c r="AV153" s="13" t="s">
        <v>85</v>
      </c>
      <c r="AW153" s="13" t="s">
        <v>30</v>
      </c>
      <c r="AX153" s="13" t="s">
        <v>81</v>
      </c>
      <c r="AY153" s="190" t="s">
        <v>128</v>
      </c>
    </row>
    <row r="154" spans="1:65" s="2" customFormat="1" ht="16.5" customHeight="1">
      <c r="A154" s="33"/>
      <c r="B154" s="155"/>
      <c r="C154" s="156" t="s">
        <v>160</v>
      </c>
      <c r="D154" s="156" t="s">
        <v>129</v>
      </c>
      <c r="E154" s="157" t="s">
        <v>1090</v>
      </c>
      <c r="F154" s="158" t="s">
        <v>1091</v>
      </c>
      <c r="G154" s="159" t="s">
        <v>216</v>
      </c>
      <c r="H154" s="160">
        <v>1.0999999999999999E-2</v>
      </c>
      <c r="I154" s="161"/>
      <c r="J154" s="160">
        <f>ROUND(I154*H154,3)</f>
        <v>0</v>
      </c>
      <c r="K154" s="162"/>
      <c r="L154" s="34"/>
      <c r="M154" s="163" t="s">
        <v>1</v>
      </c>
      <c r="N154" s="164" t="s">
        <v>40</v>
      </c>
      <c r="O154" s="59"/>
      <c r="P154" s="165">
        <f>O154*H154</f>
        <v>0</v>
      </c>
      <c r="Q154" s="165">
        <v>1.20296</v>
      </c>
      <c r="R154" s="165">
        <f>Q154*H154</f>
        <v>1.3232559999999999E-2</v>
      </c>
      <c r="S154" s="165">
        <v>0</v>
      </c>
      <c r="T154" s="166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7" t="s">
        <v>91</v>
      </c>
      <c r="AT154" s="167" t="s">
        <v>129</v>
      </c>
      <c r="AU154" s="167" t="s">
        <v>85</v>
      </c>
      <c r="AY154" s="18" t="s">
        <v>128</v>
      </c>
      <c r="BE154" s="168">
        <f>IF(N154="základná",J154,0)</f>
        <v>0</v>
      </c>
      <c r="BF154" s="168">
        <f>IF(N154="znížená",J154,0)</f>
        <v>0</v>
      </c>
      <c r="BG154" s="168">
        <f>IF(N154="zákl. prenesená",J154,0)</f>
        <v>0</v>
      </c>
      <c r="BH154" s="168">
        <f>IF(N154="zníž. prenesená",J154,0)</f>
        <v>0</v>
      </c>
      <c r="BI154" s="168">
        <f>IF(N154="nulová",J154,0)</f>
        <v>0</v>
      </c>
      <c r="BJ154" s="18" t="s">
        <v>85</v>
      </c>
      <c r="BK154" s="169">
        <f>ROUND(I154*H154,3)</f>
        <v>0</v>
      </c>
      <c r="BL154" s="18" t="s">
        <v>91</v>
      </c>
      <c r="BM154" s="167" t="s">
        <v>1092</v>
      </c>
    </row>
    <row r="155" spans="1:65" s="13" customFormat="1">
      <c r="B155" s="182"/>
      <c r="D155" s="183" t="s">
        <v>221</v>
      </c>
      <c r="E155" s="190" t="s">
        <v>1</v>
      </c>
      <c r="F155" s="184" t="s">
        <v>1093</v>
      </c>
      <c r="H155" s="185">
        <v>1.0999999999999999E-2</v>
      </c>
      <c r="I155" s="186"/>
      <c r="L155" s="182"/>
      <c r="M155" s="187"/>
      <c r="N155" s="188"/>
      <c r="O155" s="188"/>
      <c r="P155" s="188"/>
      <c r="Q155" s="188"/>
      <c r="R155" s="188"/>
      <c r="S155" s="188"/>
      <c r="T155" s="189"/>
      <c r="AT155" s="190" t="s">
        <v>221</v>
      </c>
      <c r="AU155" s="190" t="s">
        <v>85</v>
      </c>
      <c r="AV155" s="13" t="s">
        <v>85</v>
      </c>
      <c r="AW155" s="13" t="s">
        <v>30</v>
      </c>
      <c r="AX155" s="13" t="s">
        <v>81</v>
      </c>
      <c r="AY155" s="190" t="s">
        <v>128</v>
      </c>
    </row>
    <row r="156" spans="1:65" s="11" customFormat="1" ht="22.75" customHeight="1">
      <c r="B156" s="144"/>
      <c r="D156" s="145" t="s">
        <v>73</v>
      </c>
      <c r="E156" s="180" t="s">
        <v>156</v>
      </c>
      <c r="F156" s="180" t="s">
        <v>204</v>
      </c>
      <c r="I156" s="147"/>
      <c r="J156" s="181">
        <f>BK156</f>
        <v>0</v>
      </c>
      <c r="L156" s="144"/>
      <c r="M156" s="149"/>
      <c r="N156" s="150"/>
      <c r="O156" s="150"/>
      <c r="P156" s="151">
        <f>SUM(P157:P166)</f>
        <v>0</v>
      </c>
      <c r="Q156" s="150"/>
      <c r="R156" s="151">
        <f>SUM(R157:R166)</f>
        <v>0.58931999999999995</v>
      </c>
      <c r="S156" s="150"/>
      <c r="T156" s="152">
        <f>SUM(T157:T166)</f>
        <v>0</v>
      </c>
      <c r="AR156" s="145" t="s">
        <v>81</v>
      </c>
      <c r="AT156" s="153" t="s">
        <v>73</v>
      </c>
      <c r="AU156" s="153" t="s">
        <v>81</v>
      </c>
      <c r="AY156" s="145" t="s">
        <v>128</v>
      </c>
      <c r="BK156" s="154">
        <f>SUM(BK157:BK166)</f>
        <v>0</v>
      </c>
    </row>
    <row r="157" spans="1:65" s="2" customFormat="1" ht="21.75" customHeight="1">
      <c r="A157" s="33"/>
      <c r="B157" s="155"/>
      <c r="C157" s="156" t="s">
        <v>164</v>
      </c>
      <c r="D157" s="156" t="s">
        <v>129</v>
      </c>
      <c r="E157" s="157" t="s">
        <v>1094</v>
      </c>
      <c r="F157" s="158" t="s">
        <v>1095</v>
      </c>
      <c r="G157" s="159" t="s">
        <v>276</v>
      </c>
      <c r="H157" s="160">
        <v>7</v>
      </c>
      <c r="I157" s="161"/>
      <c r="J157" s="160">
        <f t="shared" ref="J157:J166" si="0">ROUND(I157*H157,3)</f>
        <v>0</v>
      </c>
      <c r="K157" s="162"/>
      <c r="L157" s="34"/>
      <c r="M157" s="163" t="s">
        <v>1</v>
      </c>
      <c r="N157" s="164" t="s">
        <v>40</v>
      </c>
      <c r="O157" s="59"/>
      <c r="P157" s="165">
        <f t="shared" ref="P157:P166" si="1">O157*H157</f>
        <v>0</v>
      </c>
      <c r="Q157" s="165">
        <v>5.1000000000000004E-4</v>
      </c>
      <c r="R157" s="165">
        <f t="shared" ref="R157:R166" si="2">Q157*H157</f>
        <v>3.5700000000000003E-3</v>
      </c>
      <c r="S157" s="165">
        <v>0</v>
      </c>
      <c r="T157" s="166">
        <f t="shared" ref="T157:T166" si="3"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7" t="s">
        <v>91</v>
      </c>
      <c r="AT157" s="167" t="s">
        <v>129</v>
      </c>
      <c r="AU157" s="167" t="s">
        <v>85</v>
      </c>
      <c r="AY157" s="18" t="s">
        <v>128</v>
      </c>
      <c r="BE157" s="168">
        <f t="shared" ref="BE157:BE166" si="4">IF(N157="základná",J157,0)</f>
        <v>0</v>
      </c>
      <c r="BF157" s="168">
        <f t="shared" ref="BF157:BF166" si="5">IF(N157="znížená",J157,0)</f>
        <v>0</v>
      </c>
      <c r="BG157" s="168">
        <f t="shared" ref="BG157:BG166" si="6">IF(N157="zákl. prenesená",J157,0)</f>
        <v>0</v>
      </c>
      <c r="BH157" s="168">
        <f t="shared" ref="BH157:BH166" si="7">IF(N157="zníž. prenesená",J157,0)</f>
        <v>0</v>
      </c>
      <c r="BI157" s="168">
        <f t="shared" ref="BI157:BI166" si="8">IF(N157="nulová",J157,0)</f>
        <v>0</v>
      </c>
      <c r="BJ157" s="18" t="s">
        <v>85</v>
      </c>
      <c r="BK157" s="169">
        <f t="shared" ref="BK157:BK166" si="9">ROUND(I157*H157,3)</f>
        <v>0</v>
      </c>
      <c r="BL157" s="18" t="s">
        <v>91</v>
      </c>
      <c r="BM157" s="167" t="s">
        <v>1096</v>
      </c>
    </row>
    <row r="158" spans="1:65" s="2" customFormat="1" ht="16.5" customHeight="1">
      <c r="A158" s="33"/>
      <c r="B158" s="155"/>
      <c r="C158" s="191" t="s">
        <v>168</v>
      </c>
      <c r="D158" s="191" t="s">
        <v>263</v>
      </c>
      <c r="E158" s="192" t="s">
        <v>1097</v>
      </c>
      <c r="F158" s="193" t="s">
        <v>1098</v>
      </c>
      <c r="G158" s="194" t="s">
        <v>276</v>
      </c>
      <c r="H158" s="195">
        <v>5</v>
      </c>
      <c r="I158" s="196"/>
      <c r="J158" s="195">
        <f t="shared" si="0"/>
        <v>0</v>
      </c>
      <c r="K158" s="197"/>
      <c r="L158" s="198"/>
      <c r="M158" s="199" t="s">
        <v>1</v>
      </c>
      <c r="N158" s="200" t="s">
        <v>40</v>
      </c>
      <c r="O158" s="59"/>
      <c r="P158" s="165">
        <f t="shared" si="1"/>
        <v>0</v>
      </c>
      <c r="Q158" s="165">
        <v>2.5000000000000001E-2</v>
      </c>
      <c r="R158" s="165">
        <f t="shared" si="2"/>
        <v>0.125</v>
      </c>
      <c r="S158" s="165">
        <v>0</v>
      </c>
      <c r="T158" s="166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7" t="s">
        <v>103</v>
      </c>
      <c r="AT158" s="167" t="s">
        <v>263</v>
      </c>
      <c r="AU158" s="167" t="s">
        <v>85</v>
      </c>
      <c r="AY158" s="18" t="s">
        <v>128</v>
      </c>
      <c r="BE158" s="168">
        <f t="shared" si="4"/>
        <v>0</v>
      </c>
      <c r="BF158" s="168">
        <f t="shared" si="5"/>
        <v>0</v>
      </c>
      <c r="BG158" s="168">
        <f t="shared" si="6"/>
        <v>0</v>
      </c>
      <c r="BH158" s="168">
        <f t="shared" si="7"/>
        <v>0</v>
      </c>
      <c r="BI158" s="168">
        <f t="shared" si="8"/>
        <v>0</v>
      </c>
      <c r="BJ158" s="18" t="s">
        <v>85</v>
      </c>
      <c r="BK158" s="169">
        <f t="shared" si="9"/>
        <v>0</v>
      </c>
      <c r="BL158" s="18" t="s">
        <v>91</v>
      </c>
      <c r="BM158" s="167" t="s">
        <v>1099</v>
      </c>
    </row>
    <row r="159" spans="1:65" s="2" customFormat="1" ht="16.5" customHeight="1">
      <c r="A159" s="33"/>
      <c r="B159" s="155"/>
      <c r="C159" s="191" t="s">
        <v>223</v>
      </c>
      <c r="D159" s="191" t="s">
        <v>263</v>
      </c>
      <c r="E159" s="192" t="s">
        <v>1100</v>
      </c>
      <c r="F159" s="193" t="s">
        <v>1101</v>
      </c>
      <c r="G159" s="194" t="s">
        <v>276</v>
      </c>
      <c r="H159" s="195">
        <v>2</v>
      </c>
      <c r="I159" s="196"/>
      <c r="J159" s="195">
        <f t="shared" si="0"/>
        <v>0</v>
      </c>
      <c r="K159" s="197"/>
      <c r="L159" s="198"/>
      <c r="M159" s="199" t="s">
        <v>1</v>
      </c>
      <c r="N159" s="200" t="s">
        <v>40</v>
      </c>
      <c r="O159" s="59"/>
      <c r="P159" s="165">
        <f t="shared" si="1"/>
        <v>0</v>
      </c>
      <c r="Q159" s="165">
        <v>2.4E-2</v>
      </c>
      <c r="R159" s="165">
        <f t="shared" si="2"/>
        <v>4.8000000000000001E-2</v>
      </c>
      <c r="S159" s="165">
        <v>0</v>
      </c>
      <c r="T159" s="166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7" t="s">
        <v>103</v>
      </c>
      <c r="AT159" s="167" t="s">
        <v>263</v>
      </c>
      <c r="AU159" s="167" t="s">
        <v>85</v>
      </c>
      <c r="AY159" s="18" t="s">
        <v>128</v>
      </c>
      <c r="BE159" s="168">
        <f t="shared" si="4"/>
        <v>0</v>
      </c>
      <c r="BF159" s="168">
        <f t="shared" si="5"/>
        <v>0</v>
      </c>
      <c r="BG159" s="168">
        <f t="shared" si="6"/>
        <v>0</v>
      </c>
      <c r="BH159" s="168">
        <f t="shared" si="7"/>
        <v>0</v>
      </c>
      <c r="BI159" s="168">
        <f t="shared" si="8"/>
        <v>0</v>
      </c>
      <c r="BJ159" s="18" t="s">
        <v>85</v>
      </c>
      <c r="BK159" s="169">
        <f t="shared" si="9"/>
        <v>0</v>
      </c>
      <c r="BL159" s="18" t="s">
        <v>91</v>
      </c>
      <c r="BM159" s="167" t="s">
        <v>1102</v>
      </c>
    </row>
    <row r="160" spans="1:65" s="2" customFormat="1" ht="33" customHeight="1">
      <c r="A160" s="33"/>
      <c r="B160" s="155"/>
      <c r="C160" s="156" t="s">
        <v>228</v>
      </c>
      <c r="D160" s="156" t="s">
        <v>129</v>
      </c>
      <c r="E160" s="157" t="s">
        <v>1103</v>
      </c>
      <c r="F160" s="158" t="s">
        <v>1104</v>
      </c>
      <c r="G160" s="159" t="s">
        <v>334</v>
      </c>
      <c r="H160" s="160">
        <v>1</v>
      </c>
      <c r="I160" s="161"/>
      <c r="J160" s="160">
        <f t="shared" si="0"/>
        <v>0</v>
      </c>
      <c r="K160" s="162"/>
      <c r="L160" s="34"/>
      <c r="M160" s="163" t="s">
        <v>1</v>
      </c>
      <c r="N160" s="164" t="s">
        <v>40</v>
      </c>
      <c r="O160" s="59"/>
      <c r="P160" s="165">
        <f t="shared" si="1"/>
        <v>0</v>
      </c>
      <c r="Q160" s="165">
        <v>5.4999999999999997E-3</v>
      </c>
      <c r="R160" s="165">
        <f t="shared" si="2"/>
        <v>5.4999999999999997E-3</v>
      </c>
      <c r="S160" s="165">
        <v>0</v>
      </c>
      <c r="T160" s="166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7" t="s">
        <v>91</v>
      </c>
      <c r="AT160" s="167" t="s">
        <v>129</v>
      </c>
      <c r="AU160" s="167" t="s">
        <v>85</v>
      </c>
      <c r="AY160" s="18" t="s">
        <v>128</v>
      </c>
      <c r="BE160" s="168">
        <f t="shared" si="4"/>
        <v>0</v>
      </c>
      <c r="BF160" s="168">
        <f t="shared" si="5"/>
        <v>0</v>
      </c>
      <c r="BG160" s="168">
        <f t="shared" si="6"/>
        <v>0</v>
      </c>
      <c r="BH160" s="168">
        <f t="shared" si="7"/>
        <v>0</v>
      </c>
      <c r="BI160" s="168">
        <f t="shared" si="8"/>
        <v>0</v>
      </c>
      <c r="BJ160" s="18" t="s">
        <v>85</v>
      </c>
      <c r="BK160" s="169">
        <f t="shared" si="9"/>
        <v>0</v>
      </c>
      <c r="BL160" s="18" t="s">
        <v>91</v>
      </c>
      <c r="BM160" s="167" t="s">
        <v>1105</v>
      </c>
    </row>
    <row r="161" spans="1:65" s="2" customFormat="1" ht="16.5" customHeight="1">
      <c r="A161" s="33"/>
      <c r="B161" s="155"/>
      <c r="C161" s="191" t="s">
        <v>237</v>
      </c>
      <c r="D161" s="191" t="s">
        <v>263</v>
      </c>
      <c r="E161" s="192" t="s">
        <v>1106</v>
      </c>
      <c r="F161" s="193" t="s">
        <v>1107</v>
      </c>
      <c r="G161" s="194" t="s">
        <v>276</v>
      </c>
      <c r="H161" s="195">
        <v>1</v>
      </c>
      <c r="I161" s="196"/>
      <c r="J161" s="195">
        <f t="shared" si="0"/>
        <v>0</v>
      </c>
      <c r="K161" s="197"/>
      <c r="L161" s="198"/>
      <c r="M161" s="199" t="s">
        <v>1</v>
      </c>
      <c r="N161" s="200" t="s">
        <v>40</v>
      </c>
      <c r="O161" s="59"/>
      <c r="P161" s="165">
        <f t="shared" si="1"/>
        <v>0</v>
      </c>
      <c r="Q161" s="165">
        <v>0.09</v>
      </c>
      <c r="R161" s="165">
        <f t="shared" si="2"/>
        <v>0.09</v>
      </c>
      <c r="S161" s="165">
        <v>0</v>
      </c>
      <c r="T161" s="166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7" t="s">
        <v>103</v>
      </c>
      <c r="AT161" s="167" t="s">
        <v>263</v>
      </c>
      <c r="AU161" s="167" t="s">
        <v>85</v>
      </c>
      <c r="AY161" s="18" t="s">
        <v>128</v>
      </c>
      <c r="BE161" s="168">
        <f t="shared" si="4"/>
        <v>0</v>
      </c>
      <c r="BF161" s="168">
        <f t="shared" si="5"/>
        <v>0</v>
      </c>
      <c r="BG161" s="168">
        <f t="shared" si="6"/>
        <v>0</v>
      </c>
      <c r="BH161" s="168">
        <f t="shared" si="7"/>
        <v>0</v>
      </c>
      <c r="BI161" s="168">
        <f t="shared" si="8"/>
        <v>0</v>
      </c>
      <c r="BJ161" s="18" t="s">
        <v>85</v>
      </c>
      <c r="BK161" s="169">
        <f t="shared" si="9"/>
        <v>0</v>
      </c>
      <c r="BL161" s="18" t="s">
        <v>91</v>
      </c>
      <c r="BM161" s="167" t="s">
        <v>1108</v>
      </c>
    </row>
    <row r="162" spans="1:65" s="2" customFormat="1" ht="21.75" customHeight="1">
      <c r="A162" s="33"/>
      <c r="B162" s="155"/>
      <c r="C162" s="156" t="s">
        <v>296</v>
      </c>
      <c r="D162" s="156" t="s">
        <v>129</v>
      </c>
      <c r="E162" s="157" t="s">
        <v>1109</v>
      </c>
      <c r="F162" s="158" t="s">
        <v>1110</v>
      </c>
      <c r="G162" s="159" t="s">
        <v>276</v>
      </c>
      <c r="H162" s="160">
        <v>14</v>
      </c>
      <c r="I162" s="161"/>
      <c r="J162" s="160">
        <f t="shared" si="0"/>
        <v>0</v>
      </c>
      <c r="K162" s="162"/>
      <c r="L162" s="34"/>
      <c r="M162" s="163" t="s">
        <v>1</v>
      </c>
      <c r="N162" s="164" t="s">
        <v>40</v>
      </c>
      <c r="O162" s="59"/>
      <c r="P162" s="165">
        <f t="shared" si="1"/>
        <v>0</v>
      </c>
      <c r="Q162" s="165">
        <v>4.6999999999999999E-4</v>
      </c>
      <c r="R162" s="165">
        <f t="shared" si="2"/>
        <v>6.5799999999999999E-3</v>
      </c>
      <c r="S162" s="165">
        <v>0</v>
      </c>
      <c r="T162" s="166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7" t="s">
        <v>91</v>
      </c>
      <c r="AT162" s="167" t="s">
        <v>129</v>
      </c>
      <c r="AU162" s="167" t="s">
        <v>85</v>
      </c>
      <c r="AY162" s="18" t="s">
        <v>128</v>
      </c>
      <c r="BE162" s="168">
        <f t="shared" si="4"/>
        <v>0</v>
      </c>
      <c r="BF162" s="168">
        <f t="shared" si="5"/>
        <v>0</v>
      </c>
      <c r="BG162" s="168">
        <f t="shared" si="6"/>
        <v>0</v>
      </c>
      <c r="BH162" s="168">
        <f t="shared" si="7"/>
        <v>0</v>
      </c>
      <c r="BI162" s="168">
        <f t="shared" si="8"/>
        <v>0</v>
      </c>
      <c r="BJ162" s="18" t="s">
        <v>85</v>
      </c>
      <c r="BK162" s="169">
        <f t="shared" si="9"/>
        <v>0</v>
      </c>
      <c r="BL162" s="18" t="s">
        <v>91</v>
      </c>
      <c r="BM162" s="167" t="s">
        <v>1111</v>
      </c>
    </row>
    <row r="163" spans="1:65" s="2" customFormat="1" ht="16.5" customHeight="1">
      <c r="A163" s="33"/>
      <c r="B163" s="155"/>
      <c r="C163" s="191" t="s">
        <v>300</v>
      </c>
      <c r="D163" s="191" t="s">
        <v>263</v>
      </c>
      <c r="E163" s="192" t="s">
        <v>1112</v>
      </c>
      <c r="F163" s="193" t="s">
        <v>1113</v>
      </c>
      <c r="G163" s="194" t="s">
        <v>276</v>
      </c>
      <c r="H163" s="195">
        <v>10</v>
      </c>
      <c r="I163" s="196"/>
      <c r="J163" s="195">
        <f t="shared" si="0"/>
        <v>0</v>
      </c>
      <c r="K163" s="197"/>
      <c r="L163" s="198"/>
      <c r="M163" s="199" t="s">
        <v>1</v>
      </c>
      <c r="N163" s="200" t="s">
        <v>40</v>
      </c>
      <c r="O163" s="59"/>
      <c r="P163" s="165">
        <f t="shared" si="1"/>
        <v>0</v>
      </c>
      <c r="Q163" s="165">
        <v>2.1999999999999999E-2</v>
      </c>
      <c r="R163" s="165">
        <f t="shared" si="2"/>
        <v>0.21999999999999997</v>
      </c>
      <c r="S163" s="165">
        <v>0</v>
      </c>
      <c r="T163" s="166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7" t="s">
        <v>103</v>
      </c>
      <c r="AT163" s="167" t="s">
        <v>263</v>
      </c>
      <c r="AU163" s="167" t="s">
        <v>85</v>
      </c>
      <c r="AY163" s="18" t="s">
        <v>128</v>
      </c>
      <c r="BE163" s="168">
        <f t="shared" si="4"/>
        <v>0</v>
      </c>
      <c r="BF163" s="168">
        <f t="shared" si="5"/>
        <v>0</v>
      </c>
      <c r="BG163" s="168">
        <f t="shared" si="6"/>
        <v>0</v>
      </c>
      <c r="BH163" s="168">
        <f t="shared" si="7"/>
        <v>0</v>
      </c>
      <c r="BI163" s="168">
        <f t="shared" si="8"/>
        <v>0</v>
      </c>
      <c r="BJ163" s="18" t="s">
        <v>85</v>
      </c>
      <c r="BK163" s="169">
        <f t="shared" si="9"/>
        <v>0</v>
      </c>
      <c r="BL163" s="18" t="s">
        <v>91</v>
      </c>
      <c r="BM163" s="167" t="s">
        <v>1114</v>
      </c>
    </row>
    <row r="164" spans="1:65" s="2" customFormat="1" ht="16.5" customHeight="1">
      <c r="A164" s="33"/>
      <c r="B164" s="155"/>
      <c r="C164" s="191" t="s">
        <v>304</v>
      </c>
      <c r="D164" s="191" t="s">
        <v>263</v>
      </c>
      <c r="E164" s="192" t="s">
        <v>1115</v>
      </c>
      <c r="F164" s="193" t="s">
        <v>1116</v>
      </c>
      <c r="G164" s="194" t="s">
        <v>276</v>
      </c>
      <c r="H164" s="195">
        <v>4</v>
      </c>
      <c r="I164" s="196"/>
      <c r="J164" s="195">
        <f t="shared" si="0"/>
        <v>0</v>
      </c>
      <c r="K164" s="197"/>
      <c r="L164" s="198"/>
      <c r="M164" s="199" t="s">
        <v>1</v>
      </c>
      <c r="N164" s="200" t="s">
        <v>40</v>
      </c>
      <c r="O164" s="59"/>
      <c r="P164" s="165">
        <f t="shared" si="1"/>
        <v>0</v>
      </c>
      <c r="Q164" s="165">
        <v>0.02</v>
      </c>
      <c r="R164" s="165">
        <f t="shared" si="2"/>
        <v>0.08</v>
      </c>
      <c r="S164" s="165">
        <v>0</v>
      </c>
      <c r="T164" s="166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7" t="s">
        <v>103</v>
      </c>
      <c r="AT164" s="167" t="s">
        <v>263</v>
      </c>
      <c r="AU164" s="167" t="s">
        <v>85</v>
      </c>
      <c r="AY164" s="18" t="s">
        <v>128</v>
      </c>
      <c r="BE164" s="168">
        <f t="shared" si="4"/>
        <v>0</v>
      </c>
      <c r="BF164" s="168">
        <f t="shared" si="5"/>
        <v>0</v>
      </c>
      <c r="BG164" s="168">
        <f t="shared" si="6"/>
        <v>0</v>
      </c>
      <c r="BH164" s="168">
        <f t="shared" si="7"/>
        <v>0</v>
      </c>
      <c r="BI164" s="168">
        <f t="shared" si="8"/>
        <v>0</v>
      </c>
      <c r="BJ164" s="18" t="s">
        <v>85</v>
      </c>
      <c r="BK164" s="169">
        <f t="shared" si="9"/>
        <v>0</v>
      </c>
      <c r="BL164" s="18" t="s">
        <v>91</v>
      </c>
      <c r="BM164" s="167" t="s">
        <v>1117</v>
      </c>
    </row>
    <row r="165" spans="1:65" s="2" customFormat="1" ht="16.5" customHeight="1">
      <c r="A165" s="33"/>
      <c r="B165" s="155"/>
      <c r="C165" s="156" t="s">
        <v>308</v>
      </c>
      <c r="D165" s="156" t="s">
        <v>129</v>
      </c>
      <c r="E165" s="157" t="s">
        <v>1118</v>
      </c>
      <c r="F165" s="158" t="s">
        <v>1119</v>
      </c>
      <c r="G165" s="159" t="s">
        <v>276</v>
      </c>
      <c r="H165" s="160">
        <v>1</v>
      </c>
      <c r="I165" s="161"/>
      <c r="J165" s="160">
        <f t="shared" si="0"/>
        <v>0</v>
      </c>
      <c r="K165" s="162"/>
      <c r="L165" s="34"/>
      <c r="M165" s="163" t="s">
        <v>1</v>
      </c>
      <c r="N165" s="164" t="s">
        <v>40</v>
      </c>
      <c r="O165" s="59"/>
      <c r="P165" s="165">
        <f t="shared" si="1"/>
        <v>0</v>
      </c>
      <c r="Q165" s="165">
        <v>6.7000000000000002E-4</v>
      </c>
      <c r="R165" s="165">
        <f t="shared" si="2"/>
        <v>6.7000000000000002E-4</v>
      </c>
      <c r="S165" s="165">
        <v>0</v>
      </c>
      <c r="T165" s="166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7" t="s">
        <v>91</v>
      </c>
      <c r="AT165" s="167" t="s">
        <v>129</v>
      </c>
      <c r="AU165" s="167" t="s">
        <v>85</v>
      </c>
      <c r="AY165" s="18" t="s">
        <v>128</v>
      </c>
      <c r="BE165" s="168">
        <f t="shared" si="4"/>
        <v>0</v>
      </c>
      <c r="BF165" s="168">
        <f t="shared" si="5"/>
        <v>0</v>
      </c>
      <c r="BG165" s="168">
        <f t="shared" si="6"/>
        <v>0</v>
      </c>
      <c r="BH165" s="168">
        <f t="shared" si="7"/>
        <v>0</v>
      </c>
      <c r="BI165" s="168">
        <f t="shared" si="8"/>
        <v>0</v>
      </c>
      <c r="BJ165" s="18" t="s">
        <v>85</v>
      </c>
      <c r="BK165" s="169">
        <f t="shared" si="9"/>
        <v>0</v>
      </c>
      <c r="BL165" s="18" t="s">
        <v>91</v>
      </c>
      <c r="BM165" s="167" t="s">
        <v>1120</v>
      </c>
    </row>
    <row r="166" spans="1:65" s="2" customFormat="1" ht="16.5" customHeight="1">
      <c r="A166" s="33"/>
      <c r="B166" s="155"/>
      <c r="C166" s="191" t="s">
        <v>7</v>
      </c>
      <c r="D166" s="191" t="s">
        <v>263</v>
      </c>
      <c r="E166" s="192" t="s">
        <v>1121</v>
      </c>
      <c r="F166" s="193" t="s">
        <v>1122</v>
      </c>
      <c r="G166" s="194" t="s">
        <v>276</v>
      </c>
      <c r="H166" s="195">
        <v>1</v>
      </c>
      <c r="I166" s="196"/>
      <c r="J166" s="195">
        <f t="shared" si="0"/>
        <v>0</v>
      </c>
      <c r="K166" s="197"/>
      <c r="L166" s="198"/>
      <c r="M166" s="199" t="s">
        <v>1</v>
      </c>
      <c r="N166" s="200" t="s">
        <v>40</v>
      </c>
      <c r="O166" s="59"/>
      <c r="P166" s="165">
        <f t="shared" si="1"/>
        <v>0</v>
      </c>
      <c r="Q166" s="165">
        <v>0.01</v>
      </c>
      <c r="R166" s="165">
        <f t="shared" si="2"/>
        <v>0.01</v>
      </c>
      <c r="S166" s="165">
        <v>0</v>
      </c>
      <c r="T166" s="166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7" t="s">
        <v>103</v>
      </c>
      <c r="AT166" s="167" t="s">
        <v>263</v>
      </c>
      <c r="AU166" s="167" t="s">
        <v>85</v>
      </c>
      <c r="AY166" s="18" t="s">
        <v>128</v>
      </c>
      <c r="BE166" s="168">
        <f t="shared" si="4"/>
        <v>0</v>
      </c>
      <c r="BF166" s="168">
        <f t="shared" si="5"/>
        <v>0</v>
      </c>
      <c r="BG166" s="168">
        <f t="shared" si="6"/>
        <v>0</v>
      </c>
      <c r="BH166" s="168">
        <f t="shared" si="7"/>
        <v>0</v>
      </c>
      <c r="BI166" s="168">
        <f t="shared" si="8"/>
        <v>0</v>
      </c>
      <c r="BJ166" s="18" t="s">
        <v>85</v>
      </c>
      <c r="BK166" s="169">
        <f t="shared" si="9"/>
        <v>0</v>
      </c>
      <c r="BL166" s="18" t="s">
        <v>91</v>
      </c>
      <c r="BM166" s="167" t="s">
        <v>1123</v>
      </c>
    </row>
    <row r="167" spans="1:65" s="11" customFormat="1" ht="22.75" customHeight="1">
      <c r="B167" s="144"/>
      <c r="D167" s="145" t="s">
        <v>73</v>
      </c>
      <c r="E167" s="180" t="s">
        <v>414</v>
      </c>
      <c r="F167" s="180" t="s">
        <v>415</v>
      </c>
      <c r="I167" s="147"/>
      <c r="J167" s="181">
        <f>BK167</f>
        <v>0</v>
      </c>
      <c r="L167" s="144"/>
      <c r="M167" s="149"/>
      <c r="N167" s="150"/>
      <c r="O167" s="150"/>
      <c r="P167" s="151">
        <f>P168</f>
        <v>0</v>
      </c>
      <c r="Q167" s="150"/>
      <c r="R167" s="151">
        <f>R168</f>
        <v>0</v>
      </c>
      <c r="S167" s="150"/>
      <c r="T167" s="152">
        <f>T168</f>
        <v>0</v>
      </c>
      <c r="AR167" s="145" t="s">
        <v>81</v>
      </c>
      <c r="AT167" s="153" t="s">
        <v>73</v>
      </c>
      <c r="AU167" s="153" t="s">
        <v>81</v>
      </c>
      <c r="AY167" s="145" t="s">
        <v>128</v>
      </c>
      <c r="BK167" s="154">
        <f>BK168</f>
        <v>0</v>
      </c>
    </row>
    <row r="168" spans="1:65" s="2" customFormat="1" ht="21.75" customHeight="1">
      <c r="A168" s="33"/>
      <c r="B168" s="155"/>
      <c r="C168" s="156" t="s">
        <v>315</v>
      </c>
      <c r="D168" s="156" t="s">
        <v>129</v>
      </c>
      <c r="E168" s="157" t="s">
        <v>1124</v>
      </c>
      <c r="F168" s="158" t="s">
        <v>1125</v>
      </c>
      <c r="G168" s="159" t="s">
        <v>216</v>
      </c>
      <c r="H168" s="160">
        <v>12.974</v>
      </c>
      <c r="I168" s="161"/>
      <c r="J168" s="160">
        <f>ROUND(I168*H168,3)</f>
        <v>0</v>
      </c>
      <c r="K168" s="162"/>
      <c r="L168" s="34"/>
      <c r="M168" s="163" t="s">
        <v>1</v>
      </c>
      <c r="N168" s="164" t="s">
        <v>40</v>
      </c>
      <c r="O168" s="59"/>
      <c r="P168" s="165">
        <f>O168*H168</f>
        <v>0</v>
      </c>
      <c r="Q168" s="165">
        <v>0</v>
      </c>
      <c r="R168" s="165">
        <f>Q168*H168</f>
        <v>0</v>
      </c>
      <c r="S168" s="165">
        <v>0</v>
      </c>
      <c r="T168" s="166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7" t="s">
        <v>91</v>
      </c>
      <c r="AT168" s="167" t="s">
        <v>129</v>
      </c>
      <c r="AU168" s="167" t="s">
        <v>85</v>
      </c>
      <c r="AY168" s="18" t="s">
        <v>128</v>
      </c>
      <c r="BE168" s="168">
        <f>IF(N168="základná",J168,0)</f>
        <v>0</v>
      </c>
      <c r="BF168" s="168">
        <f>IF(N168="znížená",J168,0)</f>
        <v>0</v>
      </c>
      <c r="BG168" s="168">
        <f>IF(N168="zákl. prenesená",J168,0)</f>
        <v>0</v>
      </c>
      <c r="BH168" s="168">
        <f>IF(N168="zníž. prenesená",J168,0)</f>
        <v>0</v>
      </c>
      <c r="BI168" s="168">
        <f>IF(N168="nulová",J168,0)</f>
        <v>0</v>
      </c>
      <c r="BJ168" s="18" t="s">
        <v>85</v>
      </c>
      <c r="BK168" s="169">
        <f>ROUND(I168*H168,3)</f>
        <v>0</v>
      </c>
      <c r="BL168" s="18" t="s">
        <v>91</v>
      </c>
      <c r="BM168" s="167" t="s">
        <v>1126</v>
      </c>
    </row>
    <row r="169" spans="1:65" s="11" customFormat="1" ht="25.9" customHeight="1">
      <c r="B169" s="144"/>
      <c r="D169" s="145" t="s">
        <v>73</v>
      </c>
      <c r="E169" s="146" t="s">
        <v>233</v>
      </c>
      <c r="F169" s="146" t="s">
        <v>234</v>
      </c>
      <c r="I169" s="147"/>
      <c r="J169" s="148">
        <f>BK169</f>
        <v>0</v>
      </c>
      <c r="L169" s="144"/>
      <c r="M169" s="149"/>
      <c r="N169" s="150"/>
      <c r="O169" s="150"/>
      <c r="P169" s="151">
        <f>P170</f>
        <v>0</v>
      </c>
      <c r="Q169" s="150"/>
      <c r="R169" s="151">
        <f>R170</f>
        <v>0</v>
      </c>
      <c r="S169" s="150"/>
      <c r="T169" s="152">
        <f>T170</f>
        <v>0</v>
      </c>
      <c r="AR169" s="145" t="s">
        <v>94</v>
      </c>
      <c r="AT169" s="153" t="s">
        <v>73</v>
      </c>
      <c r="AU169" s="153" t="s">
        <v>74</v>
      </c>
      <c r="AY169" s="145" t="s">
        <v>128</v>
      </c>
      <c r="BK169" s="154">
        <f>BK170</f>
        <v>0</v>
      </c>
    </row>
    <row r="170" spans="1:65" s="11" customFormat="1" ht="22.75" customHeight="1">
      <c r="B170" s="144"/>
      <c r="D170" s="145" t="s">
        <v>73</v>
      </c>
      <c r="E170" s="180" t="s">
        <v>235</v>
      </c>
      <c r="F170" s="180" t="s">
        <v>236</v>
      </c>
      <c r="I170" s="147"/>
      <c r="J170" s="181">
        <f>BK170</f>
        <v>0</v>
      </c>
      <c r="L170" s="144"/>
      <c r="M170" s="149"/>
      <c r="N170" s="150"/>
      <c r="O170" s="150"/>
      <c r="P170" s="151">
        <f>P171</f>
        <v>0</v>
      </c>
      <c r="Q170" s="150"/>
      <c r="R170" s="151">
        <f>R171</f>
        <v>0</v>
      </c>
      <c r="S170" s="150"/>
      <c r="T170" s="152">
        <f>T171</f>
        <v>0</v>
      </c>
      <c r="AR170" s="145" t="s">
        <v>94</v>
      </c>
      <c r="AT170" s="153" t="s">
        <v>73</v>
      </c>
      <c r="AU170" s="153" t="s">
        <v>81</v>
      </c>
      <c r="AY170" s="145" t="s">
        <v>128</v>
      </c>
      <c r="BK170" s="154">
        <f>BK171</f>
        <v>0</v>
      </c>
    </row>
    <row r="171" spans="1:65" s="2" customFormat="1" ht="33" customHeight="1">
      <c r="A171" s="33"/>
      <c r="B171" s="155"/>
      <c r="C171" s="156" t="s">
        <v>319</v>
      </c>
      <c r="D171" s="156" t="s">
        <v>129</v>
      </c>
      <c r="E171" s="157" t="s">
        <v>238</v>
      </c>
      <c r="F171" s="158" t="s">
        <v>453</v>
      </c>
      <c r="G171" s="159" t="s">
        <v>132</v>
      </c>
      <c r="H171" s="160">
        <v>1</v>
      </c>
      <c r="I171" s="161"/>
      <c r="J171" s="160">
        <f>ROUND(I171*H171,3)</f>
        <v>0</v>
      </c>
      <c r="K171" s="162"/>
      <c r="L171" s="34"/>
      <c r="M171" s="170" t="s">
        <v>1</v>
      </c>
      <c r="N171" s="171" t="s">
        <v>40</v>
      </c>
      <c r="O171" s="172"/>
      <c r="P171" s="173">
        <f>O171*H171</f>
        <v>0</v>
      </c>
      <c r="Q171" s="173">
        <v>0</v>
      </c>
      <c r="R171" s="173">
        <f>Q171*H171</f>
        <v>0</v>
      </c>
      <c r="S171" s="173">
        <v>0</v>
      </c>
      <c r="T171" s="174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7" t="s">
        <v>240</v>
      </c>
      <c r="AT171" s="167" t="s">
        <v>129</v>
      </c>
      <c r="AU171" s="167" t="s">
        <v>85</v>
      </c>
      <c r="AY171" s="18" t="s">
        <v>128</v>
      </c>
      <c r="BE171" s="168">
        <f>IF(N171="základná",J171,0)</f>
        <v>0</v>
      </c>
      <c r="BF171" s="168">
        <f>IF(N171="znížená",J171,0)</f>
        <v>0</v>
      </c>
      <c r="BG171" s="168">
        <f>IF(N171="zákl. prenesená",J171,0)</f>
        <v>0</v>
      </c>
      <c r="BH171" s="168">
        <f>IF(N171="zníž. prenesená",J171,0)</f>
        <v>0</v>
      </c>
      <c r="BI171" s="168">
        <f>IF(N171="nulová",J171,0)</f>
        <v>0</v>
      </c>
      <c r="BJ171" s="18" t="s">
        <v>85</v>
      </c>
      <c r="BK171" s="169">
        <f>ROUND(I171*H171,3)</f>
        <v>0</v>
      </c>
      <c r="BL171" s="18" t="s">
        <v>240</v>
      </c>
      <c r="BM171" s="167" t="s">
        <v>1127</v>
      </c>
    </row>
    <row r="172" spans="1:65" s="2" customFormat="1" ht="7" customHeight="1">
      <c r="A172" s="33"/>
      <c r="B172" s="48"/>
      <c r="C172" s="49"/>
      <c r="D172" s="49"/>
      <c r="E172" s="49"/>
      <c r="F172" s="49"/>
      <c r="G172" s="49"/>
      <c r="H172" s="49"/>
      <c r="I172" s="121"/>
      <c r="J172" s="49"/>
      <c r="K172" s="49"/>
      <c r="L172" s="34"/>
      <c r="M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</row>
  </sheetData>
  <autoFilter ref="C122:K171" xr:uid="{00000000-0009-0000-0000-000008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0 - Všeobecné náklady stavby</vt:lpstr>
      <vt:lpstr>1 - SO 01 - Búracie práce</vt:lpstr>
      <vt:lpstr>2 - SO 02- Úprava verejný...</vt:lpstr>
      <vt:lpstr>3 - SO 03, SO 04 - Rekonš...</vt:lpstr>
      <vt:lpstr>4 - SO 05 - Rekonštrukcia...</vt:lpstr>
      <vt:lpstr>5 - SO 06 - Dažďová kanal...</vt:lpstr>
      <vt:lpstr>6 - SO 07 - Projekt dopra...</vt:lpstr>
      <vt:lpstr>7 - SO 08 - Mobiliár</vt:lpstr>
      <vt:lpstr>8 - SO 09 - Odpadové hosp...</vt:lpstr>
      <vt:lpstr>'0 - Všeobecné náklady stavby'!Názvy_tlače</vt:lpstr>
      <vt:lpstr>'1 - SO 01 - Búracie práce'!Názvy_tlače</vt:lpstr>
      <vt:lpstr>'2 - SO 02- Úprava verejný...'!Názvy_tlače</vt:lpstr>
      <vt:lpstr>'3 - SO 03, SO 04 - Rekonš...'!Názvy_tlače</vt:lpstr>
      <vt:lpstr>'4 - SO 05 - Rekonštrukcia...'!Názvy_tlače</vt:lpstr>
      <vt:lpstr>'5 - SO 06 - Dažďová kanal...'!Názvy_tlače</vt:lpstr>
      <vt:lpstr>'6 - SO 07 - Projekt dopra...'!Názvy_tlače</vt:lpstr>
      <vt:lpstr>'7 - SO 08 - Mobiliár'!Názvy_tlače</vt:lpstr>
      <vt:lpstr>'8 - SO 09 - Odpadové hosp...'!Názvy_tlače</vt:lpstr>
      <vt:lpstr>'Rekapitulácia stavby'!Názvy_tlače</vt:lpstr>
      <vt:lpstr>'0 - Všeobecné náklady stavby'!Oblasť_tlače</vt:lpstr>
      <vt:lpstr>'1 - SO 01 - Búracie práce'!Oblasť_tlače</vt:lpstr>
      <vt:lpstr>'2 - SO 02- Úprava verejný...'!Oblasť_tlače</vt:lpstr>
      <vt:lpstr>'3 - SO 03, SO 04 - Rekonš...'!Oblasť_tlače</vt:lpstr>
      <vt:lpstr>'4 - SO 05 - Rekonštrukcia...'!Oblasť_tlače</vt:lpstr>
      <vt:lpstr>'5 - SO 06 - Dažďová kanal...'!Oblasť_tlače</vt:lpstr>
      <vt:lpstr>'6 - SO 07 - Projekt dopra...'!Oblasť_tlače</vt:lpstr>
      <vt:lpstr>'7 - SO 08 - Mobiliár'!Oblasť_tlače</vt:lpstr>
      <vt:lpstr>'8 - SO 09 - Odpadové hosp...'!Oblasť_tlače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Uzivatel-PC\Uzivatel</dc:creator>
  <cp:lastModifiedBy>Mrázová Katarína</cp:lastModifiedBy>
  <dcterms:created xsi:type="dcterms:W3CDTF">2021-03-20T08:50:19Z</dcterms:created>
  <dcterms:modified xsi:type="dcterms:W3CDTF">2021-04-22T15:33:00Z</dcterms:modified>
</cp:coreProperties>
</file>