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70" yWindow="630" windowWidth="24615" windowHeight="11445"/>
  </bookViews>
  <sheets>
    <sheet name="Rekapitulace stavby" sheetId="1" r:id="rId1"/>
    <sheet name="1-1 - SO 101.1 - Místní k..." sheetId="2" r:id="rId2"/>
    <sheet name="2-1 - VON - VEDLEJŠÍ A OS..." sheetId="3" r:id="rId3"/>
    <sheet name="Seznam figur" sheetId="4" r:id="rId4"/>
  </sheets>
  <definedNames>
    <definedName name="_xlnm._FilterDatabase" localSheetId="1" hidden="1">'1-1 - SO 101.1 - Místní k...'!$C$126:$K$611</definedName>
    <definedName name="_xlnm._FilterDatabase" localSheetId="2" hidden="1">'2-1 - VON - VEDLEJŠÍ A OS...'!$C$122:$K$191</definedName>
    <definedName name="_xlnm.Print_Titles" localSheetId="1">'1-1 - SO 101.1 - Místní k...'!$126:$126</definedName>
    <definedName name="_xlnm.Print_Titles" localSheetId="2">'2-1 - VON - VEDLEJŠÍ A OS...'!$122:$122</definedName>
    <definedName name="_xlnm.Print_Titles" localSheetId="0">'Rekapitulace stavby'!$92:$92</definedName>
    <definedName name="_xlnm.Print_Titles" localSheetId="3">'Seznam figur'!$9:$9</definedName>
    <definedName name="_xlnm.Print_Area" localSheetId="1">'1-1 - SO 101.1 - Místní k...'!$C$4:$J$76,'1-1 - SO 101.1 - Místní k...'!$C$82:$J$106,'1-1 - SO 101.1 - Místní k...'!$C$112:$K$611</definedName>
    <definedName name="_xlnm.Print_Area" localSheetId="2">'2-1 - VON - VEDLEJŠÍ A OS...'!$C$4:$J$75,'2-1 - VON - VEDLEJŠÍ A OS...'!$C$81:$J$102,'2-1 - VON - VEDLEJŠÍ A OS...'!$C$108:$K$191</definedName>
    <definedName name="_xlnm.Print_Area" localSheetId="0">'Rekapitulace stavby'!$D$4:$AO$76,'Rekapitulace stavby'!$C$82:$AQ$99</definedName>
    <definedName name="_xlnm.Print_Area" localSheetId="3">'Seznam figur'!$C$4:$G$14</definedName>
  </definedNames>
  <calcPr calcId="145621"/>
</workbook>
</file>

<file path=xl/calcChain.xml><?xml version="1.0" encoding="utf-8"?>
<calcChain xmlns="http://schemas.openxmlformats.org/spreadsheetml/2006/main">
  <c r="D7" i="4" l="1"/>
  <c r="J39" i="3"/>
  <c r="J38" i="3"/>
  <c r="AY98" i="1" s="1"/>
  <c r="J37" i="3"/>
  <c r="AX98" i="1" s="1"/>
  <c r="BI187" i="3"/>
  <c r="BH187" i="3"/>
  <c r="BG187" i="3"/>
  <c r="BF187" i="3"/>
  <c r="T187" i="3"/>
  <c r="R187" i="3"/>
  <c r="P187" i="3"/>
  <c r="BI182" i="3"/>
  <c r="BH182" i="3"/>
  <c r="BG182" i="3"/>
  <c r="BF182" i="3"/>
  <c r="T182" i="3"/>
  <c r="R182" i="3"/>
  <c r="P182" i="3"/>
  <c r="BI177" i="3"/>
  <c r="BH177" i="3"/>
  <c r="BG177" i="3"/>
  <c r="BF177" i="3"/>
  <c r="T177" i="3"/>
  <c r="R177" i="3"/>
  <c r="P177" i="3"/>
  <c r="BI173" i="3"/>
  <c r="BH173" i="3"/>
  <c r="BG173" i="3"/>
  <c r="BF173" i="3"/>
  <c r="T173" i="3"/>
  <c r="R173" i="3"/>
  <c r="P173" i="3"/>
  <c r="BI168" i="3"/>
  <c r="BH168" i="3"/>
  <c r="BG168" i="3"/>
  <c r="BF168" i="3"/>
  <c r="T168" i="3"/>
  <c r="R168" i="3"/>
  <c r="P168" i="3"/>
  <c r="BI163" i="3"/>
  <c r="BH163" i="3"/>
  <c r="BG163" i="3"/>
  <c r="BF163" i="3"/>
  <c r="T163" i="3"/>
  <c r="R163" i="3"/>
  <c r="P163" i="3"/>
  <c r="BI157" i="3"/>
  <c r="BH157" i="3"/>
  <c r="BG157" i="3"/>
  <c r="BF157" i="3"/>
  <c r="T157" i="3"/>
  <c r="R157" i="3"/>
  <c r="P157" i="3"/>
  <c r="BI152" i="3"/>
  <c r="BH152" i="3"/>
  <c r="BG152" i="3"/>
  <c r="BF152" i="3"/>
  <c r="T152" i="3"/>
  <c r="R152" i="3"/>
  <c r="P152" i="3"/>
  <c r="BI147" i="3"/>
  <c r="BH147" i="3"/>
  <c r="BG147" i="3"/>
  <c r="BF147" i="3"/>
  <c r="T147" i="3"/>
  <c r="T146" i="3" s="1"/>
  <c r="R147" i="3"/>
  <c r="R146" i="3" s="1"/>
  <c r="P147" i="3"/>
  <c r="P146" i="3" s="1"/>
  <c r="BI141" i="3"/>
  <c r="BH141" i="3"/>
  <c r="BG141" i="3"/>
  <c r="BF141" i="3"/>
  <c r="T141" i="3"/>
  <c r="R141" i="3"/>
  <c r="P141" i="3"/>
  <c r="BI136" i="3"/>
  <c r="BH136" i="3"/>
  <c r="BG136" i="3"/>
  <c r="BF136" i="3"/>
  <c r="T136" i="3"/>
  <c r="R136" i="3"/>
  <c r="P136" i="3"/>
  <c r="BI131" i="3"/>
  <c r="BH131" i="3"/>
  <c r="BG131" i="3"/>
  <c r="BF131" i="3"/>
  <c r="T131" i="3"/>
  <c r="R131" i="3"/>
  <c r="P131" i="3"/>
  <c r="BI126" i="3"/>
  <c r="BH126" i="3"/>
  <c r="BG126" i="3"/>
  <c r="BF126" i="3"/>
  <c r="T126" i="3"/>
  <c r="R126" i="3"/>
  <c r="P126" i="3"/>
  <c r="J120" i="3"/>
  <c r="J119" i="3"/>
  <c r="F119" i="3"/>
  <c r="F117" i="3"/>
  <c r="E115" i="3"/>
  <c r="J93" i="3"/>
  <c r="J92" i="3"/>
  <c r="F92" i="3"/>
  <c r="F90" i="3"/>
  <c r="E88" i="3"/>
  <c r="J20" i="3"/>
  <c r="E20" i="3"/>
  <c r="F120" i="3" s="1"/>
  <c r="J19" i="3"/>
  <c r="J14" i="3"/>
  <c r="J117" i="3" s="1"/>
  <c r="E7" i="3"/>
  <c r="E111" i="3"/>
  <c r="J39" i="2"/>
  <c r="J38" i="2"/>
  <c r="AY96" i="1"/>
  <c r="J37" i="2"/>
  <c r="AX96" i="1" s="1"/>
  <c r="BI604" i="2"/>
  <c r="BH604" i="2"/>
  <c r="BG604" i="2"/>
  <c r="BF604" i="2"/>
  <c r="T604" i="2"/>
  <c r="R604" i="2"/>
  <c r="P604" i="2"/>
  <c r="BI592" i="2"/>
  <c r="BH592" i="2"/>
  <c r="BG592" i="2"/>
  <c r="BF592" i="2"/>
  <c r="T592" i="2"/>
  <c r="R592" i="2"/>
  <c r="P592" i="2"/>
  <c r="BI582" i="2"/>
  <c r="BH582" i="2"/>
  <c r="BG582" i="2"/>
  <c r="BF582" i="2"/>
  <c r="T582" i="2"/>
  <c r="R582" i="2"/>
  <c r="P582" i="2"/>
  <c r="BI572" i="2"/>
  <c r="BH572" i="2"/>
  <c r="BG572" i="2"/>
  <c r="BF572" i="2"/>
  <c r="T572" i="2"/>
  <c r="R572" i="2"/>
  <c r="P572" i="2"/>
  <c r="BI566" i="2"/>
  <c r="BH566" i="2"/>
  <c r="BG566" i="2"/>
  <c r="BF566" i="2"/>
  <c r="T566" i="2"/>
  <c r="R566" i="2"/>
  <c r="P566" i="2"/>
  <c r="BI561" i="2"/>
  <c r="BH561" i="2"/>
  <c r="BG561" i="2"/>
  <c r="BF561" i="2"/>
  <c r="T561" i="2"/>
  <c r="R561" i="2"/>
  <c r="P561" i="2"/>
  <c r="BI556" i="2"/>
  <c r="BH556" i="2"/>
  <c r="BG556" i="2"/>
  <c r="BF556" i="2"/>
  <c r="T556" i="2"/>
  <c r="R556" i="2"/>
  <c r="P556" i="2"/>
  <c r="BI551" i="2"/>
  <c r="BH551" i="2"/>
  <c r="BG551" i="2"/>
  <c r="BF551" i="2"/>
  <c r="T551" i="2"/>
  <c r="R551" i="2"/>
  <c r="P551" i="2"/>
  <c r="BI546" i="2"/>
  <c r="BH546" i="2"/>
  <c r="BG546" i="2"/>
  <c r="BF546" i="2"/>
  <c r="T546" i="2"/>
  <c r="R546" i="2"/>
  <c r="P546" i="2"/>
  <c r="BI541" i="2"/>
  <c r="BH541" i="2"/>
  <c r="BG541" i="2"/>
  <c r="BF541" i="2"/>
  <c r="T541" i="2"/>
  <c r="R541" i="2"/>
  <c r="P541" i="2"/>
  <c r="BI535" i="2"/>
  <c r="BH535" i="2"/>
  <c r="BG535" i="2"/>
  <c r="BF535" i="2"/>
  <c r="T535" i="2"/>
  <c r="R535" i="2"/>
  <c r="P535" i="2"/>
  <c r="BI530" i="2"/>
  <c r="BH530" i="2"/>
  <c r="BG530" i="2"/>
  <c r="BF530" i="2"/>
  <c r="T530" i="2"/>
  <c r="R530" i="2"/>
  <c r="P530" i="2"/>
  <c r="BI525" i="2"/>
  <c r="BH525" i="2"/>
  <c r="BG525" i="2"/>
  <c r="BF525" i="2"/>
  <c r="T525" i="2"/>
  <c r="R525" i="2"/>
  <c r="P525" i="2"/>
  <c r="BI520" i="2"/>
  <c r="BH520" i="2"/>
  <c r="BG520" i="2"/>
  <c r="BF520" i="2"/>
  <c r="T520" i="2"/>
  <c r="R520" i="2"/>
  <c r="P520" i="2"/>
  <c r="BI515" i="2"/>
  <c r="BH515" i="2"/>
  <c r="BG515" i="2"/>
  <c r="BF515" i="2"/>
  <c r="T515" i="2"/>
  <c r="R515" i="2"/>
  <c r="P515" i="2"/>
  <c r="BI510" i="2"/>
  <c r="BH510" i="2"/>
  <c r="BG510" i="2"/>
  <c r="BF510" i="2"/>
  <c r="T510" i="2"/>
  <c r="R510" i="2"/>
  <c r="P510" i="2"/>
  <c r="BI506" i="2"/>
  <c r="BH506" i="2"/>
  <c r="BG506" i="2"/>
  <c r="BF506" i="2"/>
  <c r="T506" i="2"/>
  <c r="R506" i="2"/>
  <c r="P506" i="2"/>
  <c r="BI501" i="2"/>
  <c r="BH501" i="2"/>
  <c r="BG501" i="2"/>
  <c r="BF501" i="2"/>
  <c r="T501" i="2"/>
  <c r="R501" i="2"/>
  <c r="P501" i="2"/>
  <c r="BI497" i="2"/>
  <c r="BH497" i="2"/>
  <c r="BG497" i="2"/>
  <c r="BF497" i="2"/>
  <c r="T497" i="2"/>
  <c r="R497" i="2"/>
  <c r="P497" i="2"/>
  <c r="BI492" i="2"/>
  <c r="BH492" i="2"/>
  <c r="BG492" i="2"/>
  <c r="BF492" i="2"/>
  <c r="T492" i="2"/>
  <c r="R492" i="2"/>
  <c r="P492" i="2"/>
  <c r="BI488" i="2"/>
  <c r="BH488" i="2"/>
  <c r="BG488" i="2"/>
  <c r="BF488" i="2"/>
  <c r="T488" i="2"/>
  <c r="R488" i="2"/>
  <c r="P488" i="2"/>
  <c r="BI484" i="2"/>
  <c r="BH484" i="2"/>
  <c r="BG484" i="2"/>
  <c r="BF484" i="2"/>
  <c r="T484" i="2"/>
  <c r="R484" i="2"/>
  <c r="P484" i="2"/>
  <c r="BI479" i="2"/>
  <c r="BH479" i="2"/>
  <c r="BG479" i="2"/>
  <c r="BF479" i="2"/>
  <c r="T479" i="2"/>
  <c r="R479" i="2"/>
  <c r="P479" i="2"/>
  <c r="BI474" i="2"/>
  <c r="BH474" i="2"/>
  <c r="BG474" i="2"/>
  <c r="BF474" i="2"/>
  <c r="T474" i="2"/>
  <c r="R474" i="2"/>
  <c r="P474" i="2"/>
  <c r="BI469" i="2"/>
  <c r="BH469" i="2"/>
  <c r="BG469" i="2"/>
  <c r="BF469" i="2"/>
  <c r="T469" i="2"/>
  <c r="R469" i="2"/>
  <c r="P469" i="2"/>
  <c r="BI463" i="2"/>
  <c r="BH463" i="2"/>
  <c r="BG463" i="2"/>
  <c r="BF463" i="2"/>
  <c r="T463" i="2"/>
  <c r="R463" i="2"/>
  <c r="P463" i="2"/>
  <c r="BI459" i="2"/>
  <c r="BH459" i="2"/>
  <c r="BG459" i="2"/>
  <c r="BF459" i="2"/>
  <c r="T459" i="2"/>
  <c r="R459" i="2"/>
  <c r="P459" i="2"/>
  <c r="BI454" i="2"/>
  <c r="BH454" i="2"/>
  <c r="BG454" i="2"/>
  <c r="BF454" i="2"/>
  <c r="T454" i="2"/>
  <c r="R454" i="2"/>
  <c r="P454" i="2"/>
  <c r="BI450" i="2"/>
  <c r="BH450" i="2"/>
  <c r="BG450" i="2"/>
  <c r="BF450" i="2"/>
  <c r="T450" i="2"/>
  <c r="R450" i="2"/>
  <c r="P450" i="2"/>
  <c r="BI439" i="2"/>
  <c r="BH439" i="2"/>
  <c r="BG439" i="2"/>
  <c r="BF439" i="2"/>
  <c r="T439" i="2"/>
  <c r="R439" i="2"/>
  <c r="P439" i="2"/>
  <c r="BI423" i="2"/>
  <c r="BH423" i="2"/>
  <c r="BG423" i="2"/>
  <c r="BF423" i="2"/>
  <c r="T423" i="2"/>
  <c r="R423" i="2"/>
  <c r="P423" i="2"/>
  <c r="BI419" i="2"/>
  <c r="BH419" i="2"/>
  <c r="BG419" i="2"/>
  <c r="BF419" i="2"/>
  <c r="T419" i="2"/>
  <c r="R419" i="2"/>
  <c r="P419" i="2"/>
  <c r="BI414" i="2"/>
  <c r="BH414" i="2"/>
  <c r="BG414" i="2"/>
  <c r="BF414" i="2"/>
  <c r="T414" i="2"/>
  <c r="R414" i="2"/>
  <c r="P414" i="2"/>
  <c r="BI410" i="2"/>
  <c r="BH410" i="2"/>
  <c r="BG410" i="2"/>
  <c r="BF410" i="2"/>
  <c r="T410" i="2"/>
  <c r="R410" i="2"/>
  <c r="P410" i="2"/>
  <c r="BI406" i="2"/>
  <c r="BH406" i="2"/>
  <c r="BG406" i="2"/>
  <c r="BF406" i="2"/>
  <c r="T406" i="2"/>
  <c r="R406" i="2"/>
  <c r="P406" i="2"/>
  <c r="BI402" i="2"/>
  <c r="BH402" i="2"/>
  <c r="BG402" i="2"/>
  <c r="BF402" i="2"/>
  <c r="T402" i="2"/>
  <c r="R402" i="2"/>
  <c r="P402" i="2"/>
  <c r="BI398" i="2"/>
  <c r="BH398" i="2"/>
  <c r="BG398" i="2"/>
  <c r="BF398" i="2"/>
  <c r="T398" i="2"/>
  <c r="R398" i="2"/>
  <c r="P398" i="2"/>
  <c r="BI389" i="2"/>
  <c r="BH389" i="2"/>
  <c r="BG389" i="2"/>
  <c r="BF389" i="2"/>
  <c r="T389" i="2"/>
  <c r="R389" i="2"/>
  <c r="P389" i="2"/>
  <c r="BI379" i="2"/>
  <c r="BH379" i="2"/>
  <c r="BG379" i="2"/>
  <c r="BF379" i="2"/>
  <c r="T379" i="2"/>
  <c r="R379" i="2"/>
  <c r="P379" i="2"/>
  <c r="BI369" i="2"/>
  <c r="BH369" i="2"/>
  <c r="BG369" i="2"/>
  <c r="BF369" i="2"/>
  <c r="T369" i="2"/>
  <c r="R369" i="2"/>
  <c r="P369" i="2"/>
  <c r="BI359" i="2"/>
  <c r="BH359" i="2"/>
  <c r="BG359" i="2"/>
  <c r="BF359" i="2"/>
  <c r="T359" i="2"/>
  <c r="R359" i="2"/>
  <c r="P359" i="2"/>
  <c r="BI354" i="2"/>
  <c r="BH354" i="2"/>
  <c r="BG354" i="2"/>
  <c r="BF354" i="2"/>
  <c r="T354" i="2"/>
  <c r="R354" i="2"/>
  <c r="P354" i="2"/>
  <c r="BI348" i="2"/>
  <c r="BH348" i="2"/>
  <c r="BG348" i="2"/>
  <c r="BF348" i="2"/>
  <c r="T348" i="2"/>
  <c r="R348" i="2"/>
  <c r="P348" i="2"/>
  <c r="BI342" i="2"/>
  <c r="BH342" i="2"/>
  <c r="BG342" i="2"/>
  <c r="BF342" i="2"/>
  <c r="T342" i="2"/>
  <c r="R342" i="2"/>
  <c r="P342" i="2"/>
  <c r="BI337" i="2"/>
  <c r="BH337" i="2"/>
  <c r="BG337" i="2"/>
  <c r="BF337" i="2"/>
  <c r="T337" i="2"/>
  <c r="R337" i="2"/>
  <c r="P337" i="2"/>
  <c r="BI332" i="2"/>
  <c r="BH332" i="2"/>
  <c r="BG332" i="2"/>
  <c r="BF332" i="2"/>
  <c r="T332" i="2"/>
  <c r="R332" i="2"/>
  <c r="P332" i="2"/>
  <c r="BI328" i="2"/>
  <c r="BH328" i="2"/>
  <c r="BG328" i="2"/>
  <c r="BF328" i="2"/>
  <c r="T328" i="2"/>
  <c r="R328" i="2"/>
  <c r="P328" i="2"/>
  <c r="BI324" i="2"/>
  <c r="BH324" i="2"/>
  <c r="BG324" i="2"/>
  <c r="BF324" i="2"/>
  <c r="T324" i="2"/>
  <c r="R324" i="2"/>
  <c r="P324" i="2"/>
  <c r="BI319" i="2"/>
  <c r="BH319" i="2"/>
  <c r="BG319" i="2"/>
  <c r="BF319" i="2"/>
  <c r="T319" i="2"/>
  <c r="R319" i="2"/>
  <c r="P319" i="2"/>
  <c r="BI314" i="2"/>
  <c r="BH314" i="2"/>
  <c r="BG314" i="2"/>
  <c r="BF314" i="2"/>
  <c r="T314" i="2"/>
  <c r="R314" i="2"/>
  <c r="P314" i="2"/>
  <c r="BI310" i="2"/>
  <c r="BH310" i="2"/>
  <c r="BG310" i="2"/>
  <c r="BF310" i="2"/>
  <c r="T310" i="2"/>
  <c r="R310" i="2"/>
  <c r="P310" i="2"/>
  <c r="BI305" i="2"/>
  <c r="BH305" i="2"/>
  <c r="BG305" i="2"/>
  <c r="BF305" i="2"/>
  <c r="T305" i="2"/>
  <c r="R305" i="2"/>
  <c r="P305" i="2"/>
  <c r="BI300" i="2"/>
  <c r="BH300" i="2"/>
  <c r="BG300" i="2"/>
  <c r="BF300" i="2"/>
  <c r="T300" i="2"/>
  <c r="R300" i="2"/>
  <c r="P300" i="2"/>
  <c r="BI295" i="2"/>
  <c r="BH295" i="2"/>
  <c r="BG295" i="2"/>
  <c r="BF295" i="2"/>
  <c r="T295" i="2"/>
  <c r="R295" i="2"/>
  <c r="P295" i="2"/>
  <c r="BI291" i="2"/>
  <c r="BH291" i="2"/>
  <c r="BG291" i="2"/>
  <c r="BF291" i="2"/>
  <c r="T291" i="2"/>
  <c r="R291" i="2"/>
  <c r="P291" i="2"/>
  <c r="BI287" i="2"/>
  <c r="BH287" i="2"/>
  <c r="BG287" i="2"/>
  <c r="BF287" i="2"/>
  <c r="T287" i="2"/>
  <c r="R287" i="2"/>
  <c r="P287" i="2"/>
  <c r="BI282" i="2"/>
  <c r="BH282" i="2"/>
  <c r="BG282" i="2"/>
  <c r="BF282" i="2"/>
  <c r="T282" i="2"/>
  <c r="R282" i="2"/>
  <c r="P282" i="2"/>
  <c r="BI278" i="2"/>
  <c r="BH278" i="2"/>
  <c r="BG278" i="2"/>
  <c r="BF278" i="2"/>
  <c r="T278" i="2"/>
  <c r="R278" i="2"/>
  <c r="P278" i="2"/>
  <c r="BI272" i="2"/>
  <c r="BH272" i="2"/>
  <c r="BG272" i="2"/>
  <c r="BF272" i="2"/>
  <c r="T272" i="2"/>
  <c r="R272" i="2"/>
  <c r="P272" i="2"/>
  <c r="BI268" i="2"/>
  <c r="BH268" i="2"/>
  <c r="BG268" i="2"/>
  <c r="BF268" i="2"/>
  <c r="T268" i="2"/>
  <c r="R268" i="2"/>
  <c r="P268" i="2"/>
  <c r="BI263" i="2"/>
  <c r="BH263" i="2"/>
  <c r="BG263" i="2"/>
  <c r="BF263" i="2"/>
  <c r="T263" i="2"/>
  <c r="R263" i="2"/>
  <c r="P263" i="2"/>
  <c r="BI257" i="2"/>
  <c r="BH257" i="2"/>
  <c r="BG257" i="2"/>
  <c r="BF257" i="2"/>
  <c r="T257" i="2"/>
  <c r="R257" i="2"/>
  <c r="P257" i="2"/>
  <c r="BI250" i="2"/>
  <c r="BH250" i="2"/>
  <c r="BG250" i="2"/>
  <c r="BF250" i="2"/>
  <c r="T250" i="2"/>
  <c r="R250" i="2"/>
  <c r="P250" i="2"/>
  <c r="BI245" i="2"/>
  <c r="BH245" i="2"/>
  <c r="BG245" i="2"/>
  <c r="BF245" i="2"/>
  <c r="T245" i="2"/>
  <c r="R245" i="2"/>
  <c r="P245" i="2"/>
  <c r="BI241" i="2"/>
  <c r="BH241" i="2"/>
  <c r="BG241" i="2"/>
  <c r="BF241" i="2"/>
  <c r="T241" i="2"/>
  <c r="R241" i="2"/>
  <c r="P241" i="2"/>
  <c r="BI236" i="2"/>
  <c r="BH236" i="2"/>
  <c r="BG236" i="2"/>
  <c r="BF236" i="2"/>
  <c r="T236" i="2"/>
  <c r="R236" i="2"/>
  <c r="P236" i="2"/>
  <c r="BI232" i="2"/>
  <c r="BH232" i="2"/>
  <c r="BG232" i="2"/>
  <c r="BF232" i="2"/>
  <c r="T232" i="2"/>
  <c r="R232" i="2"/>
  <c r="P232" i="2"/>
  <c r="BI227" i="2"/>
  <c r="BH227" i="2"/>
  <c r="BG227" i="2"/>
  <c r="BF227" i="2"/>
  <c r="T227" i="2"/>
  <c r="R227" i="2"/>
  <c r="P227" i="2"/>
  <c r="BI223" i="2"/>
  <c r="BH223" i="2"/>
  <c r="BG223" i="2"/>
  <c r="BF223" i="2"/>
  <c r="T223" i="2"/>
  <c r="R223" i="2"/>
  <c r="P223" i="2"/>
  <c r="BI218" i="2"/>
  <c r="BH218" i="2"/>
  <c r="BG218" i="2"/>
  <c r="BF218" i="2"/>
  <c r="T218" i="2"/>
  <c r="R218" i="2"/>
  <c r="P218" i="2"/>
  <c r="BI211" i="2"/>
  <c r="BH211" i="2"/>
  <c r="BG211" i="2"/>
  <c r="BF211" i="2"/>
  <c r="T211" i="2"/>
  <c r="R211" i="2"/>
  <c r="P211" i="2"/>
  <c r="BI206" i="2"/>
  <c r="BH206" i="2"/>
  <c r="BG206" i="2"/>
  <c r="BF206" i="2"/>
  <c r="T206" i="2"/>
  <c r="R206" i="2"/>
  <c r="P206" i="2"/>
  <c r="BI197" i="2"/>
  <c r="BH197" i="2"/>
  <c r="BG197" i="2"/>
  <c r="BF197" i="2"/>
  <c r="T197" i="2"/>
  <c r="R197" i="2"/>
  <c r="P197" i="2"/>
  <c r="BI187" i="2"/>
  <c r="BH187" i="2"/>
  <c r="BG187" i="2"/>
  <c r="BF187" i="2"/>
  <c r="T187" i="2"/>
  <c r="R187" i="2"/>
  <c r="P187" i="2"/>
  <c r="BI178" i="2"/>
  <c r="BH178" i="2"/>
  <c r="BG178" i="2"/>
  <c r="BF178" i="2"/>
  <c r="T178" i="2"/>
  <c r="R178" i="2"/>
  <c r="P178" i="2"/>
  <c r="BI173" i="2"/>
  <c r="BH173" i="2"/>
  <c r="BG173" i="2"/>
  <c r="BF173" i="2"/>
  <c r="T173" i="2"/>
  <c r="R173" i="2"/>
  <c r="P173" i="2"/>
  <c r="BI166" i="2"/>
  <c r="BH166" i="2"/>
  <c r="BG166" i="2"/>
  <c r="BF166" i="2"/>
  <c r="T166" i="2"/>
  <c r="R166" i="2"/>
  <c r="P166" i="2"/>
  <c r="BI159" i="2"/>
  <c r="BH159" i="2"/>
  <c r="BG159" i="2"/>
  <c r="BF159" i="2"/>
  <c r="T159" i="2"/>
  <c r="R159" i="2"/>
  <c r="P159" i="2"/>
  <c r="BI154" i="2"/>
  <c r="BH154" i="2"/>
  <c r="BG154" i="2"/>
  <c r="BF154" i="2"/>
  <c r="T154" i="2"/>
  <c r="R154" i="2"/>
  <c r="P154" i="2"/>
  <c r="BI149" i="2"/>
  <c r="BH149" i="2"/>
  <c r="BG149" i="2"/>
  <c r="BF149" i="2"/>
  <c r="T149" i="2"/>
  <c r="R149" i="2"/>
  <c r="P149" i="2"/>
  <c r="BI144" i="2"/>
  <c r="BH144" i="2"/>
  <c r="BG144" i="2"/>
  <c r="BF144" i="2"/>
  <c r="T144" i="2"/>
  <c r="R144" i="2"/>
  <c r="P144" i="2"/>
  <c r="BI139" i="2"/>
  <c r="BH139" i="2"/>
  <c r="BG139" i="2"/>
  <c r="BF139" i="2"/>
  <c r="T139" i="2"/>
  <c r="R139" i="2"/>
  <c r="P139" i="2"/>
  <c r="BI135" i="2"/>
  <c r="BH135" i="2"/>
  <c r="BG135" i="2"/>
  <c r="BF135" i="2"/>
  <c r="T135" i="2"/>
  <c r="R135" i="2"/>
  <c r="P135" i="2"/>
  <c r="BI130" i="2"/>
  <c r="BH130" i="2"/>
  <c r="BG130" i="2"/>
  <c r="BF130" i="2"/>
  <c r="T130" i="2"/>
  <c r="R130" i="2"/>
  <c r="P130" i="2"/>
  <c r="J124" i="2"/>
  <c r="J123" i="2"/>
  <c r="F123" i="2"/>
  <c r="F121" i="2"/>
  <c r="E119" i="2"/>
  <c r="J94" i="2"/>
  <c r="J93" i="2"/>
  <c r="F93" i="2"/>
  <c r="F91" i="2"/>
  <c r="E89" i="2"/>
  <c r="J20" i="2"/>
  <c r="E20" i="2"/>
  <c r="F124" i="2" s="1"/>
  <c r="J19" i="2"/>
  <c r="J14" i="2"/>
  <c r="J91" i="2" s="1"/>
  <c r="E7" i="2"/>
  <c r="E115" i="2" s="1"/>
  <c r="L90" i="1"/>
  <c r="AM90" i="1"/>
  <c r="AM89" i="1"/>
  <c r="L89" i="1"/>
  <c r="AM87" i="1"/>
  <c r="L87" i="1"/>
  <c r="L85" i="1"/>
  <c r="L84" i="1"/>
  <c r="BK187" i="3"/>
  <c r="J177" i="3"/>
  <c r="BK168" i="3"/>
  <c r="J561" i="2"/>
  <c r="BK525" i="2"/>
  <c r="J515" i="2"/>
  <c r="J510" i="2"/>
  <c r="J506" i="2"/>
  <c r="J501" i="2"/>
  <c r="J497" i="2"/>
  <c r="BK484" i="2"/>
  <c r="BK479" i="2"/>
  <c r="BK463" i="2"/>
  <c r="BK423" i="2"/>
  <c r="J419" i="2"/>
  <c r="BK402" i="2"/>
  <c r="BK398" i="2"/>
  <c r="J389" i="2"/>
  <c r="BK348" i="2"/>
  <c r="J332" i="2"/>
  <c r="J328" i="2"/>
  <c r="J324" i="2"/>
  <c r="BK319" i="2"/>
  <c r="BK314" i="2"/>
  <c r="BK310" i="2"/>
  <c r="BK295" i="2"/>
  <c r="J291" i="2"/>
  <c r="J287" i="2"/>
  <c r="J282" i="2"/>
  <c r="J278" i="2"/>
  <c r="J263" i="2"/>
  <c r="BK250" i="2"/>
  <c r="BK241" i="2"/>
  <c r="J232" i="2"/>
  <c r="BK223" i="2"/>
  <c r="J206" i="2"/>
  <c r="J197" i="2"/>
  <c r="J187" i="2"/>
  <c r="BK178" i="2"/>
  <c r="BK173" i="2"/>
  <c r="J166" i="2"/>
  <c r="J149" i="2"/>
  <c r="BK144" i="2"/>
  <c r="J139" i="2"/>
  <c r="J135" i="2"/>
  <c r="J130" i="2"/>
  <c r="BK182" i="3"/>
  <c r="J157" i="3"/>
  <c r="J152" i="3"/>
  <c r="BK147" i="3"/>
  <c r="J147" i="3"/>
  <c r="J141" i="3"/>
  <c r="BK604" i="2"/>
  <c r="J604" i="2"/>
  <c r="BK592" i="2"/>
  <c r="J592" i="2"/>
  <c r="BK582" i="2"/>
  <c r="J582" i="2"/>
  <c r="BK572" i="2"/>
  <c r="BK566" i="2"/>
  <c r="BK561" i="2"/>
  <c r="J556" i="2"/>
  <c r="J551" i="2"/>
  <c r="J546" i="2"/>
  <c r="J535" i="2"/>
  <c r="J530" i="2"/>
  <c r="BK520" i="2"/>
  <c r="BK515" i="2"/>
  <c r="BK510" i="2"/>
  <c r="BK506" i="2"/>
  <c r="BK501" i="2"/>
  <c r="BK497" i="2"/>
  <c r="J469" i="2"/>
  <c r="J454" i="2"/>
  <c r="J450" i="2"/>
  <c r="J439" i="2"/>
  <c r="J414" i="2"/>
  <c r="BK406" i="2"/>
  <c r="J379" i="2"/>
  <c r="BK332" i="2"/>
  <c r="BK328" i="2"/>
  <c r="J314" i="2"/>
  <c r="BK300" i="2"/>
  <c r="BK272" i="2"/>
  <c r="J268" i="2"/>
  <c r="J257" i="2"/>
  <c r="J250" i="2"/>
  <c r="BK245" i="2"/>
  <c r="J241" i="2"/>
  <c r="BK232" i="2"/>
  <c r="BK227" i="2"/>
  <c r="J218" i="2"/>
  <c r="J211" i="2"/>
  <c r="BK159" i="2"/>
  <c r="BK149" i="2"/>
  <c r="BK135" i="2"/>
  <c r="AS97" i="1"/>
  <c r="J182" i="3"/>
  <c r="J173" i="3"/>
  <c r="BK152" i="3"/>
  <c r="BK141" i="3"/>
  <c r="BK136" i="3"/>
  <c r="J136" i="3"/>
  <c r="BK131" i="3"/>
  <c r="J131" i="3"/>
  <c r="BK126" i="3"/>
  <c r="J126" i="3"/>
  <c r="J572" i="2"/>
  <c r="J566" i="2"/>
  <c r="BK556" i="2"/>
  <c r="BK551" i="2"/>
  <c r="BK541" i="2"/>
  <c r="BK535" i="2"/>
  <c r="J525" i="2"/>
  <c r="J520" i="2"/>
  <c r="BK492" i="2"/>
  <c r="BK488" i="2"/>
  <c r="J484" i="2"/>
  <c r="J474" i="2"/>
  <c r="BK459" i="2"/>
  <c r="BK414" i="2"/>
  <c r="J410" i="2"/>
  <c r="J402" i="2"/>
  <c r="BK369" i="2"/>
  <c r="BK359" i="2"/>
  <c r="BK354" i="2"/>
  <c r="BK342" i="2"/>
  <c r="BK337" i="2"/>
  <c r="BK324" i="2"/>
  <c r="J319" i="2"/>
  <c r="J310" i="2"/>
  <c r="BK305" i="2"/>
  <c r="J245" i="2"/>
  <c r="BK236" i="2"/>
  <c r="J227" i="2"/>
  <c r="J223" i="2"/>
  <c r="BK197" i="2"/>
  <c r="BK187" i="2"/>
  <c r="J178" i="2"/>
  <c r="BK166" i="2"/>
  <c r="BK154" i="2"/>
  <c r="J144" i="2"/>
  <c r="BK139" i="2"/>
  <c r="BK130" i="2"/>
  <c r="J187" i="3"/>
  <c r="BK177" i="3"/>
  <c r="BK173" i="3"/>
  <c r="J168" i="3"/>
  <c r="BK163" i="3"/>
  <c r="J163" i="3"/>
  <c r="BK157" i="3"/>
  <c r="BK546" i="2"/>
  <c r="J541" i="2"/>
  <c r="BK530" i="2"/>
  <c r="J492" i="2"/>
  <c r="J488" i="2"/>
  <c r="J479" i="2"/>
  <c r="BK474" i="2"/>
  <c r="BK469" i="2"/>
  <c r="J463" i="2"/>
  <c r="J459" i="2"/>
  <c r="BK454" i="2"/>
  <c r="BK450" i="2"/>
  <c r="BK439" i="2"/>
  <c r="J423" i="2"/>
  <c r="BK419" i="2"/>
  <c r="BK410" i="2"/>
  <c r="J406" i="2"/>
  <c r="J398" i="2"/>
  <c r="BK389" i="2"/>
  <c r="BK379" i="2"/>
  <c r="J369" i="2"/>
  <c r="J359" i="2"/>
  <c r="J354" i="2"/>
  <c r="J348" i="2"/>
  <c r="J342" i="2"/>
  <c r="J337" i="2"/>
  <c r="J305" i="2"/>
  <c r="J300" i="2"/>
  <c r="J295" i="2"/>
  <c r="BK291" i="2"/>
  <c r="BK287" i="2"/>
  <c r="BK282" i="2"/>
  <c r="BK278" i="2"/>
  <c r="J272" i="2"/>
  <c r="BK268" i="2"/>
  <c r="BK263" i="2"/>
  <c r="BK257" i="2"/>
  <c r="J236" i="2"/>
  <c r="BK218" i="2"/>
  <c r="BK211" i="2"/>
  <c r="BK206" i="2"/>
  <c r="J173" i="2"/>
  <c r="J159" i="2"/>
  <c r="J154" i="2"/>
  <c r="AS95" i="1"/>
  <c r="P129" i="2" l="1"/>
  <c r="BK262" i="2"/>
  <c r="J262" i="2"/>
  <c r="J101" i="2"/>
  <c r="R313" i="2"/>
  <c r="R453" i="2"/>
  <c r="P509" i="2"/>
  <c r="T125" i="3"/>
  <c r="T124" i="3" s="1"/>
  <c r="T123" i="3" s="1"/>
  <c r="T162" i="3"/>
  <c r="R129" i="2"/>
  <c r="R262" i="2"/>
  <c r="T313" i="2"/>
  <c r="BK509" i="2"/>
  <c r="J509" i="2"/>
  <c r="J105" i="2" s="1"/>
  <c r="T509" i="2"/>
  <c r="BK125" i="3"/>
  <c r="J125" i="3"/>
  <c r="J99" i="3" s="1"/>
  <c r="R125" i="3"/>
  <c r="R162" i="3"/>
  <c r="BK129" i="2"/>
  <c r="J129" i="2" s="1"/>
  <c r="J100" i="2" s="1"/>
  <c r="T262" i="2"/>
  <c r="P313" i="2"/>
  <c r="P453" i="2"/>
  <c r="P452" i="2" s="1"/>
  <c r="P125" i="3"/>
  <c r="P162" i="3"/>
  <c r="T129" i="2"/>
  <c r="P262" i="2"/>
  <c r="BK313" i="2"/>
  <c r="J313" i="2"/>
  <c r="J102" i="2" s="1"/>
  <c r="BK453" i="2"/>
  <c r="J453" i="2"/>
  <c r="J104" i="2"/>
  <c r="T453" i="2"/>
  <c r="T452" i="2" s="1"/>
  <c r="R509" i="2"/>
  <c r="BK162" i="3"/>
  <c r="J162" i="3" s="1"/>
  <c r="J101" i="3" s="1"/>
  <c r="F94" i="2"/>
  <c r="J121" i="2"/>
  <c r="BE130" i="2"/>
  <c r="BE139" i="2"/>
  <c r="BE144" i="2"/>
  <c r="BE149" i="2"/>
  <c r="BE178" i="2"/>
  <c r="BE187" i="2"/>
  <c r="BE218" i="2"/>
  <c r="BE223" i="2"/>
  <c r="BE227" i="2"/>
  <c r="BE250" i="2"/>
  <c r="BE268" i="2"/>
  <c r="BE278" i="2"/>
  <c r="BE287" i="2"/>
  <c r="BE295" i="2"/>
  <c r="BE310" i="2"/>
  <c r="BE314" i="2"/>
  <c r="BE319" i="2"/>
  <c r="BE324" i="2"/>
  <c r="BE337" i="2"/>
  <c r="BE402" i="2"/>
  <c r="BE506" i="2"/>
  <c r="BE510" i="2"/>
  <c r="BE541" i="2"/>
  <c r="BE551" i="2"/>
  <c r="BE561" i="2"/>
  <c r="BE157" i="3"/>
  <c r="BE163" i="3"/>
  <c r="BE168" i="3"/>
  <c r="BE173" i="3"/>
  <c r="BE177" i="3"/>
  <c r="BE135" i="2"/>
  <c r="BE159" i="2"/>
  <c r="BE206" i="2"/>
  <c r="BE211" i="2"/>
  <c r="BE241" i="2"/>
  <c r="BE245" i="2"/>
  <c r="BE257" i="2"/>
  <c r="BE328" i="2"/>
  <c r="BE354" i="2"/>
  <c r="BE379" i="2"/>
  <c r="BE389" i="2"/>
  <c r="BE406" i="2"/>
  <c r="BE414" i="2"/>
  <c r="BE419" i="2"/>
  <c r="BE423" i="2"/>
  <c r="BE454" i="2"/>
  <c r="BE474" i="2"/>
  <c r="BE479" i="2"/>
  <c r="BE497" i="2"/>
  <c r="BE501" i="2"/>
  <c r="BE515" i="2"/>
  <c r="BE566" i="2"/>
  <c r="E84" i="3"/>
  <c r="J90" i="3"/>
  <c r="F93" i="3"/>
  <c r="BE126" i="3"/>
  <c r="BE131" i="3"/>
  <c r="BE136" i="3"/>
  <c r="BE141" i="3"/>
  <c r="BE152" i="3"/>
  <c r="BK146" i="3"/>
  <c r="J146" i="3" s="1"/>
  <c r="J100" i="3" s="1"/>
  <c r="BE166" i="2"/>
  <c r="BE173" i="2"/>
  <c r="BE197" i="2"/>
  <c r="BE305" i="2"/>
  <c r="BE359" i="2"/>
  <c r="BE369" i="2"/>
  <c r="BE398" i="2"/>
  <c r="BE459" i="2"/>
  <c r="BE463" i="2"/>
  <c r="BE484" i="2"/>
  <c r="BE492" i="2"/>
  <c r="BE525" i="2"/>
  <c r="BE535" i="2"/>
  <c r="BE572" i="2"/>
  <c r="BE582" i="2"/>
  <c r="BE592" i="2"/>
  <c r="BE604" i="2"/>
  <c r="BE147" i="3"/>
  <c r="BE182" i="3"/>
  <c r="E85" i="2"/>
  <c r="BE154" i="2"/>
  <c r="BE232" i="2"/>
  <c r="BE236" i="2"/>
  <c r="BE263" i="2"/>
  <c r="BE272" i="2"/>
  <c r="BE282" i="2"/>
  <c r="BE291" i="2"/>
  <c r="BE300" i="2"/>
  <c r="BE332" i="2"/>
  <c r="BE342" i="2"/>
  <c r="BE348" i="2"/>
  <c r="BE410" i="2"/>
  <c r="BE439" i="2"/>
  <c r="BE450" i="2"/>
  <c r="BE469" i="2"/>
  <c r="BE488" i="2"/>
  <c r="BE520" i="2"/>
  <c r="BE530" i="2"/>
  <c r="BE546" i="2"/>
  <c r="BE556" i="2"/>
  <c r="BE187" i="3"/>
  <c r="F37" i="2"/>
  <c r="BB96" i="1" s="1"/>
  <c r="BB95" i="1" s="1"/>
  <c r="F38" i="3"/>
  <c r="BC98" i="1" s="1"/>
  <c r="BC97" i="1" s="1"/>
  <c r="AY97" i="1" s="1"/>
  <c r="F37" i="3"/>
  <c r="BB98" i="1" s="1"/>
  <c r="BB97" i="1" s="1"/>
  <c r="AX97" i="1" s="1"/>
  <c r="F39" i="3"/>
  <c r="BD98" i="1" s="1"/>
  <c r="BD97" i="1" s="1"/>
  <c r="F36" i="2"/>
  <c r="BA96" i="1"/>
  <c r="BA95" i="1" s="1"/>
  <c r="F36" i="3"/>
  <c r="BA98" i="1"/>
  <c r="BA97" i="1"/>
  <c r="AW97" i="1" s="1"/>
  <c r="F39" i="2"/>
  <c r="BD96" i="1"/>
  <c r="BD95" i="1"/>
  <c r="J36" i="3"/>
  <c r="AW98" i="1"/>
  <c r="J36" i="2"/>
  <c r="AW96" i="1" s="1"/>
  <c r="F38" i="2"/>
  <c r="BC96" i="1"/>
  <c r="BC95" i="1" s="1"/>
  <c r="AY95" i="1" s="1"/>
  <c r="AS94" i="1"/>
  <c r="BD94" i="1" l="1"/>
  <c r="W33" i="1" s="1"/>
  <c r="T128" i="2"/>
  <c r="T127" i="2"/>
  <c r="P124" i="3"/>
  <c r="P123" i="3" s="1"/>
  <c r="AU98" i="1" s="1"/>
  <c r="AU97" i="1" s="1"/>
  <c r="R124" i="3"/>
  <c r="R123" i="3"/>
  <c r="R452" i="2"/>
  <c r="R128" i="2" s="1"/>
  <c r="R127" i="2" s="1"/>
  <c r="P128" i="2"/>
  <c r="P127" i="2" s="1"/>
  <c r="AU96" i="1" s="1"/>
  <c r="AU95" i="1" s="1"/>
  <c r="AU94" i="1" s="1"/>
  <c r="BK452" i="2"/>
  <c r="BK128" i="2" s="1"/>
  <c r="J128" i="2" s="1"/>
  <c r="J99" i="2" s="1"/>
  <c r="J452" i="2"/>
  <c r="J103" i="2" s="1"/>
  <c r="BK124" i="3"/>
  <c r="BK123" i="3"/>
  <c r="J123" i="3"/>
  <c r="J97" i="3" s="1"/>
  <c r="BB94" i="1"/>
  <c r="W31" i="1" s="1"/>
  <c r="BA94" i="1"/>
  <c r="W30" i="1"/>
  <c r="BC94" i="1"/>
  <c r="W32" i="1"/>
  <c r="F35" i="3"/>
  <c r="AZ98" i="1" s="1"/>
  <c r="AZ97" i="1" s="1"/>
  <c r="AV97" i="1" s="1"/>
  <c r="AT97" i="1" s="1"/>
  <c r="J35" i="3"/>
  <c r="AV98" i="1"/>
  <c r="AT98" i="1" s="1"/>
  <c r="AX95" i="1"/>
  <c r="AW95" i="1"/>
  <c r="J35" i="2"/>
  <c r="AV96" i="1" s="1"/>
  <c r="AT96" i="1" s="1"/>
  <c r="F35" i="2"/>
  <c r="AZ96" i="1"/>
  <c r="AZ95" i="1" s="1"/>
  <c r="AV95" i="1" s="1"/>
  <c r="BK127" i="2" l="1"/>
  <c r="J127" i="2" s="1"/>
  <c r="J98" i="2" s="1"/>
  <c r="J124" i="3"/>
  <c r="J98" i="3"/>
  <c r="AT95" i="1"/>
  <c r="AZ94" i="1"/>
  <c r="W29" i="1"/>
  <c r="AW94" i="1"/>
  <c r="AK30" i="1" s="1"/>
  <c r="J32" i="3"/>
  <c r="AG98" i="1"/>
  <c r="AG97" i="1"/>
  <c r="AN97" i="1" s="1"/>
  <c r="AY94" i="1"/>
  <c r="AX94" i="1"/>
  <c r="AN98" i="1" l="1"/>
  <c r="J41" i="3"/>
  <c r="J32" i="2"/>
  <c r="AG96" i="1"/>
  <c r="AN96" i="1" s="1"/>
  <c r="AV94" i="1"/>
  <c r="AK29" i="1"/>
  <c r="J41" i="2" l="1"/>
  <c r="AG95" i="1"/>
  <c r="AN95" i="1"/>
  <c r="AT94" i="1"/>
  <c r="AG94" i="1" l="1"/>
  <c r="AK26" i="1"/>
  <c r="AK35" i="1"/>
  <c r="AN94" i="1" l="1"/>
</calcChain>
</file>

<file path=xl/sharedStrings.xml><?xml version="1.0" encoding="utf-8"?>
<sst xmlns="http://schemas.openxmlformats.org/spreadsheetml/2006/main" count="5221" uniqueCount="817">
  <si>
    <t>Export Komplet</t>
  </si>
  <si>
    <t/>
  </si>
  <si>
    <t>2.0</t>
  </si>
  <si>
    <t>ZAMOK</t>
  </si>
  <si>
    <t>False</t>
  </si>
  <si>
    <t>{c9d47728-1d66-42d2-b5a9-482ed7876515}</t>
  </si>
  <si>
    <t>0,01</t>
  </si>
  <si>
    <t>21</t>
  </si>
  <si>
    <t>15</t>
  </si>
  <si>
    <t>REKAPITULACE STAVBY</t>
  </si>
  <si>
    <t>v ---  níže se nacházejí doplnkové a pomocné údaje k sestavám  --- v</t>
  </si>
  <si>
    <t>Návod na vyplnění</t>
  </si>
  <si>
    <t>0,001</t>
  </si>
  <si>
    <t>Kód:</t>
  </si>
  <si>
    <t>POSP485-1-2019</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</si>
  <si>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</si>
  <si>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</si>
  <si>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 xml:space="preserve"> Stavební úpravy komunikace a výstavba chodníku v ulici Jívavská, Šternberk</t>
  </si>
  <si>
    <t>0,1</t>
  </si>
  <si>
    <t>KSO:</t>
  </si>
  <si>
    <t>822 23</t>
  </si>
  <si>
    <t>CC-CZ:</t>
  </si>
  <si>
    <t>21111</t>
  </si>
  <si>
    <t>1</t>
  </si>
  <si>
    <t>Místo:</t>
  </si>
  <si>
    <t>Šternberk</t>
  </si>
  <si>
    <t>Datum:</t>
  </si>
  <si>
    <t>27. 1. 2020</t>
  </si>
  <si>
    <t>10</t>
  </si>
  <si>
    <t>CZ-CPV:</t>
  </si>
  <si>
    <t>45233142-6</t>
  </si>
  <si>
    <t>CZ-CPA:</t>
  </si>
  <si>
    <t>42.11.10</t>
  </si>
  <si>
    <t>100</t>
  </si>
  <si>
    <t>Zadavatel:</t>
  </si>
  <si>
    <t>IČ:</t>
  </si>
  <si>
    <t>00299529</t>
  </si>
  <si>
    <t>Město Šternberk</t>
  </si>
  <si>
    <t>DIČ:</t>
  </si>
  <si>
    <t>CZ00299529</t>
  </si>
  <si>
    <t>Uchazeč:</t>
  </si>
  <si>
    <t>Vyplň údaj</t>
  </si>
  <si>
    <t>Projektant:</t>
  </si>
  <si>
    <t>45186677</t>
  </si>
  <si>
    <t>ing. Petr Doležel</t>
  </si>
  <si>
    <t>CZ6008091309</t>
  </si>
  <si>
    <t>Zpracovatel:</t>
  </si>
  <si>
    <t xml:space="preserve">ing.Pospíšil Michal        CU 2019/1  </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</si>
  <si>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</si>
  <si>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</si>
  <si>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</si>
  <si>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</si>
  <si>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</si>
  <si>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</si>
  <si>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</si>
  <si>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</si>
  <si>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</si>
  <si>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</si>
  <si>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</si>
  <si>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</si>
  <si>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</si>
  <si>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</si>
  <si>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</si>
  <si>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</si>
  <si>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</si>
  <si>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</si>
  <si>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</si>
  <si>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</si>
  <si>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</si>
  <si>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</si>
  <si>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</si>
  <si>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</si>
  <si>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</si>
  <si>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</si>
  <si>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</si>
  <si>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</si>
  <si>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</si>
  <si>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</si>
  <si>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</si>
  <si>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</si>
  <si>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</si>
  <si>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</si>
  <si>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</si>
  <si>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</si>
  <si>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</si>
  <si>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</si>
  <si>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</si>
  <si>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</si>
  <si>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</si>
  <si>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</si>
  <si>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</si>
  <si>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</si>
  <si>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</si>
  <si>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</si>
  <si>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</si>
  <si>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101.1 - Místní komunikace -část ZÚ km 0,000-km 0,06245</t>
  </si>
  <si>
    <t>STA</t>
  </si>
  <si>
    <t>{2be94c6d-6138-48e4-8cc0-2c547cf59828}</t>
  </si>
  <si>
    <t>2</t>
  </si>
  <si>
    <t>/</t>
  </si>
  <si>
    <t>1-1</t>
  </si>
  <si>
    <t>SO 101.1 - Místní komunikace -část ZÚ km 0,000-km 0,06245 - soupis prací</t>
  </si>
  <si>
    <t>Soupis</t>
  </si>
  <si>
    <t>{c868a269-023a-45ed-a03a-ea7a54789b0a}</t>
  </si>
  <si>
    <t>VON - VEDLEJŠÍ A OSTATNÍ NÁKLADY</t>
  </si>
  <si>
    <t>VON</t>
  </si>
  <si>
    <t>{61806a25-82eb-43d4-80ea-b63d1c5d19b0}</t>
  </si>
  <si>
    <t>82229</t>
  </si>
  <si>
    <t>2-1</t>
  </si>
  <si>
    <t>VON - VEDLEJŠÍ A OSTATNÍ NÁKLADY- soupis prací</t>
  </si>
  <si>
    <t>{523b48aa-f733-4ca5-a20b-3b4200e75a05}</t>
  </si>
  <si>
    <t>KRYCÍ LIST SOUPISU PRACÍ</t>
  </si>
  <si>
    <t>Objekt:</t>
  </si>
  <si>
    <t>1 - SO 101.1 - Místní komunikace -část ZÚ km 0,000-km 0,06245</t>
  </si>
  <si>
    <t>Soupis:</t>
  </si>
  <si>
    <t>1-1 - SO 101.1 - Místní komunikace -část ZÚ km 0,000-km 0,06245 - soupis prací</t>
  </si>
  <si>
    <t>2112</t>
  </si>
  <si>
    <t>REKAPITULACE ČLENĚNÍ SOUPISU PRACÍ</t>
  </si>
  <si>
    <t>Kód dílu - Popis</t>
  </si>
  <si>
    <t>Cena celkem [CZK]</t>
  </si>
  <si>
    <t>Náklady ze soupisu prací</t>
  </si>
  <si>
    <t>-1</t>
  </si>
  <si>
    <t>HSV - Práce a dodávky HSV</t>
  </si>
  <si>
    <t xml:space="preserve">    001 - zemní práce</t>
  </si>
  <si>
    <t xml:space="preserve">    57 -  Kryty pozemních komunikací letišť a ploch z kameniva nebo živičné</t>
  </si>
  <si>
    <t xml:space="preserve">    059 - kryty poz.komunikací - dlažba</t>
  </si>
  <si>
    <t xml:space="preserve">    9 - Ostatní konstrukce a práce-bourání</t>
  </si>
  <si>
    <t xml:space="preserve">      091 - doplnujici konstrukce</t>
  </si>
  <si>
    <t xml:space="preserve">      096 -  bourani a demolice konstrukci</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</si>
  <si>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</si>
  <si>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</si>
  <si>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</si>
  <si>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</si>
  <si>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</si>
  <si>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</si>
  <si>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</si>
  <si>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</si>
  <si>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</si>
  <si>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</si>
  <si>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</si>
  <si>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</si>
  <si>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</si>
  <si>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</si>
  <si>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</si>
  <si>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</si>
  <si>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001</t>
  </si>
  <si>
    <t>zemní práce</t>
  </si>
  <si>
    <t>K</t>
  </si>
  <si>
    <t>183404111</t>
  </si>
  <si>
    <t>Hubení plevele plošným postřikem ploch do 5 ha</t>
  </si>
  <si>
    <t>ha</t>
  </si>
  <si>
    <t>CS ÚRS 2019 01</t>
  </si>
  <si>
    <t>4</t>
  </si>
  <si>
    <t>1309501516</t>
  </si>
  <si>
    <t>PP</t>
  </si>
  <si>
    <t>Hubení plevele chemickými prostředky  plošným postřikem, na ploše jednotlivě do 5 ha</t>
  </si>
  <si>
    <t>PSC</t>
  </si>
  <si>
    <t xml:space="preserve">Poznámka k souboru cen:_x000D_
1. V cenách jsou započteny i náklady na naložení chemických prostředků do cisterny. 2. V cenách nejsou započteny náklady na dodání chemických přípravků; tyto přípravky se oceňují ve specifikaci. Ztratné lze stanovit ve výši 10 %. </t>
  </si>
  <si>
    <t>VV</t>
  </si>
  <si>
    <t>"položka výkazu výměr 1</t>
  </si>
  <si>
    <t>30/10000</t>
  </si>
  <si>
    <t>M</t>
  </si>
  <si>
    <t>25234004R</t>
  </si>
  <si>
    <t xml:space="preserve">herbicid totální,  </t>
  </si>
  <si>
    <t>litr</t>
  </si>
  <si>
    <t>8</t>
  </si>
  <si>
    <t>2105790709</t>
  </si>
  <si>
    <t xml:space="preserve">Herbicidy - totální    </t>
  </si>
  <si>
    <t>30/10000*5*1,1</t>
  </si>
  <si>
    <t>3</t>
  </si>
  <si>
    <t>111301111</t>
  </si>
  <si>
    <t>Sejmutí drnu tl do 100 mm s přemístěním do 50 m nebo naložením na dopravní prostředek</t>
  </si>
  <si>
    <t>m2</t>
  </si>
  <si>
    <t>1806484034</t>
  </si>
  <si>
    <t>Sejmutí drnu tl. do 100 mm, v jakékoliv ploše</t>
  </si>
  <si>
    <t xml:space="preserve">Poznámka k souboru cen:_x000D_
1. V cenách jsou započteny i náklady na nařezání, vyrýpnutí, vyzvednutí, přemístění a složení sejmutého drnu na vzdálenost do 50 m nebo s naložením na dopravní prostředek. 2. V ceně nejsou započteny náklady na zálivku před sejmutím drnu. Pro tyto práce lze použít ceny části C02 souboru cen 185 80-43 Zalití rostlin vodou. 3. Ceny jsou určeny jen pro sejmutí drnu pro drnování. 4. Sejmutím drnu se rozumí sejmutí pláství nebo pásů drnu v takové jakosti, aby se jich mohlo použít pro další drnování. 5. Ceny nejsou určeny k pokládce travního drnu (koberce). Tyto práce se oceňují cenami souboru cen 181 4.-11 Založení trávníku 6. Ceny lze použít při zakládání záhonů pro výsadbu rostlin z důvodu snížení profilu terénu. </t>
  </si>
  <si>
    <t>položka  výkazu výměr 2</t>
  </si>
  <si>
    <t>2,2</t>
  </si>
  <si>
    <t>162602112</t>
  </si>
  <si>
    <t>Vodorovné přemístění drnu bez naložení se složením do 5000 m</t>
  </si>
  <si>
    <t>1154953103</t>
  </si>
  <si>
    <t>Vodorovné přemístění drnu na suchu  na vzdálenost přes 4000 do 5000 m</t>
  </si>
  <si>
    <t xml:space="preserve">Poznámka k souboru cen:_x000D_
1. V cenách jsou započteny i náklady na terénní přirážky za jízdu v nepříznivých nebo mimořádně nepříznivých poměrech a složení drnu na hromady. 2. V cenách nejsou započteny náklady na naložení na dopravní prostředek, tyto se oceňují souborem cen 167 10-21 Nakládání drnu. 3. Vzdálenost pro vodorovné přemístění drnu je délka nejhospodárnější dopravní trasy, měřené v její ose, mezi těžištěm plochy z níž se drn snímá a těžištěm plochy určené k drnování. </t>
  </si>
  <si>
    <t>5</t>
  </si>
  <si>
    <t>122202202</t>
  </si>
  <si>
    <t>Odkopávky a prokopávky nezapažené pro silnice objemu do 1000 m3 v hornině tř. 3</t>
  </si>
  <si>
    <t>m3</t>
  </si>
  <si>
    <t>-539582917</t>
  </si>
  <si>
    <t>Odkopávky a prokopávky nezapažené pro silnice  s přemístěním výkopku v příčných profilech na vzdálenost do 15 m nebo s naložením na dopravní prostředek v hornině tř. 3 přes 100 do 1 000 m3</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</si>
  <si>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</si>
  <si>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položka výkazu výměr 8</t>
  </si>
  <si>
    <t>230,62</t>
  </si>
  <si>
    <t>6</t>
  </si>
  <si>
    <t>132201201</t>
  </si>
  <si>
    <t>Hloubení rýh š do 2000 mm v hornině tř. 3 objemu do 100 m3</t>
  </si>
  <si>
    <t>-773702850</t>
  </si>
  <si>
    <t>Hloubení zapažených i nezapažených rýh šířky přes 600 do 2 000 mm  s urovnáním dna do předepsaného profilu a spádu v hornině tř. 3 do 100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</si>
  <si>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</si>
  <si>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"položka výkazu výměr 29</t>
  </si>
  <si>
    <t>9*1,5*1,25</t>
  </si>
  <si>
    <t>7</t>
  </si>
  <si>
    <t>167101101</t>
  </si>
  <si>
    <t>Nakládání výkopku z hornin tř. 1 až 4 do 100 m3</t>
  </si>
  <si>
    <t>1827483201</t>
  </si>
  <si>
    <t>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</si>
  <si>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</si>
  <si>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položka výkazu výměr  9</t>
  </si>
  <si>
    <t>0,18</t>
  </si>
  <si>
    <t>položka výkazu výměr 32</t>
  </si>
  <si>
    <t>22,1*0,1</t>
  </si>
  <si>
    <t>162301101</t>
  </si>
  <si>
    <t>Vodorovné přemístění do 500 m výkopku/sypaniny z horniny tř. 1 až 4</t>
  </si>
  <si>
    <t>-1686165002</t>
  </si>
  <si>
    <t>Vodorovné přemístění výkopku nebo sypaniny po suchu  na obvyklém dopravním prostředku, bez naložení výkopku, avšak se složením bez rozhrnutí z horniny tř. 1 až 4 na vzdálenost přes 50 do 500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</si>
  <si>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</si>
  <si>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položka výkazu výměr 9</t>
  </si>
  <si>
    <t>9</t>
  </si>
  <si>
    <t>162601102</t>
  </si>
  <si>
    <t>Vodorovné přemístění do 5000 m výkopku/sypaniny z horniny tř. 1 až 4</t>
  </si>
  <si>
    <t>358351115</t>
  </si>
  <si>
    <t>Vodorovné přemístění výkopku nebo sypaniny po suchu  na obvyklém dopravním prostředku, bez naložení výkopku, avšak se složením bez rozhrnutí z horniny tř. 1 až 4 na vzdálenost přes 4 000 do 5 000 m</t>
  </si>
  <si>
    <t>2,2*0,1</t>
  </si>
  <si>
    <t>162701105</t>
  </si>
  <si>
    <t>Vodorovné přemístění do 10000 m výkopku/sypaniny z horniny tř. 1 až 4</t>
  </si>
  <si>
    <t>-586609465</t>
  </si>
  <si>
    <t>Vodorovné přemístění výkopku nebo sypaniny po suchu  na obvyklém dopravním prostředku, bez naložení výkopku, avšak se složením bez rozhrnutí z horniny tř. 1 až 4 na vzdálenost přes 9 000 do 10 000 m</t>
  </si>
  <si>
    <t>228,23</t>
  </si>
  <si>
    <t>1,99</t>
  </si>
  <si>
    <t>11</t>
  </si>
  <si>
    <t>162701109</t>
  </si>
  <si>
    <t>Příplatek k vodorovnému přemístění výkopku/sypaniny z horniny tř. 1 až 4 ZKD 1000 m přes 10000 m</t>
  </si>
  <si>
    <t>-1424154095</t>
  </si>
  <si>
    <t>Vodorovné přemístění výkopku nebo sypaniny po suchu  na obvyklém dopravním prostředku, bez naložení výkopku, avšak se složením bez rozhrnutí z horniny tř. 1 až 4 na vzdálenost Příplatek k ceně za každých dalších i započatých 1 000 m</t>
  </si>
  <si>
    <t>22 km</t>
  </si>
  <si>
    <t>Mezisoučet</t>
  </si>
  <si>
    <t>245,105*12</t>
  </si>
  <si>
    <t>12</t>
  </si>
  <si>
    <t>171201211</t>
  </si>
  <si>
    <t>Poplatek za uložení stavebního odpadu - zeminy a kameniva na skládce</t>
  </si>
  <si>
    <t>t</t>
  </si>
  <si>
    <t>1306131989</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</si>
  <si>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</si>
  <si>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</si>
  <si>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245,105*1,8</t>
  </si>
  <si>
    <t>13</t>
  </si>
  <si>
    <t>171201101</t>
  </si>
  <si>
    <t>Uložení sypaniny do násypů nezhutněných</t>
  </si>
  <si>
    <t>2101624364</t>
  </si>
  <si>
    <t>Uložení sypaniny do násypů  s rozprostřením sypaniny ve vrstvách a s hrubým urovnáním nezhutněných z jakýchkoliv hornin</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</si>
  <si>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</si>
  <si>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14</t>
  </si>
  <si>
    <t>181111111</t>
  </si>
  <si>
    <t>Plošná úprava terénu do 500 m2 zemina tř 1 až 4 nerovnosti do 100 mm v rovinně a svahu do 1:5</t>
  </si>
  <si>
    <t>1522651973</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</si>
  <si>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</si>
  <si>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</si>
  <si>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22,1</t>
  </si>
  <si>
    <t>181301101</t>
  </si>
  <si>
    <t>Rozprostření ornice tl vrstvy do 100 mm pl do 500 m2 v rovině nebo ve svahu do 1:5</t>
  </si>
  <si>
    <t>1875387466</t>
  </si>
  <si>
    <t>Rozprostření a urovnání ornice v rovině nebo ve svahu sklonu do 1:5 při souvislé ploše do 500 m2, tl. vrstvy do 100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</si>
  <si>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</si>
  <si>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16</t>
  </si>
  <si>
    <t>R001-001</t>
  </si>
  <si>
    <t>Dodávka  ornice</t>
  </si>
  <si>
    <t>-926993522</t>
  </si>
  <si>
    <t>položka výkazu výměr 21</t>
  </si>
  <si>
    <t>17</t>
  </si>
  <si>
    <t>181411121</t>
  </si>
  <si>
    <t>Založení lučního trávníku výsevem plochy do 1000 m2 v rovině a ve svahu do 1:5</t>
  </si>
  <si>
    <t>-2091867466</t>
  </si>
  <si>
    <t>Založení trávníku na půdě předem připravené plochy do 1000 m2 výsevem včetně utažení lučního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</si>
  <si>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</si>
  <si>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18</t>
  </si>
  <si>
    <t>00572470</t>
  </si>
  <si>
    <t>osivo směs travní univerzál</t>
  </si>
  <si>
    <t>kg</t>
  </si>
  <si>
    <t>615167178</t>
  </si>
  <si>
    <t>22,1*0,02</t>
  </si>
  <si>
    <t>19</t>
  </si>
  <si>
    <t>185803111</t>
  </si>
  <si>
    <t>Ošetření trávníku shrabáním v rovině a svahu do 1:5</t>
  </si>
  <si>
    <t>1296782573</t>
  </si>
  <si>
    <t>Ošetření trávníku  jednorázové v rovině nebo na svahu do 1:5</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</si>
  <si>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</si>
  <si>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20</t>
  </si>
  <si>
    <t>185804312</t>
  </si>
  <si>
    <t>Zalití rostlin vodou plocha přes 20 m2</t>
  </si>
  <si>
    <t>1673008479</t>
  </si>
  <si>
    <t>Zalití rostlin vodou plochy záhonů jednotlivě přes 20 m2</t>
  </si>
  <si>
    <t>22,1*0,002</t>
  </si>
  <si>
    <t>185851121</t>
  </si>
  <si>
    <t>Dovoz vody pro zálivku rostlin za vzdálenost do 1000 m</t>
  </si>
  <si>
    <t>1689842721</t>
  </si>
  <si>
    <t>Dovoz vody pro zálivku rostlin  na vzdálenost do 1000 m</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</si>
  <si>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</si>
  <si>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22</t>
  </si>
  <si>
    <t>181951102</t>
  </si>
  <si>
    <t>Úprava pláně v hornině tř. 1 až 4 se zhutněním</t>
  </si>
  <si>
    <t>1940936159</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</si>
  <si>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</si>
  <si>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</si>
  <si>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položka výkazu výměr  11</t>
  </si>
  <si>
    <t>331,53</t>
  </si>
  <si>
    <t>položka výkazu výměr 12</t>
  </si>
  <si>
    <t>135,5</t>
  </si>
  <si>
    <t>23</t>
  </si>
  <si>
    <t>215901101</t>
  </si>
  <si>
    <t>Zhutnění podloží z hornin soudržných do 92% PS nebo nesoudržných sypkých I(d) do 0,8</t>
  </si>
  <si>
    <t>-1304011736</t>
  </si>
  <si>
    <t>Zhutnění podloží pod násypy z rostlé horniny tř. 1 až 4  z hornin soudružných do 92 % PS a nesoudržných sypkých relativní ulehlosti I(d) do 0,8</t>
  </si>
  <si>
    <t xml:space="preserve">Poznámka k souboru cen:_x000D_
1. Cena je určena pro zhutnění ploch vodorovných nebo ve sklonu do 1 : 5, je-li předepsáno zhutnění do hloubky 0,7 m od pláně. 2. Cenu nelze použít pro zhutnění podloží z hornin konzistence kašovité až tekoucí. 3. Míru zhutnění podloží předepisuje projekt. 4. Množství jednotek se určí v m2 půdorysné plochy zhutněného podloží. </t>
  </si>
  <si>
    <t>položka výkazu výměr 13</t>
  </si>
  <si>
    <t>299,37</t>
  </si>
  <si>
    <t>57</t>
  </si>
  <si>
    <t xml:space="preserve"> Kryty pozemních komunikací letišť a ploch z kameniva nebo živičné</t>
  </si>
  <si>
    <t>24</t>
  </si>
  <si>
    <t>564581111</t>
  </si>
  <si>
    <t>Zřízení podsypu nebo podkladu ze sypaniny tl 300 mm</t>
  </si>
  <si>
    <t>426289808</t>
  </si>
  <si>
    <t>Zřízení podsypu nebo podkladu ze sypaniny  s rozprostřením, vlhčením, a zhutněním, po zhutnění tl. 300 mm</t>
  </si>
  <si>
    <t xml:space="preserve">Poznámka k souboru cen:_x000D_
1. Ceny jsou určeny, jen předepíše-li projekt zřízení podsypu nebo podkladu ze sypaniny ze zemníku nebo z výkopku v trase. 2. V cenách nejsou započteny náklady na získání sypaniny a její přemístění k místu zabudování, které se oceňuje podle ustanovení čl. 3111 Všeobecných podmínek části části A 01 tohoto katalogu. </t>
  </si>
  <si>
    <t>položka výkazu výměr 10</t>
  </si>
  <si>
    <t>314,75</t>
  </si>
  <si>
    <t>25</t>
  </si>
  <si>
    <t>58344229</t>
  </si>
  <si>
    <t>štěrkodrť frakce 0/125</t>
  </si>
  <si>
    <t>293321257</t>
  </si>
  <si>
    <t>317,75*0,3*2,2</t>
  </si>
  <si>
    <t>26</t>
  </si>
  <si>
    <t>564851111</t>
  </si>
  <si>
    <t>Podklad ze štěrkodrtě ŠD tl 150 mm</t>
  </si>
  <si>
    <t>2058520606</t>
  </si>
  <si>
    <t>Podklad ze štěrkodrti ŠD  s rozprostřením a zhutněním, po zhutnění tl. 150 mm</t>
  </si>
  <si>
    <t>položka výkazu výměr  27</t>
  </si>
  <si>
    <t>323,96</t>
  </si>
  <si>
    <t>položka výkazu výměr  28</t>
  </si>
  <si>
    <t>307,75</t>
  </si>
  <si>
    <t>27</t>
  </si>
  <si>
    <t>564871116</t>
  </si>
  <si>
    <t>Podklad ze štěrkodrtě ŠD tl. 300 mm</t>
  </si>
  <si>
    <t>1916075766</t>
  </si>
  <si>
    <t>Podklad ze štěrkodrti ŠD  s rozprostřením a zhutněním, po zhutnění tl. 300 mm</t>
  </si>
  <si>
    <t>137,75</t>
  </si>
  <si>
    <t>28</t>
  </si>
  <si>
    <t>567114112</t>
  </si>
  <si>
    <t>Podklad ze směsi stmelené cementem SC C 16/20 (PB II) tl 100 mm</t>
  </si>
  <si>
    <t>469890539</t>
  </si>
  <si>
    <t>Podklad ze směsi stmelené cementem SC bez dilatačních spár, s rozprostřením a zhutněním SC C 16/20 (PB II), po zhutnění tl. 100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</si>
  <si>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</si>
  <si>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položka výkazu výměr  26</t>
  </si>
  <si>
    <t>1,3</t>
  </si>
  <si>
    <t>29</t>
  </si>
  <si>
    <t>573211111</t>
  </si>
  <si>
    <t>Postřik živičný spojovací z asfaltu v množství 0,60 kg/m2</t>
  </si>
  <si>
    <t>475070765</t>
  </si>
  <si>
    <t>Postřik spojovací PS bez posypu kamenivem z asfaltu silničního, v množství 0,60 kg/m2</t>
  </si>
  <si>
    <t>položka výkazu výměr  20</t>
  </si>
  <si>
    <t>275,57</t>
  </si>
  <si>
    <t>30</t>
  </si>
  <si>
    <t>573111112</t>
  </si>
  <si>
    <t>Postřik živičný infiltrační s posypem z asfaltu množství 1 kg/m2</t>
  </si>
  <si>
    <t>-2067866944</t>
  </si>
  <si>
    <t>Postřik infiltrační PI z asfaltu silničního s posypem kamenivem, v množství 1,00 kg/m2</t>
  </si>
  <si>
    <t>položka výkazu výměr  21</t>
  </si>
  <si>
    <t>31</t>
  </si>
  <si>
    <t>565155121</t>
  </si>
  <si>
    <t>Asfaltový beton vrstva podkladní ACP 16 (obalované kamenivo OKS) tl 70 mm š přes 3 m</t>
  </si>
  <si>
    <t>29483931</t>
  </si>
  <si>
    <t>Asfaltový beton vrstva podkladní ACP 16 (obalované kamenivo střednězrnné - OKS)  s rozprostřením a zhutněním v pruhu šířky přes 3 m, po zhutnění tl. 70 mm</t>
  </si>
  <si>
    <t xml:space="preserve">Poznámka k souboru cen:_x000D_
1. ČSN EN 13108-1 připouští pro ACP 16 pouze tl. 50 až 80 mm. </t>
  </si>
  <si>
    <t>32</t>
  </si>
  <si>
    <t>577144121</t>
  </si>
  <si>
    <t>Asfaltový beton vrstva obrusná ACO 11 (ABS) tř. I tl 50 mm š přes 3 m z nemodifikovaného asfaltu</t>
  </si>
  <si>
    <t>-1318407871</t>
  </si>
  <si>
    <t>Asfaltový beton vrstva obrusná ACO 11 (ABS)  s rozprostřením a se zhutněním z nemodifikovaného asfaltu v pruhu šířky přes 3 m tř. I, po zhutnění tl. 50 mm</t>
  </si>
  <si>
    <t xml:space="preserve">Poznámka k souboru cen:_x000D_
1. ČSN EN 13108-1 připouští pro ACO 11 pouze tl. 35 až 50 mm. </t>
  </si>
  <si>
    <t>33</t>
  </si>
  <si>
    <t>919121213</t>
  </si>
  <si>
    <t>Těsnění spár zálivkou za studena pro komůrky š 10 mm hl 25 mm bez těsnicího profilu</t>
  </si>
  <si>
    <t>m</t>
  </si>
  <si>
    <t>797353094</t>
  </si>
  <si>
    <t>Utěsnění dilatačních spár zálivkou za studena  v cementobetonovém nebo živičném krytu včetně adhezního nátěru bez těsnicího profilu pod zálivkou, pro komůrky šířky 10 mm, hloubky 25 mm</t>
  </si>
  <si>
    <t xml:space="preserve">Poznámka k souboru cen:_x000D_
1. V cenách jsou započteny i náklady na vyčištění spár před těsněním a zalitím a náklady na impregnaci, těsnění a zalití spár včetně dodání hmot. </t>
  </si>
  <si>
    <t>položka výkazu výměr  6</t>
  </si>
  <si>
    <t>75,92</t>
  </si>
  <si>
    <t>34</t>
  </si>
  <si>
    <t>998225111</t>
  </si>
  <si>
    <t>Přesun hmot pro pozemní komunikace s krytem z kamene, monolitickým betonovým nebo živičným</t>
  </si>
  <si>
    <t>447014535</t>
  </si>
  <si>
    <t>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</si>
  <si>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</si>
  <si>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059</t>
  </si>
  <si>
    <t>kryty poz.komunikací - dlažba</t>
  </si>
  <si>
    <t>35</t>
  </si>
  <si>
    <t>596211120</t>
  </si>
  <si>
    <t>Kladení zámkové dlažby komunikací pro pěší tl 60 mm skupiny B pl do 50 m2</t>
  </si>
  <si>
    <t>-1215266462</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</si>
  <si>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</si>
  <si>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</si>
  <si>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"položka výkazu výměr 23</t>
  </si>
  <si>
    <t>10,25</t>
  </si>
  <si>
    <t>36</t>
  </si>
  <si>
    <t>596211122</t>
  </si>
  <si>
    <t>Kladení zámkové dlažby komunikací pro pěší tl 60 mm skupiny B pl do 300 m2</t>
  </si>
  <si>
    <t>-169759467</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</si>
  <si>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přes 100 do 300 m2</t>
  </si>
  <si>
    <t>položka výkazu výměr 22</t>
  </si>
  <si>
    <t>125,25</t>
  </si>
  <si>
    <t>37</t>
  </si>
  <si>
    <t>59245119R</t>
  </si>
  <si>
    <t>dlažba zámková  slepecká 20x10x6 cm barevná</t>
  </si>
  <si>
    <t>-429530880</t>
  </si>
  <si>
    <t>dlaždice betonové dlažba zámková (ČSN EN 1338) dlažba zámková -SLEPECKÁ 1 m2=50 kusů 20 x 10 x 6 barevná</t>
  </si>
  <si>
    <t>položka výkazu výměr 23</t>
  </si>
  <si>
    <t>10,25*1,03</t>
  </si>
  <si>
    <t>38</t>
  </si>
  <si>
    <t>59245018</t>
  </si>
  <si>
    <t>dlažba skladebná betonová 200x100x60mm přírodní</t>
  </si>
  <si>
    <t>1751403739</t>
  </si>
  <si>
    <t>125,25*1,02</t>
  </si>
  <si>
    <t>39</t>
  </si>
  <si>
    <t>591211111</t>
  </si>
  <si>
    <t>Kladení dlažby z kostek drobných z kamene do lože z kameniva těženého tl 50 mm</t>
  </si>
  <si>
    <t>-726227106</t>
  </si>
  <si>
    <t>Kladení dlažby z kostek  s provedením lože do tl. 50 mm, s vyplněním spár, s dvojím beraněním a se smetením přebytečného materiálu na krajnici drobných z kamene, do lože z kameniva těženého</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</si>
  <si>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</si>
  <si>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položka výkazu výměr 24</t>
  </si>
  <si>
    <t>2,25</t>
  </si>
  <si>
    <t>40</t>
  </si>
  <si>
    <t>597661111</t>
  </si>
  <si>
    <t>Rigol dlážděný do lože z betonu tl 100 mm z dlažebních kostek drobných</t>
  </si>
  <si>
    <t>-254186146</t>
  </si>
  <si>
    <t>Rigol dlážděný  do lože z betonu prostého tl. 100 mm, s vyplněním a zatřením spár cementovou maltou z dlažebních kostek drobných</t>
  </si>
  <si>
    <t xml:space="preserve">Poznámka k souboru cen:_x000D_
1. Ceny nelze použít pro dlažby příkopů, které se oceňují cenami souboru cen 594 . . - . . souboru cen 594 . . - . . Dlažba nebo přídlažba. 2. V cenách nejsou započteny náklady na popř. nutné zemní práce, které se oceňují cenami části A 01 katalogu 800-1 Zemní práce. 3. Množství měrných jednotek se určuje v m2 rozvinuté plochy rigolu. </t>
  </si>
  <si>
    <t>položka výkazu výměr 25</t>
  </si>
  <si>
    <t>41</t>
  </si>
  <si>
    <t>597961111</t>
  </si>
  <si>
    <t>Rigol dlážděný do lože z betonu tl 100 mm z prefabrikátů</t>
  </si>
  <si>
    <t>-1114625186</t>
  </si>
  <si>
    <t>Rigol dlážděný  do lože z betonu prostého tl. 100 mm, s vyplněním a zatřením spár cementovou maltou z prefabrikátů celkové šířky rigolu do 1030 mm</t>
  </si>
  <si>
    <t>P</t>
  </si>
  <si>
    <t>Poznámka k položce:_x000D_
žlabovjka s rovnou boční hranou 90/600</t>
  </si>
  <si>
    <t>položka výkazu výměr 30</t>
  </si>
  <si>
    <t>56</t>
  </si>
  <si>
    <t>42</t>
  </si>
  <si>
    <t>59796111R</t>
  </si>
  <si>
    <t>Rigol dlážděný do lože z ze štěrkodrti 100 mm z prefabrikátů</t>
  </si>
  <si>
    <t>1258811058</t>
  </si>
  <si>
    <t>Rigol dlážděný  do lože ze štěrkodrti tl. 100 mm,  z prefabrikátů celkové šířky rigolu do 1030 mm</t>
  </si>
  <si>
    <t>položka výkazu výměr 31</t>
  </si>
  <si>
    <t>43</t>
  </si>
  <si>
    <t>916111123</t>
  </si>
  <si>
    <t>Osazení obruby z drobných kostek s boční opěrou do lože z betonu prostého</t>
  </si>
  <si>
    <t>-605810081</t>
  </si>
  <si>
    <t>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</si>
  <si>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</si>
  <si>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položka výkazu výměr  15</t>
  </si>
  <si>
    <t>142,05</t>
  </si>
  <si>
    <t>44</t>
  </si>
  <si>
    <t>997221611</t>
  </si>
  <si>
    <t>Nakládání suti na dopravní prostředky pro vodorovnou dopravu</t>
  </si>
  <si>
    <t>102634951</t>
  </si>
  <si>
    <t>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</si>
  <si>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</si>
  <si>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pro očištěné a  použité dlažby</t>
  </si>
  <si>
    <t>145,25/4,5</t>
  </si>
  <si>
    <t>položka výkazu výměr  24</t>
  </si>
  <si>
    <t>2,25/4,5</t>
  </si>
  <si>
    <t>položka výkazu výměr  25</t>
  </si>
  <si>
    <t>1,3/4,5</t>
  </si>
  <si>
    <t>45</t>
  </si>
  <si>
    <t>997221561</t>
  </si>
  <si>
    <t>Vodorovná doprava suti z kusových materiálů do 1 km</t>
  </si>
  <si>
    <t>-1873953656</t>
  </si>
  <si>
    <t>Vodorovná doprava suti  bez naložení, ale se složením a s hrubým urovnáním z kusových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</si>
  <si>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</si>
  <si>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46</t>
  </si>
  <si>
    <t>997221569</t>
  </si>
  <si>
    <t>Příplatek ZKD 1 km u vodorovné dopravy suti z kusových materiálů</t>
  </si>
  <si>
    <t>1763618420</t>
  </si>
  <si>
    <t>Vodorovná doprava suti  bez naložení, ale se složením a s hrubým urovnáním Příplatek k ceně za každý další i započatý 1 km přes 1 km</t>
  </si>
  <si>
    <t>145,25/4,5*2</t>
  </si>
  <si>
    <t>2,25/4,5*2</t>
  </si>
  <si>
    <t>1,3/4,5*2</t>
  </si>
  <si>
    <t>47</t>
  </si>
  <si>
    <t>916131213</t>
  </si>
  <si>
    <t>Osazení silničního obrubníku betonového stojatého s boční opěrou do lože z betonu prostého</t>
  </si>
  <si>
    <t>1631241464</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</si>
  <si>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</si>
  <si>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</si>
  <si>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16</t>
  </si>
  <si>
    <t>70,82+3+4</t>
  </si>
  <si>
    <t>položka výkazu výměr  17</t>
  </si>
  <si>
    <t>4*0,8</t>
  </si>
  <si>
    <t>položka výkazu výměr 18</t>
  </si>
  <si>
    <t>51,8</t>
  </si>
  <si>
    <t>48</t>
  </si>
  <si>
    <t>59217031</t>
  </si>
  <si>
    <t>obrubník betonový silniční 1000x150x250mm</t>
  </si>
  <si>
    <t>1571331471</t>
  </si>
  <si>
    <t>položka výkazu výměr 16</t>
  </si>
  <si>
    <t>71*1,01</t>
  </si>
  <si>
    <t>49</t>
  </si>
  <si>
    <t>59217034</t>
  </si>
  <si>
    <t>obrubník betonový silniční 1000x150x300mm</t>
  </si>
  <si>
    <t>-763310783</t>
  </si>
  <si>
    <t>52*1,01</t>
  </si>
  <si>
    <t>50</t>
  </si>
  <si>
    <t>59217035</t>
  </si>
  <si>
    <t>obrubník betonový obloukový vnější 780x150x250mm</t>
  </si>
  <si>
    <t>-1588298030</t>
  </si>
  <si>
    <t>položka výkazu výměr 17</t>
  </si>
  <si>
    <t>4*0,8*1,01</t>
  </si>
  <si>
    <t>51</t>
  </si>
  <si>
    <t>59217030</t>
  </si>
  <si>
    <t>obrubník betonový silniční přechodový 1000x150x150-250mm</t>
  </si>
  <si>
    <t>1048855192</t>
  </si>
  <si>
    <t>(3+4)*1,01</t>
  </si>
  <si>
    <t>52</t>
  </si>
  <si>
    <t>916231213</t>
  </si>
  <si>
    <t>Osazení chodníkového obrubníku betonového stojatého s boční opěrou do lože z betonu prostého</t>
  </si>
  <si>
    <t>1498889267</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</si>
  <si>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</si>
  <si>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</si>
  <si>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19</t>
  </si>
  <si>
    <t>53</t>
  </si>
  <si>
    <t>59217002</t>
  </si>
  <si>
    <t>obrubník betonový zahradní šedý 1000x50x200mm</t>
  </si>
  <si>
    <t>985397527</t>
  </si>
  <si>
    <t>položka výkazu výměr  19</t>
  </si>
  <si>
    <t>4*1,01</t>
  </si>
  <si>
    <t>54</t>
  </si>
  <si>
    <t>916991121</t>
  </si>
  <si>
    <t>Lože pod obrubníky, krajníky nebo obruby z dlažebních kostek z betonu prostého</t>
  </si>
  <si>
    <t>-1835123960</t>
  </si>
  <si>
    <t>Lože pod obrubníky, krajníky nebo obruby z dlažebních kostek  z betonu prostého tř. C 16/20</t>
  </si>
  <si>
    <t>142,05*0,15*0,1</t>
  </si>
  <si>
    <t>70,85*0,3*0,1</t>
  </si>
  <si>
    <t>4*0,8*0,3*0,1</t>
  </si>
  <si>
    <t>položka výkazu výměr  18</t>
  </si>
  <si>
    <t>51,8*0,4*0,1</t>
  </si>
  <si>
    <t>4*0,20*0,1</t>
  </si>
  <si>
    <t>položka výkazu výměr 29</t>
  </si>
  <si>
    <t>15*0,45*0,1</t>
  </si>
  <si>
    <t>56*0,7*0,1</t>
  </si>
  <si>
    <t>55</t>
  </si>
  <si>
    <t>R-059-005</t>
  </si>
  <si>
    <t>Rezání obrub</t>
  </si>
  <si>
    <t>kus</t>
  </si>
  <si>
    <t>-940549164</t>
  </si>
  <si>
    <t>předpoklad</t>
  </si>
  <si>
    <t>998223011</t>
  </si>
  <si>
    <t>Přesun hmot pro pozemní komunikace s krytem dlážděným</t>
  </si>
  <si>
    <t>1219374461</t>
  </si>
  <si>
    <t>Přesun hmot pro pozemní komunikace s krytem dlážděným  dopravní vzdálenost do 200 m jakékoliv délky objektu</t>
  </si>
  <si>
    <t>Ostatní konstrukce a práce-bourání</t>
  </si>
  <si>
    <t>091</t>
  </si>
  <si>
    <t>doplnujici konstrukce</t>
  </si>
  <si>
    <t>213141111</t>
  </si>
  <si>
    <t>Zřízení vrstvy z geotextilie v rovině nebo ve sklonu do 1:5 š do 3 m</t>
  </si>
  <si>
    <t>975488699</t>
  </si>
  <si>
    <t>Zřízení vrstvy z geotextilie  filtrační, separační, odvodňovací, ochranné, výztužné nebo protierozní v rovině nebo ve sklonu do 1:5, šířky do 3 m</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</si>
  <si>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</si>
  <si>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položka výkazu výměr 14</t>
  </si>
  <si>
    <t>58</t>
  </si>
  <si>
    <t>693111460</t>
  </si>
  <si>
    <t>geotextilie netkaná separační, ochranná, filtrační, drenážní PP 300g/m2</t>
  </si>
  <si>
    <t>444647017</t>
  </si>
  <si>
    <t>299,37*1,1</t>
  </si>
  <si>
    <t>59</t>
  </si>
  <si>
    <t>93593242R</t>
  </si>
  <si>
    <t>Odvodňovací beton žlab pro zatížení D400 vnitřní š 300 mm s roštem můstkovým z litiny</t>
  </si>
  <si>
    <t>-1121830776</t>
  </si>
  <si>
    <t xml:space="preserve">Odvodňovací beton žlab pro třídu zatížení D 400 vnitřní šířky 300 mm s krycím roštem můstkovým z litiny </t>
  </si>
  <si>
    <t xml:space="preserve">Poznámka k souboru cen:_x000D_
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 </t>
  </si>
  <si>
    <t>Poznámka k položce:_x000D_
včetně 2 ks čelních koncových kusů</t>
  </si>
  <si>
    <t>položka výkazu výměr  29</t>
  </si>
  <si>
    <t>60</t>
  </si>
  <si>
    <t>93593262R</t>
  </si>
  <si>
    <t>Odtokové hrdlo pro beton žlab vnitřní š 300 mm z PP</t>
  </si>
  <si>
    <t>-1332671530</t>
  </si>
  <si>
    <t>Odtokové hrdlo pro beton žlab vnitřní š 300 mm z PP DN200</t>
  </si>
  <si>
    <t>61</t>
  </si>
  <si>
    <t>275313611</t>
  </si>
  <si>
    <t>Základové patky z betonu tř. C 16/20</t>
  </si>
  <si>
    <t>-140376951</t>
  </si>
  <si>
    <t>Základy z betonu prostého patky a bloky z betonu kamenem neprokládaného tř. C 16/20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</si>
  <si>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</si>
  <si>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položka výkazu výměr  33</t>
  </si>
  <si>
    <t>3*0,4*0,4*0,6</t>
  </si>
  <si>
    <t>62</t>
  </si>
  <si>
    <t>914111111</t>
  </si>
  <si>
    <t>Montáž svislé dopravní značky do velikosti 1 m2 objímkami na sloupek nebo konzolu</t>
  </si>
  <si>
    <t>1491811523</t>
  </si>
  <si>
    <t>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</si>
  <si>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</si>
  <si>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63</t>
  </si>
  <si>
    <t>40445512</t>
  </si>
  <si>
    <t>značka dopravní svislá retroreflexní fólie tř 1 FeZn-Al rám 500x500mm</t>
  </si>
  <si>
    <t>-1439616346</t>
  </si>
  <si>
    <t>položka výkazu výměr 33</t>
  </si>
  <si>
    <t>64</t>
  </si>
  <si>
    <t>40445478</t>
  </si>
  <si>
    <t>značka dopravní svislá retroreflexní fólie tř 1 FeZn prolis D 700mm</t>
  </si>
  <si>
    <t>738250727</t>
  </si>
  <si>
    <t>65</t>
  </si>
  <si>
    <t>914511112</t>
  </si>
  <si>
    <t>Montáž sloupku dopravních značek délky do 3,5 m s betonovým základem a patkou</t>
  </si>
  <si>
    <t>-663289944</t>
  </si>
  <si>
    <t>Montáž sloupku dopravních značek  délky do 3,5 m do hliníkové patky</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</si>
  <si>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</si>
  <si>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66</t>
  </si>
  <si>
    <t>404452350</t>
  </si>
  <si>
    <t>sloupek pro dopravní značku Al D 60mm v 3,5m</t>
  </si>
  <si>
    <t>-1282471627</t>
  </si>
  <si>
    <t>67</t>
  </si>
  <si>
    <t>912211111</t>
  </si>
  <si>
    <t>Montáž směrového sloupku silničního plastového prosté uložení bez betonového základu</t>
  </si>
  <si>
    <t>-373398818</t>
  </si>
  <si>
    <t>Montáž směrového sloupku  plastového s odrazkou prostým uložením bez betonového základu silničního</t>
  </si>
  <si>
    <t xml:space="preserve">Poznámka k souboru cen:_x000D_
1. V cenách jsou započteny i náklady na: a) vykopání jamek pro sloupky u cen 912 21-1111 a -1112, s odhozením výkopku na hromadu nebo naložením na dopravní prostředek; b) u ceny -1121 i náklady na spojovací materiál. 2. V cenách nejsou započteny náklady na: a) dodání sloupku, tyto se oceňují ve specifikaci; b) odklizení výkopku, tyto se oceňují cenami části A 01 katalogu 800-1 Zemní práce. </t>
  </si>
  <si>
    <t>"položka výkazu výměr 34</t>
  </si>
  <si>
    <t>68</t>
  </si>
  <si>
    <t>40445158R</t>
  </si>
  <si>
    <t xml:space="preserve">sloupek silniční plastový s odrazovými skly směrový  Z11g silniční   </t>
  </si>
  <si>
    <t>1814212409</t>
  </si>
  <si>
    <t>096</t>
  </si>
  <si>
    <t xml:space="preserve"> bourani a demolice konstrukci</t>
  </si>
  <si>
    <t>69</t>
  </si>
  <si>
    <t>919112213</t>
  </si>
  <si>
    <t>Řezání spár pro vytvoření komůrky š 10 mm hl 25 mm pro těsnící zálivku v živičném krytu</t>
  </si>
  <si>
    <t>-1693907556</t>
  </si>
  <si>
    <t>Řezání dilatačních spár v živičném krytu  vytvoření komůrky pro těsnící zálivku šířky 10 mm, hloubky 25 mm</t>
  </si>
  <si>
    <t xml:space="preserve">Poznámka k souboru cen:_x000D_
1. V cenách jsou započteny i náklady na vyčištění spár po řezání. </t>
  </si>
  <si>
    <t>70</t>
  </si>
  <si>
    <t>919735113</t>
  </si>
  <si>
    <t>Řezání stávajícího živičného krytu hl do 150 mm</t>
  </si>
  <si>
    <t>-1232061921</t>
  </si>
  <si>
    <t>Řezání stávajícího živičného krytu nebo podkladu  hloubky přes 100 do 150 mm</t>
  </si>
  <si>
    <t xml:space="preserve">Poznámka k souboru cen:_x000D_
1. V cenách jsou započteny i náklady na spotřebu vody. </t>
  </si>
  <si>
    <t>položka výkazu výměr  5</t>
  </si>
  <si>
    <t>5,6</t>
  </si>
  <si>
    <t>71</t>
  </si>
  <si>
    <t>113154224</t>
  </si>
  <si>
    <t>Frézování živičného krytu tl 100 mm pruh š 1 m pl do 1000 m2 bez překážek v trase</t>
  </si>
  <si>
    <t>-1554057895</t>
  </si>
  <si>
    <t>Frézování živičného podkladu nebo krytu  s naložením na dopravní prostředek plochy přes 500 do 1 000 m2 bez překážek v trase pruhu šířky do 1 m, tloušťky vrstvy 100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</si>
  <si>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</si>
  <si>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položka výkazu výměr  7</t>
  </si>
  <si>
    <t>399,26</t>
  </si>
  <si>
    <t>72</t>
  </si>
  <si>
    <t>113154223</t>
  </si>
  <si>
    <t>Frézování živičného krytu tl 50 mm pruh š 1 m pl do 1000 m2 bez překážek v trase</t>
  </si>
  <si>
    <t>985409370</t>
  </si>
  <si>
    <t>Frézování živičného podkladu nebo krytu  s naložením na dopravní prostředek plochy přes 500 do 1 000 m2 bez překážek v trase pruhu šířky do 1 m, tloušťky vrstvy 50 mm</t>
  </si>
  <si>
    <t>73</t>
  </si>
  <si>
    <t>997221551</t>
  </si>
  <si>
    <t>Vodorovná doprava suti ze sypkých materiálů do 1 km</t>
  </si>
  <si>
    <t>1562101020</t>
  </si>
  <si>
    <t>Vodorovná doprava suti  bez naložení, ale se složením a s hrubým urovnáním ze sypkých materiálů, na vzdálenost do 1 km</t>
  </si>
  <si>
    <t>399,26*(0,128+0,256)</t>
  </si>
  <si>
    <t>74</t>
  </si>
  <si>
    <t>997221559</t>
  </si>
  <si>
    <t>Příplatek ZKD 1 km u vodorovné dopravy suti ze sypkých materiálů</t>
  </si>
  <si>
    <t>-1043106179</t>
  </si>
  <si>
    <t>skládka 5 km</t>
  </si>
  <si>
    <t>399,26*(0,128+0,256)*4</t>
  </si>
  <si>
    <t>75</t>
  </si>
  <si>
    <t>997221845</t>
  </si>
  <si>
    <t>Poplatek za uložení na skládce (skládkovné) odpadu asfaltového bez dehtu kód odpadu 170 302</t>
  </si>
  <si>
    <t>118437151</t>
  </si>
  <si>
    <t>Poplatek za uložení stavebního odpadu na skládce (skládkovné) asfaltového bez obsahu dehtu zatříděného do Katalogu odpadů pod kódem 170 302</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</si>
  <si>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</si>
  <si>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76</t>
  </si>
  <si>
    <t>966008212</t>
  </si>
  <si>
    <t>Bourání odvodňovacího žlabu z betonových příkopových tvárnic š do 800 mm</t>
  </si>
  <si>
    <t>-1246113145</t>
  </si>
  <si>
    <t>Bourání odvodňovacího žlabu s odklizením a uložením vybouraného materiálu na skládku na vzdálenost do 10 m nebo s naložením na dopravní prostředek z betonových příkopových tvárnic nebo desek šířky přes 500 do 800 mm</t>
  </si>
  <si>
    <t xml:space="preserve">Poznámka k souboru cen:_x000D_
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 </t>
  </si>
  <si>
    <t>položka výkazu výměr  4</t>
  </si>
  <si>
    <t>70,86</t>
  </si>
  <si>
    <t>77</t>
  </si>
  <si>
    <t>113106122</t>
  </si>
  <si>
    <t>Rozebrání dlažeb z kamenných dlaždic komunikací pro pěší ručně</t>
  </si>
  <si>
    <t>-460474629</t>
  </si>
  <si>
    <t>Rozebrání dlažeb komunikací pro pěší s přemístěním hmot na skládku na vzdálenost do 3 m nebo s naložením na dopravní prostředek s ložem z kameniva nebo živice a s jakoukoliv výplní spár ručně z kamenných dlaždic nebo desek</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</si>
  <si>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</si>
  <si>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položka výkazu výměr  3</t>
  </si>
  <si>
    <t>3,45</t>
  </si>
  <si>
    <t>78</t>
  </si>
  <si>
    <t>979054441</t>
  </si>
  <si>
    <t>Očištění vybouraných z desek nebo dlaždic s původním spárováním z kameniva těženého</t>
  </si>
  <si>
    <t>-1497898249</t>
  </si>
  <si>
    <t>Očištění vybouraných prvků komunikací od spojovacího materiálu s odklizením a uložením očištěných hmot a spojovacího materiálu na skládku na vzdálenost do 10 m dlaždic, desek nebo tvarovek s původním vyplněním spár kamenivem těženým</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</si>
  <si>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</si>
  <si>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79</t>
  </si>
  <si>
    <t>113202111</t>
  </si>
  <si>
    <t>Vytrhání obrub krajníků obrubníků stojatých</t>
  </si>
  <si>
    <t>820180920</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</si>
  <si>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</si>
  <si>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</si>
  <si>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1,75</t>
  </si>
  <si>
    <t>80</t>
  </si>
  <si>
    <t>113107330</t>
  </si>
  <si>
    <t>Odstranění podkladu z betonu prostého tl 100 mm strojně pl do 50 m2</t>
  </si>
  <si>
    <t>1392817066</t>
  </si>
  <si>
    <t>Odstranění podkladů nebo krytů strojně plochy jednotlivě do 50 m2 s přemístěním hmot na skládku na vzdálenost do 3 m nebo s naložením na dopravní prostředek z betonu prostého, o tl. vrstvy do 100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</si>
  <si>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</si>
  <si>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70,86*0,3</t>
  </si>
  <si>
    <t>1,75*0,3</t>
  </si>
  <si>
    <t>81</t>
  </si>
  <si>
    <t>-2098663117</t>
  </si>
  <si>
    <t>3,45*0,235</t>
  </si>
  <si>
    <t>1,75*0,205</t>
  </si>
  <si>
    <t>1,75*0,3*0,24</t>
  </si>
  <si>
    <t>70,86*0,35</t>
  </si>
  <si>
    <t>70,86*0,7*0,24</t>
  </si>
  <si>
    <t>82</t>
  </si>
  <si>
    <t>1488149892</t>
  </si>
  <si>
    <t>83</t>
  </si>
  <si>
    <t>-126158796</t>
  </si>
  <si>
    <t>skládka 3 km</t>
  </si>
  <si>
    <t>3,45*0,235*2</t>
  </si>
  <si>
    <t>1,75*0,205*4</t>
  </si>
  <si>
    <t>1,75*0,3*0,24*4</t>
  </si>
  <si>
    <t>70,86*0,35*4</t>
  </si>
  <si>
    <t>70,86*0,7*0,24*4</t>
  </si>
  <si>
    <t>84</t>
  </si>
  <si>
    <t>997013801</t>
  </si>
  <si>
    <t>Poplatek za uložení na skládce (skládkovné) stavebního odpadu betonového kód odpadu 170 101</t>
  </si>
  <si>
    <t>-1317474549</t>
  </si>
  <si>
    <t>Poplatek za uložení stavebního odpadu na skládce (skládkovné) z prostého betonu zatříděného do Katalogu odpadů pod kódem 170 101</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</si>
  <si>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</si>
  <si>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2 - VON - VEDLEJŠÍ A OSTATNÍ NÁKLADY</t>
  </si>
  <si>
    <t>2-1 - VON - VEDLEJŠÍ A OSTATNÍ NÁKLADY- soupis prací</t>
  </si>
  <si>
    <t>21121</t>
  </si>
  <si>
    <t>42.11.20</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</si>
  <si>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</si>
  <si>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</si>
  <si>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</si>
  <si>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</si>
  <si>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</si>
  <si>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</si>
  <si>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</si>
  <si>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</si>
  <si>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012103000</t>
  </si>
  <si>
    <t>Geodetické práce před výstavbou</t>
  </si>
  <si>
    <t>soubor</t>
  </si>
  <si>
    <t>CS ÚRS 2018 01</t>
  </si>
  <si>
    <t>1024</t>
  </si>
  <si>
    <t>1445985115</t>
  </si>
  <si>
    <t xml:space="preserve">Poznámka k položce:_x000D_
Dokumentace zakrývaných konstrukcí a liniových staveb geodetickým zaměřením v papírové a elektronické podobě._x000D_
-zaměření zakrývaných konstrukcí a liniových staveb,_x000D_
</t>
  </si>
  <si>
    <t>Součet</t>
  </si>
  <si>
    <t>012203000</t>
  </si>
  <si>
    <t>Geodetické práce při provádění stavby</t>
  </si>
  <si>
    <t>soub</t>
  </si>
  <si>
    <t>-785591013</t>
  </si>
  <si>
    <t>012303000</t>
  </si>
  <si>
    <t>Geodetické práce po výstavbě</t>
  </si>
  <si>
    <t>-1633640317</t>
  </si>
  <si>
    <t>Poznámka k položce:_x000D_
Dokumentace skutečného stavu geodetickým zaměřením v papírové a elektronické podobě viz VOP</t>
  </si>
  <si>
    <t>013254000</t>
  </si>
  <si>
    <t>Dokumentace skutečného provedení stavby</t>
  </si>
  <si>
    <t>1356182901</t>
  </si>
  <si>
    <t>Poznámka k položce:_x000D_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</si>
  <si>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</si>
  <si>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</si>
  <si>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</si>
  <si>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</si>
  <si>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643939738</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</si>
  <si>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</si>
  <si>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</si>
  <si>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</si>
  <si>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-1841303737</t>
  </si>
  <si>
    <t>Poznámka k položce:_x000D_
Náklady na vybavení objektů, náklady na energie, úklid, údržba, osvětlení, oplocení, opravy na objektech ZS, čištění ploch, zabezpečení staveniště,mobilní WC</t>
  </si>
  <si>
    <t>039001003</t>
  </si>
  <si>
    <t>Zrušení zařízení staveniště</t>
  </si>
  <si>
    <t>-2132335392</t>
  </si>
  <si>
    <t>Poznámka k položce:_x000D_
odstranění objektu ZS včetně přípojek a jejich odvozu, uvedení pozemku do původního stavu včetně nákladů s tím spojených</t>
  </si>
  <si>
    <t>VRN9</t>
  </si>
  <si>
    <t>Ostatní náklady</t>
  </si>
  <si>
    <t>034303000</t>
  </si>
  <si>
    <t>Dopravní značení na staveništi</t>
  </si>
  <si>
    <t>1769779103</t>
  </si>
  <si>
    <t>Dopravní značení na staveništi - B15-předpoklad 2 měsíce</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</si>
  <si>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</si>
  <si>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041403001</t>
  </si>
  <si>
    <t>Náklady na zajištění kolektivní bezpečnosti osob</t>
  </si>
  <si>
    <t>839279552</t>
  </si>
  <si>
    <t>Poznámka k položce:_x000D_
zábradlí,umožnění přechodu pro pěší</t>
  </si>
  <si>
    <t>012103101</t>
  </si>
  <si>
    <t>Vytýčení inženýrských sítí</t>
  </si>
  <si>
    <t>-1200314717</t>
  </si>
  <si>
    <t>Poznámka k položce:_x000D_
Vytýčení inženýrských sítí dotčených nebo souvisejících se stavbou před nebo v průběhu výstavby</t>
  </si>
  <si>
    <t>"vytýčení stávajících inž. sítí"      1,0</t>
  </si>
  <si>
    <t>042503000</t>
  </si>
  <si>
    <t>Plán BOZP na staveništi</t>
  </si>
  <si>
    <t>-1689781676</t>
  </si>
  <si>
    <t>043103001</t>
  </si>
  <si>
    <t xml:space="preserve">Náklady na provedení zkoušek, revizí a měření </t>
  </si>
  <si>
    <t>-605105537</t>
  </si>
  <si>
    <t>Revize elektro, Statické zatěžovací zkouška pláně</t>
  </si>
  <si>
    <t>Poznámka k položce:_x000D_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</si>
  <si>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090001002</t>
  </si>
  <si>
    <t>Ostatní náklady vyplývající ze znění SOD a VOP</t>
  </si>
  <si>
    <t>262144</t>
  </si>
  <si>
    <t>2079137234</t>
  </si>
  <si>
    <t>SEZNAM FIGUR</t>
  </si>
  <si>
    <t>Výměra</t>
  </si>
  <si>
    <t xml:space="preserve"> 1/ 1-1</t>
  </si>
  <si>
    <t>Mísa</t>
  </si>
  <si>
    <t>Plocha výsadbové mísy</t>
  </si>
  <si>
    <t>PlochaMulče</t>
  </si>
  <si>
    <t>Plocha mulče</t>
  </si>
  <si>
    <t>PlochaMulče_1</t>
  </si>
  <si>
    <t>vodastromy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</si>
</sst>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2" fillId="0" borderId="0" applyNumberFormat="0" applyFill="0" applyBorder="0" applyAlignment="0" applyProtection="0"/>
  </cellStyleXfs>
  <cellXfs count="35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9" fillId="0" borderId="22" xfId="0" applyFont="1" applyBorder="1" applyAlignment="1" applyProtection="1">
      <alignment horizontal="center" vertical="center"/>
    </xf>
    <xf numFmtId="49" fontId="39" fillId="0" borderId="22" xfId="0" applyNumberFormat="1" applyFont="1" applyBorder="1" applyAlignment="1" applyProtection="1">
      <alignment horizontal="left" vertical="center" wrapText="1"/>
    </xf>
    <xf numFmtId="0" fontId="39" fillId="0" borderId="22" xfId="0" applyFont="1" applyBorder="1" applyAlignment="1" applyProtection="1">
      <alignment horizontal="left" vertical="center" wrapText="1"/>
    </xf>
    <xf numFmtId="0" fontId="39" fillId="0" borderId="22" xfId="0" applyFont="1" applyBorder="1" applyAlignment="1" applyProtection="1">
      <alignment horizontal="center" vertical="center" wrapText="1"/>
    </xf>
    <xf numFmtId="167" fontId="39" fillId="0" borderId="22" xfId="0" applyNumberFormat="1" applyFont="1" applyBorder="1" applyAlignment="1" applyProtection="1">
      <alignment vertical="center"/>
    </xf>
    <xf numFmtId="4" fontId="39" fillId="2"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 fillId="0" borderId="0" xfId="0" applyFont="1" applyAlignment="1" applyProtection="1">
      <alignment horizontal="left" vertical="top"/>
      <protection locked="0"/>
    </xf>
    <xf numFmtId="0" fontId="2" fillId="0" borderId="0" xfId="0" applyFont="1" applyAlignment="1">
      <alignment horizontal="left" vertical="top"/>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2" fillId="0" borderId="19" xfId="0" applyFont="1" applyBorder="1" applyAlignment="1" applyProtection="1">
      <alignment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3" xfId="0" applyFont="1"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4" fillId="0" borderId="0" xfId="0" applyFont="1" applyAlignment="1">
      <alignment horizontal="left" vertical="center" wrapText="1"/>
    </xf>
    <xf numFmtId="0" fontId="41" fillId="0" borderId="16" xfId="0" applyFont="1" applyBorder="1" applyAlignment="1">
      <alignment horizontal="left" vertical="center" wrapText="1"/>
    </xf>
    <xf numFmtId="0" fontId="41" fillId="0" borderId="22" xfId="0" applyFont="1" applyBorder="1" applyAlignment="1">
      <alignment horizontal="left" vertical="center" wrapText="1"/>
    </xf>
    <xf numFmtId="0" fontId="41" fillId="0" borderId="22" xfId="0" applyFont="1" applyBorder="1" applyAlignment="1">
      <alignment horizontal="left" vertical="center"/>
    </xf>
    <xf numFmtId="167" fontId="41" fillId="0" borderId="18" xfId="0" applyNumberFormat="1" applyFont="1" applyBorder="1" applyAlignment="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23" fillId="4" borderId="7" xfId="0" applyFont="1" applyFill="1" applyBorder="1" applyAlignment="1" applyProtection="1">
      <alignment horizontal="righ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horizontal="righ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 fillId="0" borderId="0" xfId="0" applyFont="1" applyAlignment="1">
      <alignment horizontal="left" vertical="top"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0"/>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44"/>
      <c r="AS2" s="344"/>
      <c r="AT2" s="344"/>
      <c r="AU2" s="344"/>
      <c r="AV2" s="344"/>
      <c r="AW2" s="344"/>
      <c r="AX2" s="344"/>
      <c r="AY2" s="344"/>
      <c r="AZ2" s="344"/>
      <c r="BA2" s="344"/>
      <c r="BB2" s="344"/>
      <c r="BC2" s="344"/>
      <c r="BD2" s="344"/>
      <c r="BE2" s="344"/>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28" t="s">
        <v>14</v>
      </c>
      <c r="L5" s="329"/>
      <c r="M5" s="329"/>
      <c r="N5" s="329"/>
      <c r="O5" s="329"/>
      <c r="P5" s="329"/>
      <c r="Q5" s="329"/>
      <c r="R5" s="329"/>
      <c r="S5" s="329"/>
      <c r="T5" s="329"/>
      <c r="U5" s="329"/>
      <c r="V5" s="329"/>
      <c r="W5" s="329"/>
      <c r="X5" s="329"/>
      <c r="Y5" s="329"/>
      <c r="Z5" s="329"/>
      <c r="AA5" s="329"/>
      <c r="AB5" s="329"/>
      <c r="AC5" s="329"/>
      <c r="AD5" s="329"/>
      <c r="AE5" s="329"/>
      <c r="AF5" s="329"/>
      <c r="AG5" s="329"/>
      <c r="AH5" s="329"/>
      <c r="AI5" s="329"/>
      <c r="AJ5" s="329"/>
      <c r="AK5" s="329"/>
      <c r="AL5" s="329"/>
      <c r="AM5" s="329"/>
      <c r="AN5" s="329"/>
      <c r="AO5" s="329"/>
      <c r="AP5" s="23"/>
      <c r="AQ5" s="23"/>
      <c r="AR5" s="21"/>
      <c r="BE5" s="325" t="s">
        <v>15</v>
      </c>
      <c r="BS5" s="18" t="s">
        <v>6</v>
      </c>
    </row>
    <row r="6" spans="1:74" s="1" customFormat="1" ht="36.950000000000003" customHeight="1">
      <c r="B6" s="22"/>
      <c r="C6" s="23"/>
      <c r="D6" s="29" t="s">
        <v>16</v>
      </c>
      <c r="E6" s="23"/>
      <c r="F6" s="23"/>
      <c r="G6" s="23"/>
      <c r="H6" s="23"/>
      <c r="I6" s="23"/>
      <c r="J6" s="23"/>
      <c r="K6" s="330" t="s">
        <v>17</v>
      </c>
      <c r="L6" s="329"/>
      <c r="M6" s="329"/>
      <c r="N6" s="329"/>
      <c r="O6" s="329"/>
      <c r="P6" s="329"/>
      <c r="Q6" s="329"/>
      <c r="R6" s="329"/>
      <c r="S6" s="329"/>
      <c r="T6" s="329"/>
      <c r="U6" s="329"/>
      <c r="V6" s="329"/>
      <c r="W6" s="329"/>
      <c r="X6" s="329"/>
      <c r="Y6" s="329"/>
      <c r="Z6" s="329"/>
      <c r="AA6" s="329"/>
      <c r="AB6" s="329"/>
      <c r="AC6" s="329"/>
      <c r="AD6" s="329"/>
      <c r="AE6" s="329"/>
      <c r="AF6" s="329"/>
      <c r="AG6" s="329"/>
      <c r="AH6" s="329"/>
      <c r="AI6" s="329"/>
      <c r="AJ6" s="329"/>
      <c r="AK6" s="329"/>
      <c r="AL6" s="329"/>
      <c r="AM6" s="329"/>
      <c r="AN6" s="329"/>
      <c r="AO6" s="329"/>
      <c r="AP6" s="23"/>
      <c r="AQ6" s="23"/>
      <c r="AR6" s="21"/>
      <c r="BE6" s="326"/>
      <c r="BS6" s="18" t="s">
        <v>18</v>
      </c>
    </row>
    <row r="7" spans="1:74" s="1" customFormat="1" ht="12" customHeight="1">
      <c r="B7" s="22"/>
      <c r="C7" s="23"/>
      <c r="D7" s="30" t="s">
        <v>19</v>
      </c>
      <c r="E7" s="23"/>
      <c r="F7" s="23"/>
      <c r="G7" s="23"/>
      <c r="H7" s="23"/>
      <c r="I7" s="23"/>
      <c r="J7" s="23"/>
      <c r="K7" s="28"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21</v>
      </c>
      <c r="AL7" s="23"/>
      <c r="AM7" s="23"/>
      <c r="AN7" s="28" t="s">
        <v>22</v>
      </c>
      <c r="AO7" s="23"/>
      <c r="AP7" s="23"/>
      <c r="AQ7" s="23"/>
      <c r="AR7" s="21"/>
      <c r="BE7" s="326"/>
      <c r="BS7" s="18" t="s">
        <v>23</v>
      </c>
    </row>
    <row r="8" spans="1:74" s="1" customFormat="1" ht="12" customHeight="1">
      <c r="B8" s="22"/>
      <c r="C8" s="23"/>
      <c r="D8" s="30" t="s">
        <v>24</v>
      </c>
      <c r="E8" s="23"/>
      <c r="F8" s="23"/>
      <c r="G8" s="23"/>
      <c r="H8" s="23"/>
      <c r="I8" s="23"/>
      <c r="J8" s="23"/>
      <c r="K8" s="28" t="s">
        <v>25</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26</v>
      </c>
      <c r="AL8" s="23"/>
      <c r="AM8" s="23"/>
      <c r="AN8" s="31" t="s">
        <v>27</v>
      </c>
      <c r="AO8" s="23"/>
      <c r="AP8" s="23"/>
      <c r="AQ8" s="23"/>
      <c r="AR8" s="21"/>
      <c r="BE8" s="326"/>
      <c r="BS8" s="18" t="s">
        <v>28</v>
      </c>
    </row>
    <row r="9" spans="1:74" s="1" customFormat="1" ht="29.25" customHeight="1">
      <c r="B9" s="22"/>
      <c r="C9" s="23"/>
      <c r="D9" s="27" t="s">
        <v>29</v>
      </c>
      <c r="E9" s="23"/>
      <c r="F9" s="23"/>
      <c r="G9" s="23"/>
      <c r="H9" s="23"/>
      <c r="I9" s="23"/>
      <c r="J9" s="23"/>
      <c r="K9" s="32" t="s">
        <v>30</v>
      </c>
      <c r="L9" s="23"/>
      <c r="M9" s="23"/>
      <c r="N9" s="23"/>
      <c r="O9" s="23"/>
      <c r="P9" s="23"/>
      <c r="Q9" s="23"/>
      <c r="R9" s="23"/>
      <c r="S9" s="23"/>
      <c r="T9" s="23"/>
      <c r="U9" s="23"/>
      <c r="V9" s="23"/>
      <c r="W9" s="23"/>
      <c r="X9" s="23"/>
      <c r="Y9" s="23"/>
      <c r="Z9" s="23"/>
      <c r="AA9" s="23"/>
      <c r="AB9" s="23"/>
      <c r="AC9" s="23"/>
      <c r="AD9" s="23"/>
      <c r="AE9" s="23"/>
      <c r="AF9" s="23"/>
      <c r="AG9" s="23"/>
      <c r="AH9" s="23"/>
      <c r="AI9" s="23"/>
      <c r="AJ9" s="23"/>
      <c r="AK9" s="27" t="s">
        <v>31</v>
      </c>
      <c r="AL9" s="23"/>
      <c r="AM9" s="23"/>
      <c r="AN9" s="32" t="s">
        <v>32</v>
      </c>
      <c r="AO9" s="23"/>
      <c r="AP9" s="23"/>
      <c r="AQ9" s="23"/>
      <c r="AR9" s="21"/>
      <c r="BE9" s="326"/>
      <c r="BS9" s="18" t="s">
        <v>33</v>
      </c>
    </row>
    <row r="10" spans="1:74" s="1" customFormat="1" ht="12" customHeight="1">
      <c r="B10" s="22"/>
      <c r="C10" s="23"/>
      <c r="D10" s="30" t="s">
        <v>34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35</v>
      </c>
      <c r="AL10" s="23"/>
      <c r="AM10" s="23"/>
      <c r="AN10" s="28" t="s">
        <v>36</v>
      </c>
      <c r="AO10" s="23"/>
      <c r="AP10" s="23"/>
      <c r="AQ10" s="23"/>
      <c r="AR10" s="21"/>
      <c r="BE10" s="326"/>
      <c r="BS10" s="18" t="s">
        <v>18</v>
      </c>
    </row>
    <row r="11" spans="1:74" s="1" customFormat="1" ht="18.399999999999999" customHeight="1">
      <c r="B11" s="22"/>
      <c r="C11" s="23"/>
      <c r="D11" s="23"/>
      <c r="E11" s="28" t="s">
        <v>37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38</v>
      </c>
      <c r="AL11" s="23"/>
      <c r="AM11" s="23"/>
      <c r="AN11" s="28" t="s">
        <v>39</v>
      </c>
      <c r="AO11" s="23"/>
      <c r="AP11" s="23"/>
      <c r="AQ11" s="23"/>
      <c r="AR11" s="21"/>
      <c r="BE11" s="326"/>
      <c r="BS11" s="18" t="s">
        <v>18</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6"/>
      <c r="BS12" s="18" t="s">
        <v>18</v>
      </c>
    </row>
    <row r="13" spans="1:74" s="1" customFormat="1" ht="12" customHeight="1">
      <c r="B13" s="22"/>
      <c r="C13" s="23"/>
      <c r="D13" s="30" t="s">
        <v>40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35</v>
      </c>
      <c r="AL13" s="23"/>
      <c r="AM13" s="23"/>
      <c r="AN13" s="33" t="s">
        <v>41</v>
      </c>
      <c r="AO13" s="23"/>
      <c r="AP13" s="23"/>
      <c r="AQ13" s="23"/>
      <c r="AR13" s="21"/>
      <c r="BE13" s="326"/>
      <c r="BS13" s="18" t="s">
        <v>18</v>
      </c>
    </row>
    <row r="14" spans="1:74" ht="12.75">
      <c r="B14" s="22"/>
      <c r="C14" s="23"/>
      <c r="D14" s="23"/>
      <c r="E14" s="331" t="s">
        <v>41</v>
      </c>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2"/>
      <c r="AF14" s="332"/>
      <c r="AG14" s="332"/>
      <c r="AH14" s="332"/>
      <c r="AI14" s="332"/>
      <c r="AJ14" s="332"/>
      <c r="AK14" s="30" t="s">
        <v>38</v>
      </c>
      <c r="AL14" s="23"/>
      <c r="AM14" s="23"/>
      <c r="AN14" s="33" t="s">
        <v>41</v>
      </c>
      <c r="AO14" s="23"/>
      <c r="AP14" s="23"/>
      <c r="AQ14" s="23"/>
      <c r="AR14" s="21"/>
      <c r="BE14" s="326"/>
      <c r="BS14" s="18" t="s">
        <v>18</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6"/>
      <c r="BS15" s="18" t="s">
        <v>4</v>
      </c>
    </row>
    <row r="16" spans="1:74" s="1" customFormat="1" ht="12" customHeight="1">
      <c r="B16" s="22"/>
      <c r="C16" s="23"/>
      <c r="D16" s="30" t="s">
        <v>42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35</v>
      </c>
      <c r="AL16" s="23"/>
      <c r="AM16" s="23"/>
      <c r="AN16" s="28" t="s">
        <v>43</v>
      </c>
      <c r="AO16" s="23"/>
      <c r="AP16" s="23"/>
      <c r="AQ16" s="23"/>
      <c r="AR16" s="21"/>
      <c r="BE16" s="326"/>
      <c r="BS16" s="18" t="s">
        <v>4</v>
      </c>
    </row>
    <row r="17" spans="1:71" s="1" customFormat="1" ht="18.399999999999999" customHeight="1">
      <c r="B17" s="22"/>
      <c r="C17" s="23"/>
      <c r="D17" s="23"/>
      <c r="E17" s="28" t="s">
        <v>44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38</v>
      </c>
      <c r="AL17" s="23"/>
      <c r="AM17" s="23"/>
      <c r="AN17" s="28" t="s">
        <v>45</v>
      </c>
      <c r="AO17" s="23"/>
      <c r="AP17" s="23"/>
      <c r="AQ17" s="23"/>
      <c r="AR17" s="21"/>
      <c r="BE17" s="326"/>
      <c r="BS17" s="18" t="s">
        <v>4</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6"/>
      <c r="BS18" s="18" t="s">
        <v>6</v>
      </c>
    </row>
    <row r="19" spans="1:71" s="1" customFormat="1" ht="12" customHeight="1">
      <c r="B19" s="22"/>
      <c r="C19" s="23"/>
      <c r="D19" s="30" t="s">
        <v>46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35</v>
      </c>
      <c r="AL19" s="23"/>
      <c r="AM19" s="23"/>
      <c r="AN19" s="28" t="s">
        <v>1</v>
      </c>
      <c r="AO19" s="23"/>
      <c r="AP19" s="23"/>
      <c r="AQ19" s="23"/>
      <c r="AR19" s="21"/>
      <c r="BE19" s="326"/>
      <c r="BS19" s="18" t="s">
        <v>6</v>
      </c>
    </row>
    <row r="20" spans="1:71" s="1" customFormat="1" ht="18.399999999999999" customHeight="1">
      <c r="B20" s="22"/>
      <c r="C20" s="23"/>
      <c r="D20" s="23"/>
      <c r="E20" s="28" t="s">
        <v>47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38</v>
      </c>
      <c r="AL20" s="23"/>
      <c r="AM20" s="23"/>
      <c r="AN20" s="28" t="s">
        <v>1</v>
      </c>
      <c r="AO20" s="23"/>
      <c r="AP20" s="23"/>
      <c r="AQ20" s="23"/>
      <c r="AR20" s="21"/>
      <c r="BE20" s="326"/>
      <c r="BS20" s="18" t="s">
        <v>48</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6"/>
    </row>
    <row r="22" spans="1:71" s="1" customFormat="1" ht="12" customHeight="1">
      <c r="B22" s="22"/>
      <c r="C22" s="23"/>
      <c r="D22" s="30" t="s">
        <v>49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6"/>
    </row>
    <row r="23" spans="1:71" s="1" customFormat="1" ht="47.25" customHeight="1">
      <c r="B23" s="22"/>
      <c r="C23" s="23"/>
      <c r="D23" s="23"/>
      <c r="E23" s="333" t="s">
        <v>50</v>
      </c>
      <c r="F23" s="333"/>
      <c r="G23" s="333"/>
      <c r="H23" s="333"/>
      <c r="I23" s="333"/>
      <c r="J23" s="333"/>
      <c r="K23" s="333"/>
      <c r="L23" s="333"/>
      <c r="M23" s="333"/>
      <c r="N23" s="333"/>
      <c r="O23" s="333"/>
      <c r="P23" s="333"/>
      <c r="Q23" s="333"/>
      <c r="R23" s="333"/>
      <c r="S23" s="333"/>
      <c r="T23" s="333"/>
      <c r="U23" s="333"/>
      <c r="V23" s="333"/>
      <c r="W23" s="333"/>
      <c r="X23" s="333"/>
      <c r="Y23" s="333"/>
      <c r="Z23" s="333"/>
      <c r="AA23" s="333"/>
      <c r="AB23" s="333"/>
      <c r="AC23" s="333"/>
      <c r="AD23" s="333"/>
      <c r="AE23" s="333"/>
      <c r="AF23" s="333"/>
      <c r="AG23" s="333"/>
      <c r="AH23" s="333"/>
      <c r="AI23" s="333"/>
      <c r="AJ23" s="333"/>
      <c r="AK23" s="333"/>
      <c r="AL23" s="333"/>
      <c r="AM23" s="333"/>
      <c r="AN23" s="333"/>
      <c r="AO23" s="23"/>
      <c r="AP23" s="23"/>
      <c r="AQ23" s="23"/>
      <c r="AR23" s="21"/>
      <c r="BE23" s="326"/>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6"/>
    </row>
    <row r="25" spans="1:71" s="1" customFormat="1" ht="6.95" customHeight="1">
      <c r="B25" s="22"/>
      <c r="C25" s="23"/>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3"/>
      <c r="AQ25" s="23"/>
      <c r="AR25" s="21"/>
      <c r="BE25" s="326"/>
    </row>
    <row r="26" spans="1:71" s="2" customFormat="1" ht="25.9" customHeight="1">
      <c r="A26" s="36"/>
      <c r="B26" s="37"/>
      <c r="C26" s="38"/>
      <c r="D26" s="39" t="s">
        <v>51</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34">
        <f>ROUND(AG94,2)</f>
        <v>0</v>
      </c>
      <c r="AL26" s="335"/>
      <c r="AM26" s="335"/>
      <c r="AN26" s="335"/>
      <c r="AO26" s="335"/>
      <c r="AP26" s="38"/>
      <c r="AQ26" s="38"/>
      <c r="AR26" s="41"/>
      <c r="BE26" s="326"/>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26"/>
    </row>
    <row r="28" spans="1:71" s="2" customFormat="1" ht="12.75">
      <c r="A28" s="36"/>
      <c r="B28" s="37"/>
      <c r="C28" s="38"/>
      <c r="D28" s="38"/>
      <c r="E28" s="38"/>
      <c r="F28" s="38"/>
      <c r="G28" s="38"/>
      <c r="H28" s="38"/>
      <c r="I28" s="38"/>
      <c r="J28" s="38"/>
      <c r="K28" s="38"/>
      <c r="L28" s="336" t="s">
        <v>52</v>
      </c>
      <c r="M28" s="336"/>
      <c r="N28" s="336"/>
      <c r="O28" s="336"/>
      <c r="P28" s="336"/>
      <c r="Q28" s="38"/>
      <c r="R28" s="38"/>
      <c r="S28" s="38"/>
      <c r="T28" s="38"/>
      <c r="U28" s="38"/>
      <c r="V28" s="38"/>
      <c r="W28" s="336" t="s">
        <v>53</v>
      </c>
      <c r="X28" s="336"/>
      <c r="Y28" s="336"/>
      <c r="Z28" s="336"/>
      <c r="AA28" s="336"/>
      <c r="AB28" s="336"/>
      <c r="AC28" s="336"/>
      <c r="AD28" s="336"/>
      <c r="AE28" s="336"/>
      <c r="AF28" s="38"/>
      <c r="AG28" s="38"/>
      <c r="AH28" s="38"/>
      <c r="AI28" s="38"/>
      <c r="AJ28" s="38"/>
      <c r="AK28" s="336" t="s">
        <v>54</v>
      </c>
      <c r="AL28" s="336"/>
      <c r="AM28" s="336"/>
      <c r="AN28" s="336"/>
      <c r="AO28" s="336"/>
      <c r="AP28" s="38"/>
      <c r="AQ28" s="38"/>
      <c r="AR28" s="41"/>
      <c r="BE28" s="326"/>
    </row>
    <row r="29" spans="1:71" s="3" customFormat="1" ht="14.45" customHeight="1">
      <c r="B29" s="42"/>
      <c r="C29" s="43"/>
      <c r="D29" s="30" t="s">
        <v>55</v>
      </c>
      <c r="E29" s="43"/>
      <c r="F29" s="30" t="s">
        <v>56</v>
      </c>
      <c r="G29" s="43"/>
      <c r="H29" s="43"/>
      <c r="I29" s="43"/>
      <c r="J29" s="43"/>
      <c r="K29" s="43"/>
      <c r="L29" s="339">
        <v>0.21</v>
      </c>
      <c r="M29" s="338"/>
      <c r="N29" s="338"/>
      <c r="O29" s="338"/>
      <c r="P29" s="338"/>
      <c r="Q29" s="43"/>
      <c r="R29" s="43"/>
      <c r="S29" s="43"/>
      <c r="T29" s="43"/>
      <c r="U29" s="43"/>
      <c r="V29" s="43"/>
      <c r="W29" s="337">
        <f>ROUND(AZ94, 2)</f>
        <v>0</v>
      </c>
      <c r="X29" s="338"/>
      <c r="Y29" s="338"/>
      <c r="Z29" s="338"/>
      <c r="AA29" s="338"/>
      <c r="AB29" s="338"/>
      <c r="AC29" s="338"/>
      <c r="AD29" s="338"/>
      <c r="AE29" s="338"/>
      <c r="AF29" s="43"/>
      <c r="AG29" s="43"/>
      <c r="AH29" s="43"/>
      <c r="AI29" s="43"/>
      <c r="AJ29" s="43"/>
      <c r="AK29" s="337">
        <f>ROUND(AV94, 2)</f>
        <v>0</v>
      </c>
      <c r="AL29" s="338"/>
      <c r="AM29" s="338"/>
      <c r="AN29" s="338"/>
      <c r="AO29" s="338"/>
      <c r="AP29" s="43"/>
      <c r="AQ29" s="43"/>
      <c r="AR29" s="44"/>
      <c r="BE29" s="327"/>
    </row>
    <row r="30" spans="1:71" s="3" customFormat="1" ht="14.45" customHeight="1">
      <c r="B30" s="42"/>
      <c r="C30" s="43"/>
      <c r="D30" s="43"/>
      <c r="E30" s="43"/>
      <c r="F30" s="30" t="s">
        <v>57</v>
      </c>
      <c r="G30" s="43"/>
      <c r="H30" s="43"/>
      <c r="I30" s="43"/>
      <c r="J30" s="43"/>
      <c r="K30" s="43"/>
      <c r="L30" s="339">
        <v>0.15</v>
      </c>
      <c r="M30" s="338"/>
      <c r="N30" s="338"/>
      <c r="O30" s="338"/>
      <c r="P30" s="338"/>
      <c r="Q30" s="43"/>
      <c r="R30" s="43"/>
      <c r="S30" s="43"/>
      <c r="T30" s="43"/>
      <c r="U30" s="43"/>
      <c r="V30" s="43"/>
      <c r="W30" s="337">
        <f>ROUND(BA94, 2)</f>
        <v>0</v>
      </c>
      <c r="X30" s="338"/>
      <c r="Y30" s="338"/>
      <c r="Z30" s="338"/>
      <c r="AA30" s="338"/>
      <c r="AB30" s="338"/>
      <c r="AC30" s="338"/>
      <c r="AD30" s="338"/>
      <c r="AE30" s="338"/>
      <c r="AF30" s="43"/>
      <c r="AG30" s="43"/>
      <c r="AH30" s="43"/>
      <c r="AI30" s="43"/>
      <c r="AJ30" s="43"/>
      <c r="AK30" s="337">
        <f>ROUND(AW94, 2)</f>
        <v>0</v>
      </c>
      <c r="AL30" s="338"/>
      <c r="AM30" s="338"/>
      <c r="AN30" s="338"/>
      <c r="AO30" s="338"/>
      <c r="AP30" s="43"/>
      <c r="AQ30" s="43"/>
      <c r="AR30" s="44"/>
      <c r="BE30" s="327"/>
    </row>
    <row r="31" spans="1:71" s="3" customFormat="1" ht="14.45" hidden="1" customHeight="1">
      <c r="B31" s="42"/>
      <c r="C31" s="43"/>
      <c r="D31" s="43"/>
      <c r="E31" s="43"/>
      <c r="F31" s="30" t="s">
        <v>58</v>
      </c>
      <c r="G31" s="43"/>
      <c r="H31" s="43"/>
      <c r="I31" s="43"/>
      <c r="J31" s="43"/>
      <c r="K31" s="43"/>
      <c r="L31" s="339">
        <v>0.21</v>
      </c>
      <c r="M31" s="338"/>
      <c r="N31" s="338"/>
      <c r="O31" s="338"/>
      <c r="P31" s="338"/>
      <c r="Q31" s="43"/>
      <c r="R31" s="43"/>
      <c r="S31" s="43"/>
      <c r="T31" s="43"/>
      <c r="U31" s="43"/>
      <c r="V31" s="43"/>
      <c r="W31" s="337">
        <f>ROUND(BB94, 2)</f>
        <v>0</v>
      </c>
      <c r="X31" s="338"/>
      <c r="Y31" s="338"/>
      <c r="Z31" s="338"/>
      <c r="AA31" s="338"/>
      <c r="AB31" s="338"/>
      <c r="AC31" s="338"/>
      <c r="AD31" s="338"/>
      <c r="AE31" s="338"/>
      <c r="AF31" s="43"/>
      <c r="AG31" s="43"/>
      <c r="AH31" s="43"/>
      <c r="AI31" s="43"/>
      <c r="AJ31" s="43"/>
      <c r="AK31" s="337">
        <v>0</v>
      </c>
      <c r="AL31" s="338"/>
      <c r="AM31" s="338"/>
      <c r="AN31" s="338"/>
      <c r="AO31" s="338"/>
      <c r="AP31" s="43"/>
      <c r="AQ31" s="43"/>
      <c r="AR31" s="44"/>
      <c r="BE31" s="327"/>
    </row>
    <row r="32" spans="1:71" s="3" customFormat="1" ht="14.45" hidden="1" customHeight="1">
      <c r="B32" s="42"/>
      <c r="C32" s="43"/>
      <c r="D32" s="43"/>
      <c r="E32" s="43"/>
      <c r="F32" s="30" t="s">
        <v>59</v>
      </c>
      <c r="G32" s="43"/>
      <c r="H32" s="43"/>
      <c r="I32" s="43"/>
      <c r="J32" s="43"/>
      <c r="K32" s="43"/>
      <c r="L32" s="339">
        <v>0.15</v>
      </c>
      <c r="M32" s="338"/>
      <c r="N32" s="338"/>
      <c r="O32" s="338"/>
      <c r="P32" s="338"/>
      <c r="Q32" s="43"/>
      <c r="R32" s="43"/>
      <c r="S32" s="43"/>
      <c r="T32" s="43"/>
      <c r="U32" s="43"/>
      <c r="V32" s="43"/>
      <c r="W32" s="337">
        <f>ROUND(BC94, 2)</f>
        <v>0</v>
      </c>
      <c r="X32" s="338"/>
      <c r="Y32" s="338"/>
      <c r="Z32" s="338"/>
      <c r="AA32" s="338"/>
      <c r="AB32" s="338"/>
      <c r="AC32" s="338"/>
      <c r="AD32" s="338"/>
      <c r="AE32" s="338"/>
      <c r="AF32" s="43"/>
      <c r="AG32" s="43"/>
      <c r="AH32" s="43"/>
      <c r="AI32" s="43"/>
      <c r="AJ32" s="43"/>
      <c r="AK32" s="337">
        <v>0</v>
      </c>
      <c r="AL32" s="338"/>
      <c r="AM32" s="338"/>
      <c r="AN32" s="338"/>
      <c r="AO32" s="338"/>
      <c r="AP32" s="43"/>
      <c r="AQ32" s="43"/>
      <c r="AR32" s="44"/>
      <c r="BE32" s="327"/>
    </row>
    <row r="33" spans="1:57" s="3" customFormat="1" ht="14.45" hidden="1" customHeight="1">
      <c r="B33" s="42"/>
      <c r="C33" s="43"/>
      <c r="D33" s="43"/>
      <c r="E33" s="43"/>
      <c r="F33" s="30" t="s">
        <v>60</v>
      </c>
      <c r="G33" s="43"/>
      <c r="H33" s="43"/>
      <c r="I33" s="43"/>
      <c r="J33" s="43"/>
      <c r="K33" s="43"/>
      <c r="L33" s="339">
        <v>0</v>
      </c>
      <c r="M33" s="338"/>
      <c r="N33" s="338"/>
      <c r="O33" s="338"/>
      <c r="P33" s="338"/>
      <c r="Q33" s="43"/>
      <c r="R33" s="43"/>
      <c r="S33" s="43"/>
      <c r="T33" s="43"/>
      <c r="U33" s="43"/>
      <c r="V33" s="43"/>
      <c r="W33" s="337">
        <f>ROUND(BD94, 2)</f>
        <v>0</v>
      </c>
      <c r="X33" s="338"/>
      <c r="Y33" s="338"/>
      <c r="Z33" s="338"/>
      <c r="AA33" s="338"/>
      <c r="AB33" s="338"/>
      <c r="AC33" s="338"/>
      <c r="AD33" s="338"/>
      <c r="AE33" s="338"/>
      <c r="AF33" s="43"/>
      <c r="AG33" s="43"/>
      <c r="AH33" s="43"/>
      <c r="AI33" s="43"/>
      <c r="AJ33" s="43"/>
      <c r="AK33" s="337">
        <v>0</v>
      </c>
      <c r="AL33" s="338"/>
      <c r="AM33" s="338"/>
      <c r="AN33" s="338"/>
      <c r="AO33" s="338"/>
      <c r="AP33" s="43"/>
      <c r="AQ33" s="43"/>
      <c r="AR33" s="44"/>
      <c r="BE33" s="327"/>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26"/>
    </row>
    <row r="35" spans="1:57" s="2" customFormat="1" ht="25.9" customHeight="1">
      <c r="A35" s="36"/>
      <c r="B35" s="37"/>
      <c r="C35" s="45"/>
      <c r="D35" s="46" t="s">
        <v>61</v>
      </c>
      <c r="E35" s="47"/>
      <c r="F35" s="47"/>
      <c r="G35" s="47"/>
      <c r="H35" s="47"/>
      <c r="I35" s="47"/>
      <c r="J35" s="47"/>
      <c r="K35" s="47"/>
      <c r="L35" s="47"/>
      <c r="M35" s="47"/>
      <c r="N35" s="47"/>
      <c r="O35" s="47"/>
      <c r="P35" s="47"/>
      <c r="Q35" s="47"/>
      <c r="R35" s="47"/>
      <c r="S35" s="47"/>
      <c r="T35" s="48" t="s">
        <v>62</v>
      </c>
      <c r="U35" s="47"/>
      <c r="V35" s="47"/>
      <c r="W35" s="47"/>
      <c r="X35" s="343" t="s">
        <v>63</v>
      </c>
      <c r="Y35" s="341"/>
      <c r="Z35" s="341"/>
      <c r="AA35" s="341"/>
      <c r="AB35" s="341"/>
      <c r="AC35" s="47"/>
      <c r="AD35" s="47"/>
      <c r="AE35" s="47"/>
      <c r="AF35" s="47"/>
      <c r="AG35" s="47"/>
      <c r="AH35" s="47"/>
      <c r="AI35" s="47"/>
      <c r="AJ35" s="47"/>
      <c r="AK35" s="340">
        <f>SUM(AK26:AK33)</f>
        <v>0</v>
      </c>
      <c r="AL35" s="341"/>
      <c r="AM35" s="341"/>
      <c r="AN35" s="341"/>
      <c r="AO35" s="342"/>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14.45" customHeight="1">
      <c r="A37" s="36"/>
      <c r="B37" s="37"/>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41"/>
      <c r="BE37" s="36"/>
    </row>
    <row r="38" spans="1:57" s="1" customFormat="1" ht="14.45"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pans="1:57" s="1" customFormat="1" ht="14.45"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pans="1:57" s="1" customFormat="1" ht="14.45"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pans="1:57" s="1" customFormat="1" ht="14.45"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pans="1:57" s="1" customFormat="1" ht="14.45"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pans="1:57" s="1" customFormat="1" ht="14.45"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pans="1:57" s="1" customFormat="1" ht="14.45"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pans="1:57" s="1" customFormat="1" ht="14.45"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pans="1:57" s="1" customFormat="1" ht="14.45"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pans="1:57" s="1" customFormat="1" ht="14.45"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pans="1:57" s="1" customFormat="1" ht="14.45"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pans="1:57" s="2" customFormat="1" ht="14.45" customHeight="1">
      <c r="B49" s="49"/>
      <c r="C49" s="50"/>
      <c r="D49" s="51" t="s">
        <v>64</v>
      </c>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1" t="s">
        <v>65</v>
      </c>
      <c r="AI49" s="52"/>
      <c r="AJ49" s="52"/>
      <c r="AK49" s="52"/>
      <c r="AL49" s="52"/>
      <c r="AM49" s="52"/>
      <c r="AN49" s="52"/>
      <c r="AO49" s="52"/>
      <c r="AP49" s="50"/>
      <c r="AQ49" s="50"/>
      <c r="AR49" s="53"/>
    </row>
    <row r="50" spans="1:57" ht="11.25">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spans="1:57" ht="11.25">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spans="1:57" ht="11.25">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spans="1:57" ht="11.25">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spans="1:57" ht="11.25">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spans="1:57" ht="11.2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spans="1:57" ht="11.25">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spans="1:57" ht="11.25">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spans="1:57" ht="11.25">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spans="1:57" ht="11.25">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pans="1:57" s="2" customFormat="1" ht="12.75">
      <c r="A60" s="36"/>
      <c r="B60" s="37"/>
      <c r="C60" s="38"/>
      <c r="D60" s="54" t="s">
        <v>66</v>
      </c>
      <c r="E60" s="40"/>
      <c r="F60" s="40"/>
      <c r="G60" s="40"/>
      <c r="H60" s="40"/>
      <c r="I60" s="40"/>
      <c r="J60" s="40"/>
      <c r="K60" s="40"/>
      <c r="L60" s="40"/>
      <c r="M60" s="40"/>
      <c r="N60" s="40"/>
      <c r="O60" s="40"/>
      <c r="P60" s="40"/>
      <c r="Q60" s="40"/>
      <c r="R60" s="40"/>
      <c r="S60" s="40"/>
      <c r="T60" s="40"/>
      <c r="U60" s="40"/>
      <c r="V60" s="54" t="s">
        <v>67</v>
      </c>
      <c r="W60" s="40"/>
      <c r="X60" s="40"/>
      <c r="Y60" s="40"/>
      <c r="Z60" s="40"/>
      <c r="AA60" s="40"/>
      <c r="AB60" s="40"/>
      <c r="AC60" s="40"/>
      <c r="AD60" s="40"/>
      <c r="AE60" s="40"/>
      <c r="AF60" s="40"/>
      <c r="AG60" s="40"/>
      <c r="AH60" s="54" t="s">
        <v>66</v>
      </c>
      <c r="AI60" s="40"/>
      <c r="AJ60" s="40"/>
      <c r="AK60" s="40"/>
      <c r="AL60" s="40"/>
      <c r="AM60" s="54" t="s">
        <v>67</v>
      </c>
      <c r="AN60" s="40"/>
      <c r="AO60" s="40"/>
      <c r="AP60" s="38"/>
      <c r="AQ60" s="38"/>
      <c r="AR60" s="41"/>
      <c r="BE60" s="36"/>
    </row>
    <row r="61" spans="1:57" ht="11.25">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spans="1:57" ht="11.25">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spans="1:57" ht="11.25">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pans="1:57" s="2" customFormat="1" ht="12.75">
      <c r="A64" s="36"/>
      <c r="B64" s="37"/>
      <c r="C64" s="38"/>
      <c r="D64" s="51" t="s">
        <v>68</v>
      </c>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1" t="s">
        <v>69</v>
      </c>
      <c r="AI64" s="55"/>
      <c r="AJ64" s="55"/>
      <c r="AK64" s="55"/>
      <c r="AL64" s="55"/>
      <c r="AM64" s="55"/>
      <c r="AN64" s="55"/>
      <c r="AO64" s="55"/>
      <c r="AP64" s="38"/>
      <c r="AQ64" s="38"/>
      <c r="AR64" s="41"/>
      <c r="BE64" s="36"/>
    </row>
    <row r="65" spans="1:57" ht="11.2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spans="1:57" ht="11.25">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spans="1:57" ht="11.25">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spans="1:57" ht="11.25">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spans="1:57" ht="11.25">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spans="1:57" ht="11.25">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spans="1:57" ht="11.25">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spans="1:57" ht="11.25">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spans="1:57" ht="11.25">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spans="1:57" ht="11.25">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pans="1:57" s="2" customFormat="1" ht="12.75">
      <c r="A75" s="36"/>
      <c r="B75" s="37"/>
      <c r="C75" s="38"/>
      <c r="D75" s="54" t="s">
        <v>66</v>
      </c>
      <c r="E75" s="40"/>
      <c r="F75" s="40"/>
      <c r="G75" s="40"/>
      <c r="H75" s="40"/>
      <c r="I75" s="40"/>
      <c r="J75" s="40"/>
      <c r="K75" s="40"/>
      <c r="L75" s="40"/>
      <c r="M75" s="40"/>
      <c r="N75" s="40"/>
      <c r="O75" s="40"/>
      <c r="P75" s="40"/>
      <c r="Q75" s="40"/>
      <c r="R75" s="40"/>
      <c r="S75" s="40"/>
      <c r="T75" s="40"/>
      <c r="U75" s="40"/>
      <c r="V75" s="54" t="s">
        <v>67</v>
      </c>
      <c r="W75" s="40"/>
      <c r="X75" s="40"/>
      <c r="Y75" s="40"/>
      <c r="Z75" s="40"/>
      <c r="AA75" s="40"/>
      <c r="AB75" s="40"/>
      <c r="AC75" s="40"/>
      <c r="AD75" s="40"/>
      <c r="AE75" s="40"/>
      <c r="AF75" s="40"/>
      <c r="AG75" s="40"/>
      <c r="AH75" s="54" t="s">
        <v>66</v>
      </c>
      <c r="AI75" s="40"/>
      <c r="AJ75" s="40"/>
      <c r="AK75" s="40"/>
      <c r="AL75" s="40"/>
      <c r="AM75" s="54" t="s">
        <v>67</v>
      </c>
      <c r="AN75" s="40"/>
      <c r="AO75" s="40"/>
      <c r="AP75" s="38"/>
      <c r="AQ75" s="38"/>
      <c r="AR75" s="41"/>
      <c r="BE75" s="36"/>
    </row>
    <row r="76" spans="1:57" s="2" customFormat="1" ht="11.25">
      <c r="A76" s="36"/>
      <c r="B76" s="37"/>
      <c r="C76" s="38"/>
      <c r="D76" s="38"/>
      <c r="E76" s="38"/>
      <c r="F76" s="38"/>
      <c r="G76" s="38"/>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c r="AJ76" s="38"/>
      <c r="AK76" s="38"/>
      <c r="AL76" s="38"/>
      <c r="AM76" s="38"/>
      <c r="AN76" s="38"/>
      <c r="AO76" s="38"/>
      <c r="AP76" s="38"/>
      <c r="AQ76" s="38"/>
      <c r="AR76" s="41"/>
      <c r="BE76" s="36"/>
    </row>
    <row r="77" spans="1:57" s="2" customFormat="1" ht="6.95" customHeight="1">
      <c r="A77" s="36"/>
      <c r="B77" s="56"/>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7"/>
      <c r="AO77" s="57"/>
      <c r="AP77" s="57"/>
      <c r="AQ77" s="57"/>
      <c r="AR77" s="41"/>
      <c r="BE77" s="36"/>
    </row>
    <row r="81" spans="1:91" s="2" customFormat="1" ht="6.95" customHeight="1">
      <c r="A81" s="36"/>
      <c r="B81" s="58"/>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41"/>
      <c r="BE81" s="36"/>
    </row>
    <row r="82" spans="1:91" s="2" customFormat="1" ht="24.95" customHeight="1">
      <c r="A82" s="36"/>
      <c r="B82" s="37"/>
      <c r="C82" s="24" t="s">
        <v>70</v>
      </c>
      <c r="D82" s="38"/>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41"/>
      <c r="BE82" s="36"/>
    </row>
    <row r="83" spans="1:91" s="2" customFormat="1" ht="6.95" customHeight="1">
      <c r="A83" s="36"/>
      <c r="B83" s="37"/>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41"/>
      <c r="BE83" s="36"/>
    </row>
    <row r="84" spans="1:91" s="4" customFormat="1" ht="12" customHeight="1">
      <c r="B84" s="60"/>
      <c r="C84" s="30" t="s">
        <v>13</v>
      </c>
      <c r="D84" s="61"/>
      <c r="E84" s="61"/>
      <c r="F84" s="61"/>
      <c r="G84" s="61"/>
      <c r="H84" s="61"/>
      <c r="I84" s="61"/>
      <c r="J84" s="61"/>
      <c r="K84" s="61"/>
      <c r="L84" s="61" t="str">
        <f>K5</f>
        <v>POSP485-1-2019</v>
      </c>
      <c r="M84" s="61"/>
      <c r="N84" s="61"/>
      <c r="O84" s="61"/>
      <c r="P84" s="61"/>
      <c r="Q84" s="61"/>
      <c r="R84" s="61"/>
      <c r="S84" s="61"/>
      <c r="T84" s="61"/>
      <c r="U84" s="61"/>
      <c r="V84" s="61"/>
      <c r="W84" s="61"/>
      <c r="X84" s="61"/>
      <c r="Y84" s="61"/>
      <c r="Z84" s="61"/>
      <c r="AA84" s="61"/>
      <c r="AB84" s="61"/>
      <c r="AC84" s="61"/>
      <c r="AD84" s="61"/>
      <c r="AE84" s="61"/>
      <c r="AF84" s="61"/>
      <c r="AG84" s="61"/>
      <c r="AH84" s="61"/>
      <c r="AI84" s="61"/>
      <c r="AJ84" s="61"/>
      <c r="AK84" s="61"/>
      <c r="AL84" s="61"/>
      <c r="AM84" s="61"/>
      <c r="AN84" s="61"/>
      <c r="AO84" s="61"/>
      <c r="AP84" s="61"/>
      <c r="AQ84" s="61"/>
      <c r="AR84" s="62"/>
    </row>
    <row r="85" spans="1:91" s="5" customFormat="1" ht="36.950000000000003" customHeight="1">
      <c r="B85" s="63"/>
      <c r="C85" s="64" t="s">
        <v>16</v>
      </c>
      <c r="D85" s="65"/>
      <c r="E85" s="65"/>
      <c r="F85" s="65"/>
      <c r="G85" s="65"/>
      <c r="H85" s="65"/>
      <c r="I85" s="65"/>
      <c r="J85" s="65"/>
      <c r="K85" s="65"/>
      <c r="L85" s="300" t="str">
        <f>K6</f>
        <v xml:space="preserve"> Stavební úpravy komunikace a výstavba chodníku v ulici Jívavská, Šternberk</v>
      </c>
      <c r="M85" s="301"/>
      <c r="N85" s="301"/>
      <c r="O85" s="301"/>
      <c r="P85" s="301"/>
      <c r="Q85" s="301"/>
      <c r="R85" s="301"/>
      <c r="S85" s="301"/>
      <c r="T85" s="301"/>
      <c r="U85" s="301"/>
      <c r="V85" s="301"/>
      <c r="W85" s="301"/>
      <c r="X85" s="301"/>
      <c r="Y85" s="301"/>
      <c r="Z85" s="301"/>
      <c r="AA85" s="301"/>
      <c r="AB85" s="301"/>
      <c r="AC85" s="301"/>
      <c r="AD85" s="301"/>
      <c r="AE85" s="301"/>
      <c r="AF85" s="301"/>
      <c r="AG85" s="301"/>
      <c r="AH85" s="301"/>
      <c r="AI85" s="301"/>
      <c r="AJ85" s="301"/>
      <c r="AK85" s="301"/>
      <c r="AL85" s="301"/>
      <c r="AM85" s="301"/>
      <c r="AN85" s="301"/>
      <c r="AO85" s="301"/>
      <c r="AP85" s="65"/>
      <c r="AQ85" s="65"/>
      <c r="AR85" s="66"/>
    </row>
    <row r="86" spans="1:91" s="2" customFormat="1" ht="6.95" customHeight="1">
      <c r="A86" s="36"/>
      <c r="B86" s="37"/>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41"/>
      <c r="BE86" s="36"/>
    </row>
    <row r="87" spans="1:91" s="2" customFormat="1" ht="12" customHeight="1">
      <c r="A87" s="36"/>
      <c r="B87" s="37"/>
      <c r="C87" s="30" t="s">
        <v>24</v>
      </c>
      <c r="D87" s="38"/>
      <c r="E87" s="38"/>
      <c r="F87" s="38"/>
      <c r="G87" s="38"/>
      <c r="H87" s="38"/>
      <c r="I87" s="38"/>
      <c r="J87" s="38"/>
      <c r="K87" s="38"/>
      <c r="L87" s="67" t="str">
        <f>IF(K8="","",K8)</f>
        <v>Šternberk</v>
      </c>
      <c r="M87" s="38"/>
      <c r="N87" s="38"/>
      <c r="O87" s="38"/>
      <c r="P87" s="38"/>
      <c r="Q87" s="38"/>
      <c r="R87" s="38"/>
      <c r="S87" s="38"/>
      <c r="T87" s="38"/>
      <c r="U87" s="38"/>
      <c r="V87" s="38"/>
      <c r="W87" s="38"/>
      <c r="X87" s="38"/>
      <c r="Y87" s="38"/>
      <c r="Z87" s="38"/>
      <c r="AA87" s="38"/>
      <c r="AB87" s="38"/>
      <c r="AC87" s="38"/>
      <c r="AD87" s="38"/>
      <c r="AE87" s="38"/>
      <c r="AF87" s="38"/>
      <c r="AG87" s="38"/>
      <c r="AH87" s="38"/>
      <c r="AI87" s="30" t="s">
        <v>26</v>
      </c>
      <c r="AJ87" s="38"/>
      <c r="AK87" s="38"/>
      <c r="AL87" s="38"/>
      <c r="AM87" s="302" t="str">
        <f>IF(AN8= "","",AN8)</f>
        <v>27. 1. 2020</v>
      </c>
      <c r="AN87" s="302"/>
      <c r="AO87" s="38"/>
      <c r="AP87" s="38"/>
      <c r="AQ87" s="38"/>
      <c r="AR87" s="41"/>
      <c r="BE87" s="36"/>
    </row>
    <row r="88" spans="1:91" s="2" customFormat="1" ht="6.95" customHeight="1">
      <c r="A88" s="36"/>
      <c r="B88" s="37"/>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38"/>
      <c r="AL88" s="38"/>
      <c r="AM88" s="38"/>
      <c r="AN88" s="38"/>
      <c r="AO88" s="38"/>
      <c r="AP88" s="38"/>
      <c r="AQ88" s="38"/>
      <c r="AR88" s="41"/>
      <c r="BE88" s="36"/>
    </row>
    <row r="89" spans="1:91" s="2" customFormat="1" ht="15.2" customHeight="1">
      <c r="A89" s="36"/>
      <c r="B89" s="37"/>
      <c r="C89" s="30" t="s">
        <v>34</v>
      </c>
      <c r="D89" s="38"/>
      <c r="E89" s="38"/>
      <c r="F89" s="38"/>
      <c r="G89" s="38"/>
      <c r="H89" s="38"/>
      <c r="I89" s="38"/>
      <c r="J89" s="38"/>
      <c r="K89" s="38"/>
      <c r="L89" s="61" t="str">
        <f>IF(E11= "","",E11)</f>
        <v>Město Šternberk</v>
      </c>
      <c r="M89" s="38"/>
      <c r="N89" s="38"/>
      <c r="O89" s="38"/>
      <c r="P89" s="38"/>
      <c r="Q89" s="38"/>
      <c r="R89" s="38"/>
      <c r="S89" s="38"/>
      <c r="T89" s="38"/>
      <c r="U89" s="38"/>
      <c r="V89" s="38"/>
      <c r="W89" s="38"/>
      <c r="X89" s="38"/>
      <c r="Y89" s="38"/>
      <c r="Z89" s="38"/>
      <c r="AA89" s="38"/>
      <c r="AB89" s="38"/>
      <c r="AC89" s="38"/>
      <c r="AD89" s="38"/>
      <c r="AE89" s="38"/>
      <c r="AF89" s="38"/>
      <c r="AG89" s="38"/>
      <c r="AH89" s="38"/>
      <c r="AI89" s="30" t="s">
        <v>42</v>
      </c>
      <c r="AJ89" s="38"/>
      <c r="AK89" s="38"/>
      <c r="AL89" s="38"/>
      <c r="AM89" s="303" t="str">
        <f>IF(E17="","",E17)</f>
        <v>ing. Petr Doležel</v>
      </c>
      <c r="AN89" s="304"/>
      <c r="AO89" s="304"/>
      <c r="AP89" s="304"/>
      <c r="AQ89" s="38"/>
      <c r="AR89" s="41"/>
      <c r="AS89" s="305" t="s">
        <v>71</v>
      </c>
      <c r="AT89" s="306"/>
      <c r="AU89" s="69"/>
      <c r="AV89" s="69"/>
      <c r="AW89" s="69"/>
      <c r="AX89" s="69"/>
      <c r="AY89" s="69"/>
      <c r="AZ89" s="69"/>
      <c r="BA89" s="69"/>
      <c r="BB89" s="69"/>
      <c r="BC89" s="69"/>
      <c r="BD89" s="70"/>
      <c r="BE89" s="36"/>
    </row>
    <row r="90" spans="1:91" s="2" customFormat="1" ht="25.7" customHeight="1">
      <c r="A90" s="36"/>
      <c r="B90" s="37"/>
      <c r="C90" s="30" t="s">
        <v>40</v>
      </c>
      <c r="D90" s="38"/>
      <c r="E90" s="38"/>
      <c r="F90" s="38"/>
      <c r="G90" s="38"/>
      <c r="H90" s="38"/>
      <c r="I90" s="38"/>
      <c r="J90" s="38"/>
      <c r="K90" s="38"/>
      <c r="L90" s="61" t="str">
        <f>IF(E14= "Vyplň údaj","",E14)</f>
        <v/>
      </c>
      <c r="M90" s="38"/>
      <c r="N90" s="38"/>
      <c r="O90" s="38"/>
      <c r="P90" s="38"/>
      <c r="Q90" s="38"/>
      <c r="R90" s="38"/>
      <c r="S90" s="38"/>
      <c r="T90" s="38"/>
      <c r="U90" s="38"/>
      <c r="V90" s="38"/>
      <c r="W90" s="38"/>
      <c r="X90" s="38"/>
      <c r="Y90" s="38"/>
      <c r="Z90" s="38"/>
      <c r="AA90" s="38"/>
      <c r="AB90" s="38"/>
      <c r="AC90" s="38"/>
      <c r="AD90" s="38"/>
      <c r="AE90" s="38"/>
      <c r="AF90" s="38"/>
      <c r="AG90" s="38"/>
      <c r="AH90" s="38"/>
      <c r="AI90" s="30" t="s">
        <v>46</v>
      </c>
      <c r="AJ90" s="38"/>
      <c r="AK90" s="38"/>
      <c r="AL90" s="38"/>
      <c r="AM90" s="303" t="str">
        <f>IF(E20="","",E20)</f>
        <v xml:space="preserve">ing.Pospíšil Michal        CU 2019/1  </v>
      </c>
      <c r="AN90" s="304"/>
      <c r="AO90" s="304"/>
      <c r="AP90" s="304"/>
      <c r="AQ90" s="38"/>
      <c r="AR90" s="41"/>
      <c r="AS90" s="307"/>
      <c r="AT90" s="308"/>
      <c r="AU90" s="71"/>
      <c r="AV90" s="71"/>
      <c r="AW90" s="71"/>
      <c r="AX90" s="71"/>
      <c r="AY90" s="71"/>
      <c r="AZ90" s="71"/>
      <c r="BA90" s="71"/>
      <c r="BB90" s="71"/>
      <c r="BC90" s="71"/>
      <c r="BD90" s="72"/>
      <c r="BE90" s="36"/>
    </row>
    <row r="91" spans="1:91" s="2" customFormat="1" ht="10.9" customHeight="1">
      <c r="A91" s="36"/>
      <c r="B91" s="37"/>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41"/>
      <c r="AS91" s="309"/>
      <c r="AT91" s="310"/>
      <c r="AU91" s="73"/>
      <c r="AV91" s="73"/>
      <c r="AW91" s="73"/>
      <c r="AX91" s="73"/>
      <c r="AY91" s="73"/>
      <c r="AZ91" s="73"/>
      <c r="BA91" s="73"/>
      <c r="BB91" s="73"/>
      <c r="BC91" s="73"/>
      <c r="BD91" s="74"/>
      <c r="BE91" s="36"/>
    </row>
    <row r="92" spans="1:91" s="2" customFormat="1" ht="29.25" customHeight="1">
      <c r="A92" s="36"/>
      <c r="B92" s="37"/>
      <c r="C92" s="311" t="s">
        <v>72</v>
      </c>
      <c r="D92" s="312"/>
      <c r="E92" s="312"/>
      <c r="F92" s="312"/>
      <c r="G92" s="312"/>
      <c r="H92" s="75"/>
      <c r="I92" s="314" t="s">
        <v>73</v>
      </c>
      <c r="J92" s="312"/>
      <c r="K92" s="312"/>
      <c r="L92" s="312"/>
      <c r="M92" s="312"/>
      <c r="N92" s="312"/>
      <c r="O92" s="312"/>
      <c r="P92" s="312"/>
      <c r="Q92" s="312"/>
      <c r="R92" s="312"/>
      <c r="S92" s="312"/>
      <c r="T92" s="312"/>
      <c r="U92" s="312"/>
      <c r="V92" s="312"/>
      <c r="W92" s="312"/>
      <c r="X92" s="312"/>
      <c r="Y92" s="312"/>
      <c r="Z92" s="312"/>
      <c r="AA92" s="312"/>
      <c r="AB92" s="312"/>
      <c r="AC92" s="312"/>
      <c r="AD92" s="312"/>
      <c r="AE92" s="312"/>
      <c r="AF92" s="312"/>
      <c r="AG92" s="313" t="s">
        <v>74</v>
      </c>
      <c r="AH92" s="312"/>
      <c r="AI92" s="312"/>
      <c r="AJ92" s="312"/>
      <c r="AK92" s="312"/>
      <c r="AL92" s="312"/>
      <c r="AM92" s="312"/>
      <c r="AN92" s="314" t="s">
        <v>75</v>
      </c>
      <c r="AO92" s="312"/>
      <c r="AP92" s="315"/>
      <c r="AQ92" s="76" t="s">
        <v>76</v>
      </c>
      <c r="AR92" s="41"/>
      <c r="AS92" s="77" t="s">
        <v>77</v>
      </c>
      <c r="AT92" s="78" t="s">
        <v>78</v>
      </c>
      <c r="AU92" s="78" t="s">
        <v>79</v>
      </c>
      <c r="AV92" s="78" t="s">
        <v>80</v>
      </c>
      <c r="AW92" s="78" t="s">
        <v>81</v>
      </c>
      <c r="AX92" s="78" t="s">
        <v>82</v>
      </c>
      <c r="AY92" s="78" t="s">
        <v>83</v>
      </c>
      <c r="AZ92" s="78" t="s">
        <v>84</v>
      </c>
      <c r="BA92" s="78" t="s">
        <v>85</v>
      </c>
      <c r="BB92" s="78" t="s">
        <v>86</v>
      </c>
      <c r="BC92" s="78" t="s">
        <v>87</v>
      </c>
      <c r="BD92" s="79" t="s">
        <v>88</v>
      </c>
      <c r="BE92" s="36"/>
    </row>
    <row r="93" spans="1:91" s="2" customFormat="1" ht="10.9" customHeight="1">
      <c r="A93" s="36"/>
      <c r="B93" s="37"/>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B93" s="38"/>
      <c r="AC93" s="38"/>
      <c r="AD93" s="38"/>
      <c r="AE93" s="38"/>
      <c r="AF93" s="38"/>
      <c r="AG93" s="38"/>
      <c r="AH93" s="38"/>
      <c r="AI93" s="38"/>
      <c r="AJ93" s="38"/>
      <c r="AK93" s="38"/>
      <c r="AL93" s="38"/>
      <c r="AM93" s="38"/>
      <c r="AN93" s="38"/>
      <c r="AO93" s="38"/>
      <c r="AP93" s="38"/>
      <c r="AQ93" s="38"/>
      <c r="AR93" s="41"/>
      <c r="AS93" s="80"/>
      <c r="AT93" s="81"/>
      <c r="AU93" s="81"/>
      <c r="AV93" s="81"/>
      <c r="AW93" s="81"/>
      <c r="AX93" s="81"/>
      <c r="AY93" s="81"/>
      <c r="AZ93" s="81"/>
      <c r="BA93" s="81"/>
      <c r="BB93" s="81"/>
      <c r="BC93" s="81"/>
      <c r="BD93" s="82"/>
      <c r="BE93" s="36"/>
    </row>
    <row r="94" spans="1:91" s="6" customFormat="1" ht="32.450000000000003" customHeight="1">
      <c r="B94" s="83"/>
      <c r="C94" s="84" t="s">
        <v>89</v>
      </c>
      <c r="D94" s="85"/>
      <c r="E94" s="85"/>
      <c r="F94" s="85"/>
      <c r="G94" s="85"/>
      <c r="H94" s="85"/>
      <c r="I94" s="85"/>
      <c r="J94" s="85"/>
      <c r="K94" s="85"/>
      <c r="L94" s="85"/>
      <c r="M94" s="85"/>
      <c r="N94" s="85"/>
      <c r="O94" s="85"/>
      <c r="P94" s="85"/>
      <c r="Q94" s="85"/>
      <c r="R94" s="85"/>
      <c r="S94" s="85"/>
      <c r="T94" s="85"/>
      <c r="U94" s="85"/>
      <c r="V94" s="85"/>
      <c r="W94" s="85"/>
      <c r="X94" s="85"/>
      <c r="Y94" s="85"/>
      <c r="Z94" s="85"/>
      <c r="AA94" s="85"/>
      <c r="AB94" s="85"/>
      <c r="AC94" s="85"/>
      <c r="AD94" s="85"/>
      <c r="AE94" s="85"/>
      <c r="AF94" s="85"/>
      <c r="AG94" s="323">
        <f>ROUND(AG95+AG97,2)</f>
        <v>0</v>
      </c>
      <c r="AH94" s="323"/>
      <c r="AI94" s="323"/>
      <c r="AJ94" s="323"/>
      <c r="AK94" s="323"/>
      <c r="AL94" s="323"/>
      <c r="AM94" s="323"/>
      <c r="AN94" s="324">
        <f>SUM(AG94,AT94)</f>
        <v>0</v>
      </c>
      <c r="AO94" s="324"/>
      <c r="AP94" s="324"/>
      <c r="AQ94" s="87" t="s">
        <v>1</v>
      </c>
      <c r="AR94" s="88"/>
      <c r="AS94" s="89">
        <f>ROUND(AS95+AS97,2)</f>
        <v>0</v>
      </c>
      <c r="AT94" s="90">
        <f>ROUND(SUM(AV94:AW94),2)</f>
        <v>0</v>
      </c>
      <c r="AU94" s="91">
        <f>ROUND(AU95+AU97,5)</f>
        <v>0</v>
      </c>
      <c r="AV94" s="90">
        <f>ROUND(AZ94*L29,2)</f>
        <v>0</v>
      </c>
      <c r="AW94" s="90">
        <f>ROUND(BA94*L30,2)</f>
        <v>0</v>
      </c>
      <c r="AX94" s="90">
        <f>ROUND(BB94*L29,2)</f>
        <v>0</v>
      </c>
      <c r="AY94" s="90">
        <f>ROUND(BC94*L30,2)</f>
        <v>0</v>
      </c>
      <c r="AZ94" s="90">
        <f>ROUND(AZ95+AZ97,2)</f>
        <v>0</v>
      </c>
      <c r="BA94" s="90">
        <f>ROUND(BA95+BA97,2)</f>
        <v>0</v>
      </c>
      <c r="BB94" s="90">
        <f>ROUND(BB95+BB97,2)</f>
        <v>0</v>
      </c>
      <c r="BC94" s="90">
        <f>ROUND(BC95+BC97,2)</f>
        <v>0</v>
      </c>
      <c r="BD94" s="92">
        <f>ROUND(BD95+BD97,2)</f>
        <v>0</v>
      </c>
      <c r="BS94" s="93" t="s">
        <v>90</v>
      </c>
      <c r="BT94" s="93" t="s">
        <v>91</v>
      </c>
      <c r="BU94" s="94" t="s">
        <v>92</v>
      </c>
      <c r="BV94" s="93" t="s">
        <v>93</v>
      </c>
      <c r="BW94" s="93" t="s">
        <v>5</v>
      </c>
      <c r="BX94" s="93" t="s">
        <v>94</v>
      </c>
      <c r="CL94" s="93" t="s">
        <v>20</v>
      </c>
    </row>
    <row r="95" spans="1:91" s="7" customFormat="1" ht="24.75" customHeight="1">
      <c r="B95" s="95"/>
      <c r="C95" s="96"/>
      <c r="D95" s="318" t="s">
        <v>23</v>
      </c>
      <c r="E95" s="318"/>
      <c r="F95" s="318"/>
      <c r="G95" s="318"/>
      <c r="H95" s="318"/>
      <c r="I95" s="97"/>
      <c r="J95" s="318" t="s">
        <v>95</v>
      </c>
      <c r="K95" s="318"/>
      <c r="L95" s="318"/>
      <c r="M95" s="318"/>
      <c r="N95" s="318"/>
      <c r="O95" s="318"/>
      <c r="P95" s="318"/>
      <c r="Q95" s="318"/>
      <c r="R95" s="318"/>
      <c r="S95" s="318"/>
      <c r="T95" s="318"/>
      <c r="U95" s="318"/>
      <c r="V95" s="318"/>
      <c r="W95" s="318"/>
      <c r="X95" s="318"/>
      <c r="Y95" s="318"/>
      <c r="Z95" s="318"/>
      <c r="AA95" s="318"/>
      <c r="AB95" s="318"/>
      <c r="AC95" s="318"/>
      <c r="AD95" s="318"/>
      <c r="AE95" s="318"/>
      <c r="AF95" s="318"/>
      <c r="AG95" s="319">
        <f>ROUND(AG96,2)</f>
        <v>0</v>
      </c>
      <c r="AH95" s="317"/>
      <c r="AI95" s="317"/>
      <c r="AJ95" s="317"/>
      <c r="AK95" s="317"/>
      <c r="AL95" s="317"/>
      <c r="AM95" s="317"/>
      <c r="AN95" s="316">
        <f>SUM(AG95,AT95)</f>
        <v>0</v>
      </c>
      <c r="AO95" s="317"/>
      <c r="AP95" s="317"/>
      <c r="AQ95" s="98" t="s">
        <v>96</v>
      </c>
      <c r="AR95" s="99"/>
      <c r="AS95" s="100">
        <f>ROUND(AS96,2)</f>
        <v>0</v>
      </c>
      <c r="AT95" s="101">
        <f>ROUND(SUM(AV95:AW95),2)</f>
        <v>0</v>
      </c>
      <c r="AU95" s="102">
        <f>ROUND(AU96,5)</f>
        <v>0</v>
      </c>
      <c r="AV95" s="101">
        <f>ROUND(AZ95*L29,2)</f>
        <v>0</v>
      </c>
      <c r="AW95" s="101">
        <f>ROUND(BA95*L30,2)</f>
        <v>0</v>
      </c>
      <c r="AX95" s="101">
        <f>ROUND(BB95*L29,2)</f>
        <v>0</v>
      </c>
      <c r="AY95" s="101">
        <f>ROUND(BC95*L30,2)</f>
        <v>0</v>
      </c>
      <c r="AZ95" s="101">
        <f>ROUND(AZ96,2)</f>
        <v>0</v>
      </c>
      <c r="BA95" s="101">
        <f>ROUND(BA96,2)</f>
        <v>0</v>
      </c>
      <c r="BB95" s="101">
        <f>ROUND(BB96,2)</f>
        <v>0</v>
      </c>
      <c r="BC95" s="101">
        <f>ROUND(BC96,2)</f>
        <v>0</v>
      </c>
      <c r="BD95" s="103">
        <f>ROUND(BD96,2)</f>
        <v>0</v>
      </c>
      <c r="BS95" s="104" t="s">
        <v>90</v>
      </c>
      <c r="BT95" s="104" t="s">
        <v>23</v>
      </c>
      <c r="BU95" s="104" t="s">
        <v>92</v>
      </c>
      <c r="BV95" s="104" t="s">
        <v>93</v>
      </c>
      <c r="BW95" s="104" t="s">
        <v>97</v>
      </c>
      <c r="BX95" s="104" t="s">
        <v>5</v>
      </c>
      <c r="CL95" s="104" t="s">
        <v>20</v>
      </c>
      <c r="CM95" s="104" t="s">
        <v>98</v>
      </c>
    </row>
    <row r="96" spans="1:91" s="4" customFormat="1" ht="23.25" customHeight="1">
      <c r="A96" s="105" t="s">
        <v>99</v>
      </c>
      <c r="B96" s="60"/>
      <c r="C96" s="106"/>
      <c r="D96" s="106"/>
      <c r="E96" s="320" t="s">
        <v>100</v>
      </c>
      <c r="F96" s="320"/>
      <c r="G96" s="320"/>
      <c r="H96" s="320"/>
      <c r="I96" s="320"/>
      <c r="J96" s="106"/>
      <c r="K96" s="320" t="s">
        <v>101</v>
      </c>
      <c r="L96" s="320"/>
      <c r="M96" s="320"/>
      <c r="N96" s="320"/>
      <c r="O96" s="320"/>
      <c r="P96" s="320"/>
      <c r="Q96" s="320"/>
      <c r="R96" s="320"/>
      <c r="S96" s="320"/>
      <c r="T96" s="320"/>
      <c r="U96" s="320"/>
      <c r="V96" s="320"/>
      <c r="W96" s="320"/>
      <c r="X96" s="320"/>
      <c r="Y96" s="320"/>
      <c r="Z96" s="320"/>
      <c r="AA96" s="320"/>
      <c r="AB96" s="320"/>
      <c r="AC96" s="320"/>
      <c r="AD96" s="320"/>
      <c r="AE96" s="320"/>
      <c r="AF96" s="320"/>
      <c r="AG96" s="321">
        <f>'1-1 - SO 101.1 - Místní k...'!J32</f>
        <v>0</v>
      </c>
      <c r="AH96" s="322"/>
      <c r="AI96" s="322"/>
      <c r="AJ96" s="322"/>
      <c r="AK96" s="322"/>
      <c r="AL96" s="322"/>
      <c r="AM96" s="322"/>
      <c r="AN96" s="321">
        <f>SUM(AG96,AT96)</f>
        <v>0</v>
      </c>
      <c r="AO96" s="322"/>
      <c r="AP96" s="322"/>
      <c r="AQ96" s="107" t="s">
        <v>102</v>
      </c>
      <c r="AR96" s="62"/>
      <c r="AS96" s="108">
        <v>0</v>
      </c>
      <c r="AT96" s="109">
        <f>ROUND(SUM(AV96:AW96),2)</f>
        <v>0</v>
      </c>
      <c r="AU96" s="110">
        <f>'1-1 - SO 101.1 - Místní k...'!P127</f>
        <v>0</v>
      </c>
      <c r="AV96" s="109">
        <f>'1-1 - SO 101.1 - Místní k...'!J35</f>
        <v>0</v>
      </c>
      <c r="AW96" s="109">
        <f>'1-1 - SO 101.1 - Místní k...'!J36</f>
        <v>0</v>
      </c>
      <c r="AX96" s="109">
        <f>'1-1 - SO 101.1 - Místní k...'!J37</f>
        <v>0</v>
      </c>
      <c r="AY96" s="109">
        <f>'1-1 - SO 101.1 - Místní k...'!J38</f>
        <v>0</v>
      </c>
      <c r="AZ96" s="109">
        <f>'1-1 - SO 101.1 - Místní k...'!F35</f>
        <v>0</v>
      </c>
      <c r="BA96" s="109">
        <f>'1-1 - SO 101.1 - Místní k...'!F36</f>
        <v>0</v>
      </c>
      <c r="BB96" s="109">
        <f>'1-1 - SO 101.1 - Místní k...'!F37</f>
        <v>0</v>
      </c>
      <c r="BC96" s="109">
        <f>'1-1 - SO 101.1 - Místní k...'!F38</f>
        <v>0</v>
      </c>
      <c r="BD96" s="111">
        <f>'1-1 - SO 101.1 - Místní k...'!F39</f>
        <v>0</v>
      </c>
      <c r="BT96" s="112" t="s">
        <v>98</v>
      </c>
      <c r="BV96" s="112" t="s">
        <v>93</v>
      </c>
      <c r="BW96" s="112" t="s">
        <v>103</v>
      </c>
      <c r="BX96" s="112" t="s">
        <v>97</v>
      </c>
      <c r="CL96" s="112" t="s">
        <v>20</v>
      </c>
    </row>
    <row r="97" spans="1:91" s="7" customFormat="1" ht="24.75" customHeight="1">
      <c r="B97" s="95"/>
      <c r="C97" s="96"/>
      <c r="D97" s="318" t="s">
        <v>98</v>
      </c>
      <c r="E97" s="318"/>
      <c r="F97" s="318"/>
      <c r="G97" s="318"/>
      <c r="H97" s="318"/>
      <c r="I97" s="97"/>
      <c r="J97" s="318" t="s">
        <v>104</v>
      </c>
      <c r="K97" s="318"/>
      <c r="L97" s="318"/>
      <c r="M97" s="318"/>
      <c r="N97" s="318"/>
      <c r="O97" s="318"/>
      <c r="P97" s="318"/>
      <c r="Q97" s="318"/>
      <c r="R97" s="318"/>
      <c r="S97" s="318"/>
      <c r="T97" s="318"/>
      <c r="U97" s="318"/>
      <c r="V97" s="318"/>
      <c r="W97" s="318"/>
      <c r="X97" s="318"/>
      <c r="Y97" s="318"/>
      <c r="Z97" s="318"/>
      <c r="AA97" s="318"/>
      <c r="AB97" s="318"/>
      <c r="AC97" s="318"/>
      <c r="AD97" s="318"/>
      <c r="AE97" s="318"/>
      <c r="AF97" s="318"/>
      <c r="AG97" s="319">
        <f>ROUND(AG98,2)</f>
        <v>0</v>
      </c>
      <c r="AH97" s="317"/>
      <c r="AI97" s="317"/>
      <c r="AJ97" s="317"/>
      <c r="AK97" s="317"/>
      <c r="AL97" s="317"/>
      <c r="AM97" s="317"/>
      <c r="AN97" s="316">
        <f>SUM(AG97,AT97)</f>
        <v>0</v>
      </c>
      <c r="AO97" s="317"/>
      <c r="AP97" s="317"/>
      <c r="AQ97" s="98" t="s">
        <v>105</v>
      </c>
      <c r="AR97" s="99"/>
      <c r="AS97" s="100">
        <f>ROUND(AS98,2)</f>
        <v>0</v>
      </c>
      <c r="AT97" s="101">
        <f>ROUND(SUM(AV97:AW97),2)</f>
        <v>0</v>
      </c>
      <c r="AU97" s="102">
        <f>ROUND(AU98,5)</f>
        <v>0</v>
      </c>
      <c r="AV97" s="101">
        <f>ROUND(AZ97*L29,2)</f>
        <v>0</v>
      </c>
      <c r="AW97" s="101">
        <f>ROUND(BA97*L30,2)</f>
        <v>0</v>
      </c>
      <c r="AX97" s="101">
        <f>ROUND(BB97*L29,2)</f>
        <v>0</v>
      </c>
      <c r="AY97" s="101">
        <f>ROUND(BC97*L30,2)</f>
        <v>0</v>
      </c>
      <c r="AZ97" s="101">
        <f>ROUND(AZ98,2)</f>
        <v>0</v>
      </c>
      <c r="BA97" s="101">
        <f>ROUND(BA98,2)</f>
        <v>0</v>
      </c>
      <c r="BB97" s="101">
        <f>ROUND(BB98,2)</f>
        <v>0</v>
      </c>
      <c r="BC97" s="101">
        <f>ROUND(BC98,2)</f>
        <v>0</v>
      </c>
      <c r="BD97" s="103">
        <f>ROUND(BD98,2)</f>
        <v>0</v>
      </c>
      <c r="BS97" s="104" t="s">
        <v>90</v>
      </c>
      <c r="BT97" s="104" t="s">
        <v>23</v>
      </c>
      <c r="BU97" s="104" t="s">
        <v>92</v>
      </c>
      <c r="BV97" s="104" t="s">
        <v>93</v>
      </c>
      <c r="BW97" s="104" t="s">
        <v>106</v>
      </c>
      <c r="BX97" s="104" t="s">
        <v>5</v>
      </c>
      <c r="CL97" s="104" t="s">
        <v>107</v>
      </c>
      <c r="CM97" s="104" t="s">
        <v>98</v>
      </c>
    </row>
    <row r="98" spans="1:91" s="4" customFormat="1" ht="23.25" customHeight="1">
      <c r="A98" s="105" t="s">
        <v>99</v>
      </c>
      <c r="B98" s="60"/>
      <c r="C98" s="106"/>
      <c r="D98" s="106"/>
      <c r="E98" s="320" t="s">
        <v>108</v>
      </c>
      <c r="F98" s="320"/>
      <c r="G98" s="320"/>
      <c r="H98" s="320"/>
      <c r="I98" s="320"/>
      <c r="J98" s="106"/>
      <c r="K98" s="320" t="s">
        <v>109</v>
      </c>
      <c r="L98" s="320"/>
      <c r="M98" s="320"/>
      <c r="N98" s="320"/>
      <c r="O98" s="320"/>
      <c r="P98" s="320"/>
      <c r="Q98" s="320"/>
      <c r="R98" s="320"/>
      <c r="S98" s="320"/>
      <c r="T98" s="320"/>
      <c r="U98" s="320"/>
      <c r="V98" s="320"/>
      <c r="W98" s="320"/>
      <c r="X98" s="320"/>
      <c r="Y98" s="320"/>
      <c r="Z98" s="320"/>
      <c r="AA98" s="320"/>
      <c r="AB98" s="320"/>
      <c r="AC98" s="320"/>
      <c r="AD98" s="320"/>
      <c r="AE98" s="320"/>
      <c r="AF98" s="320"/>
      <c r="AG98" s="321">
        <f>'2-1 - VON - VEDLEJŠÍ A OS...'!J32</f>
        <v>0</v>
      </c>
      <c r="AH98" s="322"/>
      <c r="AI98" s="322"/>
      <c r="AJ98" s="322"/>
      <c r="AK98" s="322"/>
      <c r="AL98" s="322"/>
      <c r="AM98" s="322"/>
      <c r="AN98" s="321">
        <f>SUM(AG98,AT98)</f>
        <v>0</v>
      </c>
      <c r="AO98" s="322"/>
      <c r="AP98" s="322"/>
      <c r="AQ98" s="107" t="s">
        <v>102</v>
      </c>
      <c r="AR98" s="62"/>
      <c r="AS98" s="113">
        <v>0</v>
      </c>
      <c r="AT98" s="114">
        <f>ROUND(SUM(AV98:AW98),2)</f>
        <v>0</v>
      </c>
      <c r="AU98" s="115">
        <f>'2-1 - VON - VEDLEJŠÍ A OS...'!P123</f>
        <v>0</v>
      </c>
      <c r="AV98" s="114">
        <f>'2-1 - VON - VEDLEJŠÍ A OS...'!J35</f>
        <v>0</v>
      </c>
      <c r="AW98" s="114">
        <f>'2-1 - VON - VEDLEJŠÍ A OS...'!J36</f>
        <v>0</v>
      </c>
      <c r="AX98" s="114">
        <f>'2-1 - VON - VEDLEJŠÍ A OS...'!J37</f>
        <v>0</v>
      </c>
      <c r="AY98" s="114">
        <f>'2-1 - VON - VEDLEJŠÍ A OS...'!J38</f>
        <v>0</v>
      </c>
      <c r="AZ98" s="114">
        <f>'2-1 - VON - VEDLEJŠÍ A OS...'!F35</f>
        <v>0</v>
      </c>
      <c r="BA98" s="114">
        <f>'2-1 - VON - VEDLEJŠÍ A OS...'!F36</f>
        <v>0</v>
      </c>
      <c r="BB98" s="114">
        <f>'2-1 - VON - VEDLEJŠÍ A OS...'!F37</f>
        <v>0</v>
      </c>
      <c r="BC98" s="114">
        <f>'2-1 - VON - VEDLEJŠÍ A OS...'!F38</f>
        <v>0</v>
      </c>
      <c r="BD98" s="116">
        <f>'2-1 - VON - VEDLEJŠÍ A OS...'!F39</f>
        <v>0</v>
      </c>
      <c r="BT98" s="112" t="s">
        <v>98</v>
      </c>
      <c r="BV98" s="112" t="s">
        <v>93</v>
      </c>
      <c r="BW98" s="112" t="s">
        <v>110</v>
      </c>
      <c r="BX98" s="112" t="s">
        <v>106</v>
      </c>
      <c r="CL98" s="112" t="s">
        <v>107</v>
      </c>
    </row>
    <row r="99" spans="1:91" s="2" customFormat="1" ht="30" customHeight="1">
      <c r="A99" s="36"/>
      <c r="B99" s="37"/>
      <c r="C99" s="38"/>
      <c r="D99" s="38"/>
      <c r="E99" s="38"/>
      <c r="F99" s="38"/>
      <c r="G99" s="38"/>
      <c r="H99" s="38"/>
      <c r="I99" s="38"/>
      <c r="J99" s="38"/>
      <c r="K99" s="38"/>
      <c r="L99" s="38"/>
      <c r="M99" s="38"/>
      <c r="N99" s="38"/>
      <c r="O99" s="38"/>
      <c r="P99" s="38"/>
      <c r="Q99" s="38"/>
      <c r="R99" s="38"/>
      <c r="S99" s="38"/>
      <c r="T99" s="38"/>
      <c r="U99" s="38"/>
      <c r="V99" s="38"/>
      <c r="W99" s="38"/>
      <c r="X99" s="38"/>
      <c r="Y99" s="38"/>
      <c r="Z99" s="38"/>
      <c r="AA99" s="38"/>
      <c r="AB99" s="38"/>
      <c r="AC99" s="38"/>
      <c r="AD99" s="38"/>
      <c r="AE99" s="38"/>
      <c r="AF99" s="38"/>
      <c r="AG99" s="38"/>
      <c r="AH99" s="38"/>
      <c r="AI99" s="38"/>
      <c r="AJ99" s="38"/>
      <c r="AK99" s="38"/>
      <c r="AL99" s="38"/>
      <c r="AM99" s="38"/>
      <c r="AN99" s="38"/>
      <c r="AO99" s="38"/>
      <c r="AP99" s="38"/>
      <c r="AQ99" s="38"/>
      <c r="AR99" s="41"/>
      <c r="AS99" s="36"/>
      <c r="AT99" s="36"/>
      <c r="AU99" s="36"/>
      <c r="AV99" s="36"/>
      <c r="AW99" s="36"/>
      <c r="AX99" s="36"/>
      <c r="AY99" s="36"/>
      <c r="AZ99" s="36"/>
      <c r="BA99" s="36"/>
      <c r="BB99" s="36"/>
      <c r="BC99" s="36"/>
      <c r="BD99" s="36"/>
      <c r="BE99" s="36"/>
    </row>
    <row r="100" spans="1:91" s="2" customFormat="1" ht="6.95" customHeight="1">
      <c r="A100" s="36"/>
      <c r="B100" s="56"/>
      <c r="C100" s="57"/>
      <c r="D100" s="57"/>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7"/>
      <c r="AI100" s="57"/>
      <c r="AJ100" s="57"/>
      <c r="AK100" s="57"/>
      <c r="AL100" s="57"/>
      <c r="AM100" s="57"/>
      <c r="AN100" s="57"/>
      <c r="AO100" s="57"/>
      <c r="AP100" s="57"/>
      <c r="AQ100" s="57"/>
      <c r="AR100" s="41"/>
      <c r="AS100" s="36"/>
      <c r="AT100" s="36"/>
      <c r="AU100" s="36"/>
      <c r="AV100" s="36"/>
      <c r="AW100" s="36"/>
      <c r="AX100" s="36"/>
      <c r="AY100" s="36"/>
      <c r="AZ100" s="36"/>
      <c r="BA100" s="36"/>
      <c r="BB100" s="36"/>
      <c r="BC100" s="36"/>
      <c r="BD100" s="36"/>
      <c r="BE100" s="36"/>
    </row>
  </sheetData>
  <sheetProtection algorithmName="SHA-512" hashValue="gBrlB5B5YdYiITEeEhPeOQ3iKD3vJpaV95QQKdtXs72saU2s3xV3LXuYQCHLgS2tp4IT3AztOCsFbYPxm7IyzA==" saltValue="6UNZx8XEu2nz5s0HUeLE+/aOVi/UnP7kfYrETvkxZyJmMfCYSPDga5Us1N5bkLOLs/r0oonuwWoKvC8PsLUpVA==" spinCount="100000" sheet="1" objects="1" scenarios="1" formatColumns="0" formatRows="0"/>
  <mergeCells count="54">
    <mergeCell ref="AR2:BE2"/>
    <mergeCell ref="L33:P33"/>
    <mergeCell ref="W33:AE33"/>
    <mergeCell ref="AK33:AO33"/>
    <mergeCell ref="AK35:AO35"/>
    <mergeCell ref="X35:AB35"/>
    <mergeCell ref="L31:P31"/>
    <mergeCell ref="AK31:AO31"/>
    <mergeCell ref="L32:P32"/>
    <mergeCell ref="W32:AE32"/>
    <mergeCell ref="AK32:AO32"/>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AG98:AM98"/>
    <mergeCell ref="AN98:AP98"/>
    <mergeCell ref="E98:I98"/>
    <mergeCell ref="K98:AF98"/>
    <mergeCell ref="AG94:AM94"/>
    <mergeCell ref="AN94:AP94"/>
    <mergeCell ref="K96:AF96"/>
    <mergeCell ref="AN96:AP96"/>
    <mergeCell ref="AG96:AM96"/>
    <mergeCell ref="E96:I96"/>
    <mergeCell ref="D97:H97"/>
    <mergeCell ref="J97:AF97"/>
    <mergeCell ref="AN97:AP97"/>
    <mergeCell ref="AG97:AM97"/>
    <mergeCell ref="C92:G92"/>
    <mergeCell ref="AG92:AM92"/>
    <mergeCell ref="AN92:AP92"/>
    <mergeCell ref="I92:AF92"/>
    <mergeCell ref="AN95:AP95"/>
    <mergeCell ref="D95:H95"/>
    <mergeCell ref="J95:AF95"/>
    <mergeCell ref="AG95:AM95"/>
    <mergeCell ref="L85:AO85"/>
    <mergeCell ref="AM87:AN87"/>
    <mergeCell ref="AM89:AP89"/>
    <mergeCell ref="AS89:AT91"/>
    <mergeCell ref="AM90:AP90"/>
  </mergeCells>
  <hyperlinks>
    <hyperlink ref="A96" location="'1-1 - SO 101.1 - Místní k...'!C2" display="/"/>
    <hyperlink ref="A98" location="'2-1 - VON - VEDLEJŠÍ A OS...'!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612"/>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17"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7"/>
      <c r="L2" s="344"/>
      <c r="M2" s="344"/>
      <c r="N2" s="344"/>
      <c r="O2" s="344"/>
      <c r="P2" s="344"/>
      <c r="Q2" s="344"/>
      <c r="R2" s="344"/>
      <c r="S2" s="344"/>
      <c r="T2" s="344"/>
      <c r="U2" s="344"/>
      <c r="V2" s="344"/>
      <c r="AT2" s="18" t="s">
        <v>103</v>
      </c>
    </row>
    <row r="3" spans="1:46" s="1" customFormat="1" ht="6.95" customHeight="1">
      <c r="B3" s="118"/>
      <c r="C3" s="119"/>
      <c r="D3" s="119"/>
      <c r="E3" s="119"/>
      <c r="F3" s="119"/>
      <c r="G3" s="119"/>
      <c r="H3" s="119"/>
      <c r="I3" s="120"/>
      <c r="J3" s="119"/>
      <c r="K3" s="119"/>
      <c r="L3" s="21"/>
      <c r="AT3" s="18" t="s">
        <v>98</v>
      </c>
    </row>
    <row r="4" spans="1:46" s="1" customFormat="1" ht="24.95" customHeight="1">
      <c r="B4" s="21"/>
      <c r="D4" s="121" t="s">
        <v>111</v>
      </c>
      <c r="I4" s="117"/>
      <c r="L4" s="21"/>
      <c r="M4" s="122" t="s">
        <v>10</v>
      </c>
      <c r="AT4" s="18" t="s">
        <v>4</v>
      </c>
    </row>
    <row r="5" spans="1:46" s="1" customFormat="1" ht="6.95" customHeight="1">
      <c r="B5" s="21"/>
      <c r="I5" s="117"/>
      <c r="L5" s="21"/>
    </row>
    <row r="6" spans="1:46" s="1" customFormat="1" ht="12" customHeight="1">
      <c r="B6" s="21"/>
      <c r="D6" s="123" t="s">
        <v>16</v>
      </c>
      <c r="I6" s="117"/>
      <c r="L6" s="21"/>
    </row>
    <row r="7" spans="1:46" s="1" customFormat="1" ht="23.25" customHeight="1">
      <c r="B7" s="21"/>
      <c r="E7" s="345" t="str">
        <f>'Rekapitulace stavby'!K6</f>
        <v xml:space="preserve"> Stavební úpravy komunikace a výstavba chodníku v ulici Jívavská, Šternberk</v>
      </c>
      <c r="F7" s="346"/>
      <c r="G7" s="346"/>
      <c r="H7" s="346"/>
      <c r="I7" s="117"/>
      <c r="L7" s="21"/>
    </row>
    <row r="8" spans="1:46" s="1" customFormat="1" ht="12" customHeight="1">
      <c r="B8" s="21"/>
      <c r="D8" s="123" t="s">
        <v>112</v>
      </c>
      <c r="I8" s="117"/>
      <c r="L8" s="21"/>
    </row>
    <row r="9" spans="1:46" s="2" customFormat="1" ht="16.5" customHeight="1">
      <c r="A9" s="36"/>
      <c r="B9" s="41"/>
      <c r="C9" s="36"/>
      <c r="D9" s="36"/>
      <c r="E9" s="345" t="s">
        <v>113</v>
      </c>
      <c r="F9" s="347"/>
      <c r="G9" s="347"/>
      <c r="H9" s="347"/>
      <c r="I9" s="124"/>
      <c r="J9" s="36"/>
      <c r="K9" s="36"/>
      <c r="L9" s="53"/>
      <c r="S9" s="36"/>
      <c r="T9" s="36"/>
      <c r="U9" s="36"/>
      <c r="V9" s="36"/>
      <c r="W9" s="36"/>
      <c r="X9" s="36"/>
      <c r="Y9" s="36"/>
      <c r="Z9" s="36"/>
      <c r="AA9" s="36"/>
      <c r="AB9" s="36"/>
      <c r="AC9" s="36"/>
      <c r="AD9" s="36"/>
      <c r="AE9" s="36"/>
    </row>
    <row r="10" spans="1:46" s="2" customFormat="1" ht="12" customHeight="1">
      <c r="A10" s="36"/>
      <c r="B10" s="41"/>
      <c r="C10" s="36"/>
      <c r="D10" s="123" t="s">
        <v>114</v>
      </c>
      <c r="E10" s="36"/>
      <c r="F10" s="36"/>
      <c r="G10" s="36"/>
      <c r="H10" s="36"/>
      <c r="I10" s="124"/>
      <c r="J10" s="36"/>
      <c r="K10" s="36"/>
      <c r="L10" s="53"/>
      <c r="S10" s="36"/>
      <c r="T10" s="36"/>
      <c r="U10" s="36"/>
      <c r="V10" s="36"/>
      <c r="W10" s="36"/>
      <c r="X10" s="36"/>
      <c r="Y10" s="36"/>
      <c r="Z10" s="36"/>
      <c r="AA10" s="36"/>
      <c r="AB10" s="36"/>
      <c r="AC10" s="36"/>
      <c r="AD10" s="36"/>
      <c r="AE10" s="36"/>
    </row>
    <row r="11" spans="1:46" s="2" customFormat="1" ht="24.75" customHeight="1">
      <c r="A11" s="36"/>
      <c r="B11" s="41"/>
      <c r="C11" s="36"/>
      <c r="D11" s="36"/>
      <c r="E11" s="348" t="s">
        <v>115</v>
      </c>
      <c r="F11" s="347"/>
      <c r="G11" s="347"/>
      <c r="H11" s="347"/>
      <c r="I11" s="124"/>
      <c r="J11" s="36"/>
      <c r="K11" s="36"/>
      <c r="L11" s="53"/>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24"/>
      <c r="J12" s="36"/>
      <c r="K12" s="36"/>
      <c r="L12" s="53"/>
      <c r="S12" s="36"/>
      <c r="T12" s="36"/>
      <c r="U12" s="36"/>
      <c r="V12" s="36"/>
      <c r="W12" s="36"/>
      <c r="X12" s="36"/>
      <c r="Y12" s="36"/>
      <c r="Z12" s="36"/>
      <c r="AA12" s="36"/>
      <c r="AB12" s="36"/>
      <c r="AC12" s="36"/>
      <c r="AD12" s="36"/>
      <c r="AE12" s="36"/>
    </row>
    <row r="13" spans="1:46" s="2" customFormat="1" ht="12" customHeight="1">
      <c r="A13" s="36"/>
      <c r="B13" s="41"/>
      <c r="C13" s="36"/>
      <c r="D13" s="123" t="s">
        <v>19</v>
      </c>
      <c r="E13" s="36"/>
      <c r="F13" s="112" t="s">
        <v>20</v>
      </c>
      <c r="G13" s="36"/>
      <c r="H13" s="36"/>
      <c r="I13" s="125" t="s">
        <v>21</v>
      </c>
      <c r="J13" s="112" t="s">
        <v>116</v>
      </c>
      <c r="K13" s="36"/>
      <c r="L13" s="53"/>
      <c r="S13" s="36"/>
      <c r="T13" s="36"/>
      <c r="U13" s="36"/>
      <c r="V13" s="36"/>
      <c r="W13" s="36"/>
      <c r="X13" s="36"/>
      <c r="Y13" s="36"/>
      <c r="Z13" s="36"/>
      <c r="AA13" s="36"/>
      <c r="AB13" s="36"/>
      <c r="AC13" s="36"/>
      <c r="AD13" s="36"/>
      <c r="AE13" s="36"/>
    </row>
    <row r="14" spans="1:46" s="2" customFormat="1" ht="12" customHeight="1">
      <c r="A14" s="36"/>
      <c r="B14" s="41"/>
      <c r="C14" s="36"/>
      <c r="D14" s="123" t="s">
        <v>24</v>
      </c>
      <c r="E14" s="36"/>
      <c r="F14" s="112" t="s">
        <v>25</v>
      </c>
      <c r="G14" s="36"/>
      <c r="H14" s="36"/>
      <c r="I14" s="125" t="s">
        <v>26</v>
      </c>
      <c r="J14" s="126" t="str">
        <f>'Rekapitulace stavby'!AN8</f>
        <v>27. 1. 2020</v>
      </c>
      <c r="K14" s="36"/>
      <c r="L14" s="53"/>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24"/>
      <c r="J15" s="36"/>
      <c r="K15" s="36"/>
      <c r="L15" s="53"/>
      <c r="S15" s="36"/>
      <c r="T15" s="36"/>
      <c r="U15" s="36"/>
      <c r="V15" s="36"/>
      <c r="W15" s="36"/>
      <c r="X15" s="36"/>
      <c r="Y15" s="36"/>
      <c r="Z15" s="36"/>
      <c r="AA15" s="36"/>
      <c r="AB15" s="36"/>
      <c r="AC15" s="36"/>
      <c r="AD15" s="36"/>
      <c r="AE15" s="36"/>
    </row>
    <row r="16" spans="1:46" s="2" customFormat="1" ht="12" customHeight="1">
      <c r="A16" s="36"/>
      <c r="B16" s="41"/>
      <c r="C16" s="36"/>
      <c r="D16" s="123" t="s">
        <v>34</v>
      </c>
      <c r="E16" s="36"/>
      <c r="F16" s="36"/>
      <c r="G16" s="36"/>
      <c r="H16" s="36"/>
      <c r="I16" s="125" t="s">
        <v>35</v>
      </c>
      <c r="J16" s="112" t="s">
        <v>36</v>
      </c>
      <c r="K16" s="36"/>
      <c r="L16" s="53"/>
      <c r="S16" s="36"/>
      <c r="T16" s="36"/>
      <c r="U16" s="36"/>
      <c r="V16" s="36"/>
      <c r="W16" s="36"/>
      <c r="X16" s="36"/>
      <c r="Y16" s="36"/>
      <c r="Z16" s="36"/>
      <c r="AA16" s="36"/>
      <c r="AB16" s="36"/>
      <c r="AC16" s="36"/>
      <c r="AD16" s="36"/>
      <c r="AE16" s="36"/>
    </row>
    <row r="17" spans="1:31" s="2" customFormat="1" ht="18" customHeight="1">
      <c r="A17" s="36"/>
      <c r="B17" s="41"/>
      <c r="C17" s="36"/>
      <c r="D17" s="36"/>
      <c r="E17" s="112" t="s">
        <v>37</v>
      </c>
      <c r="F17" s="36"/>
      <c r="G17" s="36"/>
      <c r="H17" s="36"/>
      <c r="I17" s="125" t="s">
        <v>38</v>
      </c>
      <c r="J17" s="112" t="s">
        <v>39</v>
      </c>
      <c r="K17" s="36"/>
      <c r="L17" s="53"/>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24"/>
      <c r="J18" s="36"/>
      <c r="K18" s="36"/>
      <c r="L18" s="53"/>
      <c r="S18" s="36"/>
      <c r="T18" s="36"/>
      <c r="U18" s="36"/>
      <c r="V18" s="36"/>
      <c r="W18" s="36"/>
      <c r="X18" s="36"/>
      <c r="Y18" s="36"/>
      <c r="Z18" s="36"/>
      <c r="AA18" s="36"/>
      <c r="AB18" s="36"/>
      <c r="AC18" s="36"/>
      <c r="AD18" s="36"/>
      <c r="AE18" s="36"/>
    </row>
    <row r="19" spans="1:31" s="2" customFormat="1" ht="12" customHeight="1">
      <c r="A19" s="36"/>
      <c r="B19" s="41"/>
      <c r="C19" s="36"/>
      <c r="D19" s="123" t="s">
        <v>40</v>
      </c>
      <c r="E19" s="36"/>
      <c r="F19" s="36"/>
      <c r="G19" s="36"/>
      <c r="H19" s="36"/>
      <c r="I19" s="125" t="s">
        <v>35</v>
      </c>
      <c r="J19" s="31" t="str">
        <f>'Rekapitulace stavby'!AN13</f>
        <v>Vyplň údaj</v>
      </c>
      <c r="K19" s="36"/>
      <c r="L19" s="53"/>
      <c r="S19" s="36"/>
      <c r="T19" s="36"/>
      <c r="U19" s="36"/>
      <c r="V19" s="36"/>
      <c r="W19" s="36"/>
      <c r="X19" s="36"/>
      <c r="Y19" s="36"/>
      <c r="Z19" s="36"/>
      <c r="AA19" s="36"/>
      <c r="AB19" s="36"/>
      <c r="AC19" s="36"/>
      <c r="AD19" s="36"/>
      <c r="AE19" s="36"/>
    </row>
    <row r="20" spans="1:31" s="2" customFormat="1" ht="18" customHeight="1">
      <c r="A20" s="36"/>
      <c r="B20" s="41"/>
      <c r="C20" s="36"/>
      <c r="D20" s="36"/>
      <c r="E20" s="349" t="str">
        <f>'Rekapitulace stavby'!E14</f>
        <v>Vyplň údaj</v>
      </c>
      <c r="F20" s="350"/>
      <c r="G20" s="350"/>
      <c r="H20" s="350"/>
      <c r="I20" s="125" t="s">
        <v>38</v>
      </c>
      <c r="J20" s="31" t="str">
        <f>'Rekapitulace stavby'!AN14</f>
        <v>Vyplň údaj</v>
      </c>
      <c r="K20" s="36"/>
      <c r="L20" s="53"/>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24"/>
      <c r="J21" s="36"/>
      <c r="K21" s="36"/>
      <c r="L21" s="53"/>
      <c r="S21" s="36"/>
      <c r="T21" s="36"/>
      <c r="U21" s="36"/>
      <c r="V21" s="36"/>
      <c r="W21" s="36"/>
      <c r="X21" s="36"/>
      <c r="Y21" s="36"/>
      <c r="Z21" s="36"/>
      <c r="AA21" s="36"/>
      <c r="AB21" s="36"/>
      <c r="AC21" s="36"/>
      <c r="AD21" s="36"/>
      <c r="AE21" s="36"/>
    </row>
    <row r="22" spans="1:31" s="2" customFormat="1" ht="12" customHeight="1">
      <c r="A22" s="36"/>
      <c r="B22" s="41"/>
      <c r="C22" s="36"/>
      <c r="D22" s="123" t="s">
        <v>42</v>
      </c>
      <c r="E22" s="36"/>
      <c r="F22" s="36"/>
      <c r="G22" s="36"/>
      <c r="H22" s="36"/>
      <c r="I22" s="125" t="s">
        <v>35</v>
      </c>
      <c r="J22" s="112" t="s">
        <v>43</v>
      </c>
      <c r="K22" s="36"/>
      <c r="L22" s="53"/>
      <c r="S22" s="36"/>
      <c r="T22" s="36"/>
      <c r="U22" s="36"/>
      <c r="V22" s="36"/>
      <c r="W22" s="36"/>
      <c r="X22" s="36"/>
      <c r="Y22" s="36"/>
      <c r="Z22" s="36"/>
      <c r="AA22" s="36"/>
      <c r="AB22" s="36"/>
      <c r="AC22" s="36"/>
      <c r="AD22" s="36"/>
      <c r="AE22" s="36"/>
    </row>
    <row r="23" spans="1:31" s="2" customFormat="1" ht="18" customHeight="1">
      <c r="A23" s="36"/>
      <c r="B23" s="41"/>
      <c r="C23" s="36"/>
      <c r="D23" s="36"/>
      <c r="E23" s="112" t="s">
        <v>44</v>
      </c>
      <c r="F23" s="36"/>
      <c r="G23" s="36"/>
      <c r="H23" s="36"/>
      <c r="I23" s="125" t="s">
        <v>38</v>
      </c>
      <c r="J23" s="112" t="s">
        <v>45</v>
      </c>
      <c r="K23" s="36"/>
      <c r="L23" s="53"/>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24"/>
      <c r="J24" s="36"/>
      <c r="K24" s="36"/>
      <c r="L24" s="53"/>
      <c r="S24" s="36"/>
      <c r="T24" s="36"/>
      <c r="U24" s="36"/>
      <c r="V24" s="36"/>
      <c r="W24" s="36"/>
      <c r="X24" s="36"/>
      <c r="Y24" s="36"/>
      <c r="Z24" s="36"/>
      <c r="AA24" s="36"/>
      <c r="AB24" s="36"/>
      <c r="AC24" s="36"/>
      <c r="AD24" s="36"/>
      <c r="AE24" s="36"/>
    </row>
    <row r="25" spans="1:31" s="2" customFormat="1" ht="12" customHeight="1">
      <c r="A25" s="36"/>
      <c r="B25" s="41"/>
      <c r="C25" s="36"/>
      <c r="D25" s="123" t="s">
        <v>46</v>
      </c>
      <c r="E25" s="36"/>
      <c r="F25" s="36"/>
      <c r="G25" s="36"/>
      <c r="H25" s="36"/>
      <c r="I25" s="125" t="s">
        <v>35</v>
      </c>
      <c r="J25" s="112" t="s">
        <v>1</v>
      </c>
      <c r="K25" s="36"/>
      <c r="L25" s="53"/>
      <c r="S25" s="36"/>
      <c r="T25" s="36"/>
      <c r="U25" s="36"/>
      <c r="V25" s="36"/>
      <c r="W25" s="36"/>
      <c r="X25" s="36"/>
      <c r="Y25" s="36"/>
      <c r="Z25" s="36"/>
      <c r="AA25" s="36"/>
      <c r="AB25" s="36"/>
      <c r="AC25" s="36"/>
      <c r="AD25" s="36"/>
      <c r="AE25" s="36"/>
    </row>
    <row r="26" spans="1:31" s="2" customFormat="1" ht="18" customHeight="1">
      <c r="A26" s="36"/>
      <c r="B26" s="41"/>
      <c r="C26" s="36"/>
      <c r="D26" s="36"/>
      <c r="E26" s="112" t="s">
        <v>47</v>
      </c>
      <c r="F26" s="36"/>
      <c r="G26" s="36"/>
      <c r="H26" s="36"/>
      <c r="I26" s="125" t="s">
        <v>38</v>
      </c>
      <c r="J26" s="112" t="s">
        <v>1</v>
      </c>
      <c r="K26" s="36"/>
      <c r="L26" s="53"/>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24"/>
      <c r="J27" s="36"/>
      <c r="K27" s="36"/>
      <c r="L27" s="53"/>
      <c r="S27" s="36"/>
      <c r="T27" s="36"/>
      <c r="U27" s="36"/>
      <c r="V27" s="36"/>
      <c r="W27" s="36"/>
      <c r="X27" s="36"/>
      <c r="Y27" s="36"/>
      <c r="Z27" s="36"/>
      <c r="AA27" s="36"/>
      <c r="AB27" s="36"/>
      <c r="AC27" s="36"/>
      <c r="AD27" s="36"/>
      <c r="AE27" s="36"/>
    </row>
    <row r="28" spans="1:31" s="2" customFormat="1" ht="12" customHeight="1">
      <c r="A28" s="36"/>
      <c r="B28" s="41"/>
      <c r="C28" s="36"/>
      <c r="D28" s="123" t="s">
        <v>49</v>
      </c>
      <c r="E28" s="36"/>
      <c r="F28" s="36"/>
      <c r="G28" s="36"/>
      <c r="H28" s="36"/>
      <c r="I28" s="124"/>
      <c r="J28" s="36"/>
      <c r="K28" s="36"/>
      <c r="L28" s="53"/>
      <c r="S28" s="36"/>
      <c r="T28" s="36"/>
      <c r="U28" s="36"/>
      <c r="V28" s="36"/>
      <c r="W28" s="36"/>
      <c r="X28" s="36"/>
      <c r="Y28" s="36"/>
      <c r="Z28" s="36"/>
      <c r="AA28" s="36"/>
      <c r="AB28" s="36"/>
      <c r="AC28" s="36"/>
      <c r="AD28" s="36"/>
      <c r="AE28" s="36"/>
    </row>
    <row r="29" spans="1:31" s="8" customFormat="1" ht="83.25" customHeight="1">
      <c r="A29" s="127"/>
      <c r="B29" s="128"/>
      <c r="C29" s="127"/>
      <c r="D29" s="127"/>
      <c r="E29" s="351" t="s">
        <v>50</v>
      </c>
      <c r="F29" s="351"/>
      <c r="G29" s="351"/>
      <c r="H29" s="351"/>
      <c r="I29" s="129"/>
      <c r="J29" s="127"/>
      <c r="K29" s="127"/>
      <c r="L29" s="130"/>
      <c r="S29" s="127"/>
      <c r="T29" s="127"/>
      <c r="U29" s="127"/>
      <c r="V29" s="127"/>
      <c r="W29" s="127"/>
      <c r="X29" s="127"/>
      <c r="Y29" s="127"/>
      <c r="Z29" s="127"/>
      <c r="AA29" s="127"/>
      <c r="AB29" s="127"/>
      <c r="AC29" s="127"/>
      <c r="AD29" s="127"/>
      <c r="AE29" s="127"/>
    </row>
    <row r="30" spans="1:31" s="2" customFormat="1" ht="6.95" customHeight="1">
      <c r="A30" s="36"/>
      <c r="B30" s="41"/>
      <c r="C30" s="36"/>
      <c r="D30" s="36"/>
      <c r="E30" s="36"/>
      <c r="F30" s="36"/>
      <c r="G30" s="36"/>
      <c r="H30" s="36"/>
      <c r="I30" s="124"/>
      <c r="J30" s="36"/>
      <c r="K30" s="36"/>
      <c r="L30" s="53"/>
      <c r="S30" s="36"/>
      <c r="T30" s="36"/>
      <c r="U30" s="36"/>
      <c r="V30" s="36"/>
      <c r="W30" s="36"/>
      <c r="X30" s="36"/>
      <c r="Y30" s="36"/>
      <c r="Z30" s="36"/>
      <c r="AA30" s="36"/>
      <c r="AB30" s="36"/>
      <c r="AC30" s="36"/>
      <c r="AD30" s="36"/>
      <c r="AE30" s="36"/>
    </row>
    <row r="31" spans="1:31" s="2" customFormat="1" ht="6.95" customHeight="1">
      <c r="A31" s="36"/>
      <c r="B31" s="41"/>
      <c r="C31" s="36"/>
      <c r="D31" s="131"/>
      <c r="E31" s="131"/>
      <c r="F31" s="131"/>
      <c r="G31" s="131"/>
      <c r="H31" s="131"/>
      <c r="I31" s="132"/>
      <c r="J31" s="131"/>
      <c r="K31" s="131"/>
      <c r="L31" s="53"/>
      <c r="S31" s="36"/>
      <c r="T31" s="36"/>
      <c r="U31" s="36"/>
      <c r="V31" s="36"/>
      <c r="W31" s="36"/>
      <c r="X31" s="36"/>
      <c r="Y31" s="36"/>
      <c r="Z31" s="36"/>
      <c r="AA31" s="36"/>
      <c r="AB31" s="36"/>
      <c r="AC31" s="36"/>
      <c r="AD31" s="36"/>
      <c r="AE31" s="36"/>
    </row>
    <row r="32" spans="1:31" s="2" customFormat="1" ht="25.35" customHeight="1">
      <c r="A32" s="36"/>
      <c r="B32" s="41"/>
      <c r="C32" s="36"/>
      <c r="D32" s="133" t="s">
        <v>51</v>
      </c>
      <c r="E32" s="36"/>
      <c r="F32" s="36"/>
      <c r="G32" s="36"/>
      <c r="H32" s="36"/>
      <c r="I32" s="124"/>
      <c r="J32" s="134">
        <f>ROUND(J127, 2)</f>
        <v>0</v>
      </c>
      <c r="K32" s="36"/>
      <c r="L32" s="53"/>
      <c r="S32" s="36"/>
      <c r="T32" s="36"/>
      <c r="U32" s="36"/>
      <c r="V32" s="36"/>
      <c r="W32" s="36"/>
      <c r="X32" s="36"/>
      <c r="Y32" s="36"/>
      <c r="Z32" s="36"/>
      <c r="AA32" s="36"/>
      <c r="AB32" s="36"/>
      <c r="AC32" s="36"/>
      <c r="AD32" s="36"/>
      <c r="AE32" s="36"/>
    </row>
    <row r="33" spans="1:31" s="2" customFormat="1" ht="6.95" customHeight="1">
      <c r="A33" s="36"/>
      <c r="B33" s="41"/>
      <c r="C33" s="36"/>
      <c r="D33" s="131"/>
      <c r="E33" s="131"/>
      <c r="F33" s="131"/>
      <c r="G33" s="131"/>
      <c r="H33" s="131"/>
      <c r="I33" s="132"/>
      <c r="J33" s="131"/>
      <c r="K33" s="131"/>
      <c r="L33" s="53"/>
      <c r="S33" s="36"/>
      <c r="T33" s="36"/>
      <c r="U33" s="36"/>
      <c r="V33" s="36"/>
      <c r="W33" s="36"/>
      <c r="X33" s="36"/>
      <c r="Y33" s="36"/>
      <c r="Z33" s="36"/>
      <c r="AA33" s="36"/>
      <c r="AB33" s="36"/>
      <c r="AC33" s="36"/>
      <c r="AD33" s="36"/>
      <c r="AE33" s="36"/>
    </row>
    <row r="34" spans="1:31" s="2" customFormat="1" ht="14.45" customHeight="1">
      <c r="A34" s="36"/>
      <c r="B34" s="41"/>
      <c r="C34" s="36"/>
      <c r="D34" s="36"/>
      <c r="E34" s="36"/>
      <c r="F34" s="135" t="s">
        <v>53</v>
      </c>
      <c r="G34" s="36"/>
      <c r="H34" s="36"/>
      <c r="I34" s="136" t="s">
        <v>52</v>
      </c>
      <c r="J34" s="135" t="s">
        <v>54</v>
      </c>
      <c r="K34" s="36"/>
      <c r="L34" s="53"/>
      <c r="S34" s="36"/>
      <c r="T34" s="36"/>
      <c r="U34" s="36"/>
      <c r="V34" s="36"/>
      <c r="W34" s="36"/>
      <c r="X34" s="36"/>
      <c r="Y34" s="36"/>
      <c r="Z34" s="36"/>
      <c r="AA34" s="36"/>
      <c r="AB34" s="36"/>
      <c r="AC34" s="36"/>
      <c r="AD34" s="36"/>
      <c r="AE34" s="36"/>
    </row>
    <row r="35" spans="1:31" s="2" customFormat="1" ht="14.45" customHeight="1">
      <c r="A35" s="36"/>
      <c r="B35" s="41"/>
      <c r="C35" s="36"/>
      <c r="D35" s="137" t="s">
        <v>55</v>
      </c>
      <c r="E35" s="123" t="s">
        <v>56</v>
      </c>
      <c r="F35" s="138">
        <f>ROUND((SUM(BE127:BE611)),  2)</f>
        <v>0</v>
      </c>
      <c r="G35" s="36"/>
      <c r="H35" s="36"/>
      <c r="I35" s="139">
        <v>0.21</v>
      </c>
      <c r="J35" s="138">
        <f>ROUND(((SUM(BE127:BE611))*I35),  2)</f>
        <v>0</v>
      </c>
      <c r="K35" s="36"/>
      <c r="L35" s="53"/>
      <c r="S35" s="36"/>
      <c r="T35" s="36"/>
      <c r="U35" s="36"/>
      <c r="V35" s="36"/>
      <c r="W35" s="36"/>
      <c r="X35" s="36"/>
      <c r="Y35" s="36"/>
      <c r="Z35" s="36"/>
      <c r="AA35" s="36"/>
      <c r="AB35" s="36"/>
      <c r="AC35" s="36"/>
      <c r="AD35" s="36"/>
      <c r="AE35" s="36"/>
    </row>
    <row r="36" spans="1:31" s="2" customFormat="1" ht="14.45" customHeight="1">
      <c r="A36" s="36"/>
      <c r="B36" s="41"/>
      <c r="C36" s="36"/>
      <c r="D36" s="36"/>
      <c r="E36" s="123" t="s">
        <v>57</v>
      </c>
      <c r="F36" s="138">
        <f>ROUND((SUM(BF127:BF611)),  2)</f>
        <v>0</v>
      </c>
      <c r="G36" s="36"/>
      <c r="H36" s="36"/>
      <c r="I36" s="139">
        <v>0.15</v>
      </c>
      <c r="J36" s="138">
        <f>ROUND(((SUM(BF127:BF611))*I36),  2)</f>
        <v>0</v>
      </c>
      <c r="K36" s="36"/>
      <c r="L36" s="53"/>
      <c r="S36" s="36"/>
      <c r="T36" s="36"/>
      <c r="U36" s="36"/>
      <c r="V36" s="36"/>
      <c r="W36" s="36"/>
      <c r="X36" s="36"/>
      <c r="Y36" s="36"/>
      <c r="Z36" s="36"/>
      <c r="AA36" s="36"/>
      <c r="AB36" s="36"/>
      <c r="AC36" s="36"/>
      <c r="AD36" s="36"/>
      <c r="AE36" s="36"/>
    </row>
    <row r="37" spans="1:31" s="2" customFormat="1" ht="14.45" hidden="1" customHeight="1">
      <c r="A37" s="36"/>
      <c r="B37" s="41"/>
      <c r="C37" s="36"/>
      <c r="D37" s="36"/>
      <c r="E37" s="123" t="s">
        <v>58</v>
      </c>
      <c r="F37" s="138">
        <f>ROUND((SUM(BG127:BG611)),  2)</f>
        <v>0</v>
      </c>
      <c r="G37" s="36"/>
      <c r="H37" s="36"/>
      <c r="I37" s="139">
        <v>0.21</v>
      </c>
      <c r="J37" s="138">
        <f>0</f>
        <v>0</v>
      </c>
      <c r="K37" s="36"/>
      <c r="L37" s="53"/>
      <c r="S37" s="36"/>
      <c r="T37" s="36"/>
      <c r="U37" s="36"/>
      <c r="V37" s="36"/>
      <c r="W37" s="36"/>
      <c r="X37" s="36"/>
      <c r="Y37" s="36"/>
      <c r="Z37" s="36"/>
      <c r="AA37" s="36"/>
      <c r="AB37" s="36"/>
      <c r="AC37" s="36"/>
      <c r="AD37" s="36"/>
      <c r="AE37" s="36"/>
    </row>
    <row r="38" spans="1:31" s="2" customFormat="1" ht="14.45" hidden="1" customHeight="1">
      <c r="A38" s="36"/>
      <c r="B38" s="41"/>
      <c r="C38" s="36"/>
      <c r="D38" s="36"/>
      <c r="E38" s="123" t="s">
        <v>59</v>
      </c>
      <c r="F38" s="138">
        <f>ROUND((SUM(BH127:BH611)),  2)</f>
        <v>0</v>
      </c>
      <c r="G38" s="36"/>
      <c r="H38" s="36"/>
      <c r="I38" s="139">
        <v>0.15</v>
      </c>
      <c r="J38" s="138">
        <f>0</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3" t="s">
        <v>60</v>
      </c>
      <c r="F39" s="138">
        <f>ROUND((SUM(BI127:BI611)),  2)</f>
        <v>0</v>
      </c>
      <c r="G39" s="36"/>
      <c r="H39" s="36"/>
      <c r="I39" s="139">
        <v>0</v>
      </c>
      <c r="J39" s="138">
        <f>0</f>
        <v>0</v>
      </c>
      <c r="K39" s="36"/>
      <c r="L39" s="53"/>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24"/>
      <c r="J40" s="36"/>
      <c r="K40" s="36"/>
      <c r="L40" s="53"/>
      <c r="S40" s="36"/>
      <c r="T40" s="36"/>
      <c r="U40" s="36"/>
      <c r="V40" s="36"/>
      <c r="W40" s="36"/>
      <c r="X40" s="36"/>
      <c r="Y40" s="36"/>
      <c r="Z40" s="36"/>
      <c r="AA40" s="36"/>
      <c r="AB40" s="36"/>
      <c r="AC40" s="36"/>
      <c r="AD40" s="36"/>
      <c r="AE40" s="36"/>
    </row>
    <row r="41" spans="1:31" s="2" customFormat="1" ht="25.35" customHeight="1">
      <c r="A41" s="36"/>
      <c r="B41" s="41"/>
      <c r="C41" s="140"/>
      <c r="D41" s="141" t="s">
        <v>61</v>
      </c>
      <c r="E41" s="142"/>
      <c r="F41" s="142"/>
      <c r="G41" s="143" t="s">
        <v>62</v>
      </c>
      <c r="H41" s="144" t="s">
        <v>63</v>
      </c>
      <c r="I41" s="145"/>
      <c r="J41" s="146">
        <f>SUM(J32:J39)</f>
        <v>0</v>
      </c>
      <c r="K41" s="147"/>
      <c r="L41" s="53"/>
      <c r="S41" s="36"/>
      <c r="T41" s="36"/>
      <c r="U41" s="36"/>
      <c r="V41" s="36"/>
      <c r="W41" s="36"/>
      <c r="X41" s="36"/>
      <c r="Y41" s="36"/>
      <c r="Z41" s="36"/>
      <c r="AA41" s="36"/>
      <c r="AB41" s="36"/>
      <c r="AC41" s="36"/>
      <c r="AD41" s="36"/>
      <c r="AE41" s="36"/>
    </row>
    <row r="42" spans="1:31" s="2" customFormat="1" ht="14.45" customHeight="1">
      <c r="A42" s="36"/>
      <c r="B42" s="41"/>
      <c r="C42" s="36"/>
      <c r="D42" s="36"/>
      <c r="E42" s="36"/>
      <c r="F42" s="36"/>
      <c r="G42" s="36"/>
      <c r="H42" s="36"/>
      <c r="I42" s="124"/>
      <c r="J42" s="36"/>
      <c r="K42" s="36"/>
      <c r="L42" s="53"/>
      <c r="S42" s="36"/>
      <c r="T42" s="36"/>
      <c r="U42" s="36"/>
      <c r="V42" s="36"/>
      <c r="W42" s="36"/>
      <c r="X42" s="36"/>
      <c r="Y42" s="36"/>
      <c r="Z42" s="36"/>
      <c r="AA42" s="36"/>
      <c r="AB42" s="36"/>
      <c r="AC42" s="36"/>
      <c r="AD42" s="36"/>
      <c r="AE42" s="36"/>
    </row>
    <row r="43" spans="1:31" s="1" customFormat="1" ht="14.45" customHeight="1">
      <c r="B43" s="21"/>
      <c r="I43" s="117"/>
      <c r="L43" s="21"/>
    </row>
    <row r="44" spans="1:31" s="1" customFormat="1" ht="14.45" customHeight="1">
      <c r="B44" s="21"/>
      <c r="I44" s="117"/>
      <c r="L44" s="21"/>
    </row>
    <row r="45" spans="1:31" s="1" customFormat="1" ht="14.45" customHeight="1">
      <c r="B45" s="21"/>
      <c r="I45" s="117"/>
      <c r="L45" s="21"/>
    </row>
    <row r="46" spans="1:31" s="1" customFormat="1" ht="14.45" customHeight="1">
      <c r="B46" s="21"/>
      <c r="I46" s="117"/>
      <c r="L46" s="21"/>
    </row>
    <row r="47" spans="1:31" s="1" customFormat="1" ht="14.45" customHeight="1">
      <c r="B47" s="21"/>
      <c r="I47" s="117"/>
      <c r="L47" s="21"/>
    </row>
    <row r="48" spans="1:31" s="1" customFormat="1" ht="14.45" customHeight="1">
      <c r="B48" s="21"/>
      <c r="I48" s="117"/>
      <c r="L48" s="21"/>
    </row>
    <row r="49" spans="1:31" s="1" customFormat="1" ht="14.45" customHeight="1">
      <c r="B49" s="21"/>
      <c r="I49" s="117"/>
      <c r="L49" s="21"/>
    </row>
    <row r="50" spans="1:31" s="2" customFormat="1" ht="14.45" customHeight="1">
      <c r="B50" s="53"/>
      <c r="D50" s="148" t="s">
        <v>64</v>
      </c>
      <c r="E50" s="149"/>
      <c r="F50" s="149"/>
      <c r="G50" s="148" t="s">
        <v>65</v>
      </c>
      <c r="H50" s="149"/>
      <c r="I50" s="150"/>
      <c r="J50" s="149"/>
      <c r="K50" s="149"/>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51" t="s">
        <v>66</v>
      </c>
      <c r="E61" s="152"/>
      <c r="F61" s="153" t="s">
        <v>67</v>
      </c>
      <c r="G61" s="151" t="s">
        <v>66</v>
      </c>
      <c r="H61" s="152"/>
      <c r="I61" s="154"/>
      <c r="J61" s="155" t="s">
        <v>67</v>
      </c>
      <c r="K61" s="152"/>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8" t="s">
        <v>68</v>
      </c>
      <c r="E65" s="156"/>
      <c r="F65" s="156"/>
      <c r="G65" s="148" t="s">
        <v>69</v>
      </c>
      <c r="H65" s="156"/>
      <c r="I65" s="157"/>
      <c r="J65" s="156"/>
      <c r="K65" s="15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51" t="s">
        <v>66</v>
      </c>
      <c r="E76" s="152"/>
      <c r="F76" s="153" t="s">
        <v>67</v>
      </c>
      <c r="G76" s="151" t="s">
        <v>66</v>
      </c>
      <c r="H76" s="152"/>
      <c r="I76" s="154"/>
      <c r="J76" s="155" t="s">
        <v>67</v>
      </c>
      <c r="K76" s="152"/>
      <c r="L76" s="53"/>
      <c r="S76" s="36"/>
      <c r="T76" s="36"/>
      <c r="U76" s="36"/>
      <c r="V76" s="36"/>
      <c r="W76" s="36"/>
      <c r="X76" s="36"/>
      <c r="Y76" s="36"/>
      <c r="Z76" s="36"/>
      <c r="AA76" s="36"/>
      <c r="AB76" s="36"/>
      <c r="AC76" s="36"/>
      <c r="AD76" s="36"/>
      <c r="AE76" s="36"/>
    </row>
    <row r="77" spans="1:31" s="2" customFormat="1" ht="14.45" customHeight="1">
      <c r="A77" s="36"/>
      <c r="B77" s="158"/>
      <c r="C77" s="159"/>
      <c r="D77" s="159"/>
      <c r="E77" s="159"/>
      <c r="F77" s="159"/>
      <c r="G77" s="159"/>
      <c r="H77" s="159"/>
      <c r="I77" s="160"/>
      <c r="J77" s="159"/>
      <c r="K77" s="159"/>
      <c r="L77" s="53"/>
      <c r="S77" s="36"/>
      <c r="T77" s="36"/>
      <c r="U77" s="36"/>
      <c r="V77" s="36"/>
      <c r="W77" s="36"/>
      <c r="X77" s="36"/>
      <c r="Y77" s="36"/>
      <c r="Z77" s="36"/>
      <c r="AA77" s="36"/>
      <c r="AB77" s="36"/>
      <c r="AC77" s="36"/>
      <c r="AD77" s="36"/>
      <c r="AE77" s="36"/>
    </row>
    <row r="81" spans="1:31" s="2" customFormat="1" ht="6.95" customHeight="1">
      <c r="A81" s="36"/>
      <c r="B81" s="161"/>
      <c r="C81" s="162"/>
      <c r="D81" s="162"/>
      <c r="E81" s="162"/>
      <c r="F81" s="162"/>
      <c r="G81" s="162"/>
      <c r="H81" s="162"/>
      <c r="I81" s="163"/>
      <c r="J81" s="162"/>
      <c r="K81" s="162"/>
      <c r="L81" s="53"/>
      <c r="S81" s="36"/>
      <c r="T81" s="36"/>
      <c r="U81" s="36"/>
      <c r="V81" s="36"/>
      <c r="W81" s="36"/>
      <c r="X81" s="36"/>
      <c r="Y81" s="36"/>
      <c r="Z81" s="36"/>
      <c r="AA81" s="36"/>
      <c r="AB81" s="36"/>
      <c r="AC81" s="36"/>
      <c r="AD81" s="36"/>
      <c r="AE81" s="36"/>
    </row>
    <row r="82" spans="1:31" s="2" customFormat="1" ht="24.95" customHeight="1">
      <c r="A82" s="36"/>
      <c r="B82" s="37"/>
      <c r="C82" s="24" t="s">
        <v>117</v>
      </c>
      <c r="D82" s="38"/>
      <c r="E82" s="38"/>
      <c r="F82" s="38"/>
      <c r="G82" s="38"/>
      <c r="H82" s="38"/>
      <c r="I82" s="124"/>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124"/>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124"/>
      <c r="J84" s="38"/>
      <c r="K84" s="38"/>
      <c r="L84" s="53"/>
      <c r="S84" s="36"/>
      <c r="T84" s="36"/>
      <c r="U84" s="36"/>
      <c r="V84" s="36"/>
      <c r="W84" s="36"/>
      <c r="X84" s="36"/>
      <c r="Y84" s="36"/>
      <c r="Z84" s="36"/>
      <c r="AA84" s="36"/>
      <c r="AB84" s="36"/>
      <c r="AC84" s="36"/>
      <c r="AD84" s="36"/>
      <c r="AE84" s="36"/>
    </row>
    <row r="85" spans="1:31" s="2" customFormat="1" ht="23.25" customHeight="1">
      <c r="A85" s="36"/>
      <c r="B85" s="37"/>
      <c r="C85" s="38"/>
      <c r="D85" s="38"/>
      <c r="E85" s="352" t="str">
        <f>E7</f>
        <v xml:space="preserve"> Stavební úpravy komunikace a výstavba chodníku v ulici Jívavská, Šternberk</v>
      </c>
      <c r="F85" s="353"/>
      <c r="G85" s="353"/>
      <c r="H85" s="353"/>
      <c r="I85" s="124"/>
      <c r="J85" s="38"/>
      <c r="K85" s="38"/>
      <c r="L85" s="53"/>
      <c r="S85" s="36"/>
      <c r="T85" s="36"/>
      <c r="U85" s="36"/>
      <c r="V85" s="36"/>
      <c r="W85" s="36"/>
      <c r="X85" s="36"/>
      <c r="Y85" s="36"/>
      <c r="Z85" s="36"/>
      <c r="AA85" s="36"/>
      <c r="AB85" s="36"/>
      <c r="AC85" s="36"/>
      <c r="AD85" s="36"/>
      <c r="AE85" s="36"/>
    </row>
    <row r="86" spans="1:31" s="1" customFormat="1" ht="12" customHeight="1">
      <c r="B86" s="22"/>
      <c r="C86" s="30" t="s">
        <v>112</v>
      </c>
      <c r="D86" s="23"/>
      <c r="E86" s="23"/>
      <c r="F86" s="23"/>
      <c r="G86" s="23"/>
      <c r="H86" s="23"/>
      <c r="I86" s="117"/>
      <c r="J86" s="23"/>
      <c r="K86" s="23"/>
      <c r="L86" s="21"/>
    </row>
    <row r="87" spans="1:31" s="2" customFormat="1" ht="16.5" customHeight="1">
      <c r="A87" s="36"/>
      <c r="B87" s="37"/>
      <c r="C87" s="38"/>
      <c r="D87" s="38"/>
      <c r="E87" s="352" t="s">
        <v>113</v>
      </c>
      <c r="F87" s="354"/>
      <c r="G87" s="354"/>
      <c r="H87" s="354"/>
      <c r="I87" s="124"/>
      <c r="J87" s="38"/>
      <c r="K87" s="38"/>
      <c r="L87" s="53"/>
      <c r="S87" s="36"/>
      <c r="T87" s="36"/>
      <c r="U87" s="36"/>
      <c r="V87" s="36"/>
      <c r="W87" s="36"/>
      <c r="X87" s="36"/>
      <c r="Y87" s="36"/>
      <c r="Z87" s="36"/>
      <c r="AA87" s="36"/>
      <c r="AB87" s="36"/>
      <c r="AC87" s="36"/>
      <c r="AD87" s="36"/>
      <c r="AE87" s="36"/>
    </row>
    <row r="88" spans="1:31" s="2" customFormat="1" ht="12" customHeight="1">
      <c r="A88" s="36"/>
      <c r="B88" s="37"/>
      <c r="C88" s="30" t="s">
        <v>114</v>
      </c>
      <c r="D88" s="38"/>
      <c r="E88" s="38"/>
      <c r="F88" s="38"/>
      <c r="G88" s="38"/>
      <c r="H88" s="38"/>
      <c r="I88" s="124"/>
      <c r="J88" s="38"/>
      <c r="K88" s="38"/>
      <c r="L88" s="53"/>
      <c r="S88" s="36"/>
      <c r="T88" s="36"/>
      <c r="U88" s="36"/>
      <c r="V88" s="36"/>
      <c r="W88" s="36"/>
      <c r="X88" s="36"/>
      <c r="Y88" s="36"/>
      <c r="Z88" s="36"/>
      <c r="AA88" s="36"/>
      <c r="AB88" s="36"/>
      <c r="AC88" s="36"/>
      <c r="AD88" s="36"/>
      <c r="AE88" s="36"/>
    </row>
    <row r="89" spans="1:31" s="2" customFormat="1" ht="24.75" customHeight="1">
      <c r="A89" s="36"/>
      <c r="B89" s="37"/>
      <c r="C89" s="38"/>
      <c r="D89" s="38"/>
      <c r="E89" s="300" t="str">
        <f>E11</f>
        <v>1-1 - SO 101.1 - Místní komunikace -část ZÚ km 0,000-km 0,06245 - soupis prací</v>
      </c>
      <c r="F89" s="354"/>
      <c r="G89" s="354"/>
      <c r="H89" s="354"/>
      <c r="I89" s="124"/>
      <c r="J89" s="38"/>
      <c r="K89" s="38"/>
      <c r="L89" s="53"/>
      <c r="S89" s="36"/>
      <c r="T89" s="36"/>
      <c r="U89" s="36"/>
      <c r="V89" s="36"/>
      <c r="W89" s="36"/>
      <c r="X89" s="36"/>
      <c r="Y89" s="36"/>
      <c r="Z89" s="36"/>
      <c r="AA89" s="36"/>
      <c r="AB89" s="36"/>
      <c r="AC89" s="36"/>
      <c r="AD89" s="36"/>
      <c r="AE89" s="36"/>
    </row>
    <row r="90" spans="1:31" s="2" customFormat="1" ht="6.95" customHeight="1">
      <c r="A90" s="36"/>
      <c r="B90" s="37"/>
      <c r="C90" s="38"/>
      <c r="D90" s="38"/>
      <c r="E90" s="38"/>
      <c r="F90" s="38"/>
      <c r="G90" s="38"/>
      <c r="H90" s="38"/>
      <c r="I90" s="124"/>
      <c r="J90" s="38"/>
      <c r="K90" s="38"/>
      <c r="L90" s="53"/>
      <c r="S90" s="36"/>
      <c r="T90" s="36"/>
      <c r="U90" s="36"/>
      <c r="V90" s="36"/>
      <c r="W90" s="36"/>
      <c r="X90" s="36"/>
      <c r="Y90" s="36"/>
      <c r="Z90" s="36"/>
      <c r="AA90" s="36"/>
      <c r="AB90" s="36"/>
      <c r="AC90" s="36"/>
      <c r="AD90" s="36"/>
      <c r="AE90" s="36"/>
    </row>
    <row r="91" spans="1:31" s="2" customFormat="1" ht="12" customHeight="1">
      <c r="A91" s="36"/>
      <c r="B91" s="37"/>
      <c r="C91" s="30" t="s">
        <v>24</v>
      </c>
      <c r="D91" s="38"/>
      <c r="E91" s="38"/>
      <c r="F91" s="28" t="str">
        <f>F14</f>
        <v>Šternberk</v>
      </c>
      <c r="G91" s="38"/>
      <c r="H91" s="38"/>
      <c r="I91" s="125" t="s">
        <v>26</v>
      </c>
      <c r="J91" s="68" t="str">
        <f>IF(J14="","",J14)</f>
        <v>27. 1. 2020</v>
      </c>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124"/>
      <c r="J92" s="38"/>
      <c r="K92" s="38"/>
      <c r="L92" s="53"/>
      <c r="S92" s="36"/>
      <c r="T92" s="36"/>
      <c r="U92" s="36"/>
      <c r="V92" s="36"/>
      <c r="W92" s="36"/>
      <c r="X92" s="36"/>
      <c r="Y92" s="36"/>
      <c r="Z92" s="36"/>
      <c r="AA92" s="36"/>
      <c r="AB92" s="36"/>
      <c r="AC92" s="36"/>
      <c r="AD92" s="36"/>
      <c r="AE92" s="36"/>
    </row>
    <row r="93" spans="1:31" s="2" customFormat="1" ht="15.2" customHeight="1">
      <c r="A93" s="36"/>
      <c r="B93" s="37"/>
      <c r="C93" s="30" t="s">
        <v>34</v>
      </c>
      <c r="D93" s="38"/>
      <c r="E93" s="38"/>
      <c r="F93" s="28" t="str">
        <f>E17</f>
        <v>Město Šternberk</v>
      </c>
      <c r="G93" s="38"/>
      <c r="H93" s="38"/>
      <c r="I93" s="125" t="s">
        <v>42</v>
      </c>
      <c r="J93" s="34" t="str">
        <f>E23</f>
        <v>ing. Petr Doležel</v>
      </c>
      <c r="K93" s="38"/>
      <c r="L93" s="53"/>
      <c r="S93" s="36"/>
      <c r="T93" s="36"/>
      <c r="U93" s="36"/>
      <c r="V93" s="36"/>
      <c r="W93" s="36"/>
      <c r="X93" s="36"/>
      <c r="Y93" s="36"/>
      <c r="Z93" s="36"/>
      <c r="AA93" s="36"/>
      <c r="AB93" s="36"/>
      <c r="AC93" s="36"/>
      <c r="AD93" s="36"/>
      <c r="AE93" s="36"/>
    </row>
    <row r="94" spans="1:31" s="2" customFormat="1" ht="25.7" customHeight="1">
      <c r="A94" s="36"/>
      <c r="B94" s="37"/>
      <c r="C94" s="30" t="s">
        <v>40</v>
      </c>
      <c r="D94" s="38"/>
      <c r="E94" s="38"/>
      <c r="F94" s="28" t="str">
        <f>IF(E20="","",E20)</f>
        <v>Vyplň údaj</v>
      </c>
      <c r="G94" s="38"/>
      <c r="H94" s="38"/>
      <c r="I94" s="125" t="s">
        <v>46</v>
      </c>
      <c r="J94" s="34" t="str">
        <f>E26</f>
        <v xml:space="preserve">ing.Pospíšil Michal        CU 2019/1  </v>
      </c>
      <c r="K94" s="38"/>
      <c r="L94" s="53"/>
      <c r="S94" s="36"/>
      <c r="T94" s="36"/>
      <c r="U94" s="36"/>
      <c r="V94" s="36"/>
      <c r="W94" s="36"/>
      <c r="X94" s="36"/>
      <c r="Y94" s="36"/>
      <c r="Z94" s="36"/>
      <c r="AA94" s="36"/>
      <c r="AB94" s="36"/>
      <c r="AC94" s="36"/>
      <c r="AD94" s="36"/>
      <c r="AE94" s="36"/>
    </row>
    <row r="95" spans="1:31" s="2" customFormat="1" ht="10.35" customHeight="1">
      <c r="A95" s="36"/>
      <c r="B95" s="37"/>
      <c r="C95" s="38"/>
      <c r="D95" s="38"/>
      <c r="E95" s="38"/>
      <c r="F95" s="38"/>
      <c r="G95" s="38"/>
      <c r="H95" s="38"/>
      <c r="I95" s="124"/>
      <c r="J95" s="38"/>
      <c r="K95" s="38"/>
      <c r="L95" s="53"/>
      <c r="S95" s="36"/>
      <c r="T95" s="36"/>
      <c r="U95" s="36"/>
      <c r="V95" s="36"/>
      <c r="W95" s="36"/>
      <c r="X95" s="36"/>
      <c r="Y95" s="36"/>
      <c r="Z95" s="36"/>
      <c r="AA95" s="36"/>
      <c r="AB95" s="36"/>
      <c r="AC95" s="36"/>
      <c r="AD95" s="36"/>
      <c r="AE95" s="36"/>
    </row>
    <row r="96" spans="1:31" s="2" customFormat="1" ht="29.25" customHeight="1">
      <c r="A96" s="36"/>
      <c r="B96" s="37"/>
      <c r="C96" s="164" t="s">
        <v>118</v>
      </c>
      <c r="D96" s="165"/>
      <c r="E96" s="165"/>
      <c r="F96" s="165"/>
      <c r="G96" s="165"/>
      <c r="H96" s="165"/>
      <c r="I96" s="166"/>
      <c r="J96" s="167" t="s">
        <v>119</v>
      </c>
      <c r="K96" s="165"/>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124"/>
      <c r="J97" s="38"/>
      <c r="K97" s="38"/>
      <c r="L97" s="53"/>
      <c r="S97" s="36"/>
      <c r="T97" s="36"/>
      <c r="U97" s="36"/>
      <c r="V97" s="36"/>
      <c r="W97" s="36"/>
      <c r="X97" s="36"/>
      <c r="Y97" s="36"/>
      <c r="Z97" s="36"/>
      <c r="AA97" s="36"/>
      <c r="AB97" s="36"/>
      <c r="AC97" s="36"/>
      <c r="AD97" s="36"/>
      <c r="AE97" s="36"/>
    </row>
    <row r="98" spans="1:47" s="2" customFormat="1" ht="22.9" customHeight="1">
      <c r="A98" s="36"/>
      <c r="B98" s="37"/>
      <c r="C98" s="168" t="s">
        <v>120</v>
      </c>
      <c r="D98" s="38"/>
      <c r="E98" s="38"/>
      <c r="F98" s="38"/>
      <c r="G98" s="38"/>
      <c r="H98" s="38"/>
      <c r="I98" s="124"/>
      <c r="J98" s="86">
        <f>J127</f>
        <v>0</v>
      </c>
      <c r="K98" s="38"/>
      <c r="L98" s="53"/>
      <c r="S98" s="36"/>
      <c r="T98" s="36"/>
      <c r="U98" s="36"/>
      <c r="V98" s="36"/>
      <c r="W98" s="36"/>
      <c r="X98" s="36"/>
      <c r="Y98" s="36"/>
      <c r="Z98" s="36"/>
      <c r="AA98" s="36"/>
      <c r="AB98" s="36"/>
      <c r="AC98" s="36"/>
      <c r="AD98" s="36"/>
      <c r="AE98" s="36"/>
      <c r="AU98" s="18" t="s">
        <v>121</v>
      </c>
    </row>
    <row r="99" spans="1:47" s="9" customFormat="1" ht="24.95" customHeight="1">
      <c r="B99" s="169"/>
      <c r="C99" s="170"/>
      <c r="D99" s="171" t="s">
        <v>122</v>
      </c>
      <c r="E99" s="172"/>
      <c r="F99" s="172"/>
      <c r="G99" s="172"/>
      <c r="H99" s="172"/>
      <c r="I99" s="173"/>
      <c r="J99" s="174">
        <f>J128</f>
        <v>0</v>
      </c>
      <c r="K99" s="170"/>
      <c r="L99" s="175"/>
    </row>
    <row r="100" spans="1:47" s="10" customFormat="1" ht="19.899999999999999" customHeight="1">
      <c r="B100" s="176"/>
      <c r="C100" s="106"/>
      <c r="D100" s="177" t="s">
        <v>123</v>
      </c>
      <c r="E100" s="178"/>
      <c r="F100" s="178"/>
      <c r="G100" s="178"/>
      <c r="H100" s="178"/>
      <c r="I100" s="179"/>
      <c r="J100" s="180">
        <f>J129</f>
        <v>0</v>
      </c>
      <c r="K100" s="106"/>
      <c r="L100" s="181"/>
    </row>
    <row r="101" spans="1:47" s="10" customFormat="1" ht="19.899999999999999" customHeight="1">
      <c r="B101" s="176"/>
      <c r="C101" s="106"/>
      <c r="D101" s="177" t="s">
        <v>124</v>
      </c>
      <c r="E101" s="178"/>
      <c r="F101" s="178"/>
      <c r="G101" s="178"/>
      <c r="H101" s="178"/>
      <c r="I101" s="179"/>
      <c r="J101" s="180">
        <f>J262</f>
        <v>0</v>
      </c>
      <c r="K101" s="106"/>
      <c r="L101" s="181"/>
    </row>
    <row r="102" spans="1:47" s="10" customFormat="1" ht="19.899999999999999" customHeight="1">
      <c r="B102" s="176"/>
      <c r="C102" s="106"/>
      <c r="D102" s="177" t="s">
        <v>125</v>
      </c>
      <c r="E102" s="178"/>
      <c r="F102" s="178"/>
      <c r="G102" s="178"/>
      <c r="H102" s="178"/>
      <c r="I102" s="179"/>
      <c r="J102" s="180">
        <f>J313</f>
        <v>0</v>
      </c>
      <c r="K102" s="106"/>
      <c r="L102" s="181"/>
    </row>
    <row r="103" spans="1:47" s="10" customFormat="1" ht="19.899999999999999" customHeight="1">
      <c r="B103" s="176"/>
      <c r="C103" s="106"/>
      <c r="D103" s="177" t="s">
        <v>126</v>
      </c>
      <c r="E103" s="178"/>
      <c r="F103" s="178"/>
      <c r="G103" s="178"/>
      <c r="H103" s="178"/>
      <c r="I103" s="179"/>
      <c r="J103" s="180">
        <f>J452</f>
        <v>0</v>
      </c>
      <c r="K103" s="106"/>
      <c r="L103" s="181"/>
    </row>
    <row r="104" spans="1:47" s="10" customFormat="1" ht="14.85" customHeight="1">
      <c r="B104" s="176"/>
      <c r="C104" s="106"/>
      <c r="D104" s="177" t="s">
        <v>127</v>
      </c>
      <c r="E104" s="178"/>
      <c r="F104" s="178"/>
      <c r="G104" s="178"/>
      <c r="H104" s="178"/>
      <c r="I104" s="179"/>
      <c r="J104" s="180">
        <f>J453</f>
        <v>0</v>
      </c>
      <c r="K104" s="106"/>
      <c r="L104" s="181"/>
    </row>
    <row r="105" spans="1:47" s="10" customFormat="1" ht="14.85" customHeight="1">
      <c r="B105" s="176"/>
      <c r="C105" s="106"/>
      <c r="D105" s="177" t="s">
        <v>128</v>
      </c>
      <c r="E105" s="178"/>
      <c r="F105" s="178"/>
      <c r="G105" s="178"/>
      <c r="H105" s="178"/>
      <c r="I105" s="179"/>
      <c r="J105" s="180">
        <f>J509</f>
        <v>0</v>
      </c>
      <c r="K105" s="106"/>
      <c r="L105" s="181"/>
    </row>
    <row r="106" spans="1:47" s="2" customFormat="1" ht="21.75" customHeight="1">
      <c r="A106" s="36"/>
      <c r="B106" s="37"/>
      <c r="C106" s="38"/>
      <c r="D106" s="38"/>
      <c r="E106" s="38"/>
      <c r="F106" s="38"/>
      <c r="G106" s="38"/>
      <c r="H106" s="38"/>
      <c r="I106" s="124"/>
      <c r="J106" s="38"/>
      <c r="K106" s="38"/>
      <c r="L106" s="53"/>
      <c r="S106" s="36"/>
      <c r="T106" s="36"/>
      <c r="U106" s="36"/>
      <c r="V106" s="36"/>
      <c r="W106" s="36"/>
      <c r="X106" s="36"/>
      <c r="Y106" s="36"/>
      <c r="Z106" s="36"/>
      <c r="AA106" s="36"/>
      <c r="AB106" s="36"/>
      <c r="AC106" s="36"/>
      <c r="AD106" s="36"/>
      <c r="AE106" s="36"/>
    </row>
    <row r="107" spans="1:47" s="2" customFormat="1" ht="6.95" customHeight="1">
      <c r="A107" s="36"/>
      <c r="B107" s="56"/>
      <c r="C107" s="57"/>
      <c r="D107" s="57"/>
      <c r="E107" s="57"/>
      <c r="F107" s="57"/>
      <c r="G107" s="57"/>
      <c r="H107" s="57"/>
      <c r="I107" s="160"/>
      <c r="J107" s="57"/>
      <c r="K107" s="57"/>
      <c r="L107" s="53"/>
      <c r="S107" s="36"/>
      <c r="T107" s="36"/>
      <c r="U107" s="36"/>
      <c r="V107" s="36"/>
      <c r="W107" s="36"/>
      <c r="X107" s="36"/>
      <c r="Y107" s="36"/>
      <c r="Z107" s="36"/>
      <c r="AA107" s="36"/>
      <c r="AB107" s="36"/>
      <c r="AC107" s="36"/>
      <c r="AD107" s="36"/>
      <c r="AE107" s="36"/>
    </row>
    <row r="111" spans="1:47" s="2" customFormat="1" ht="6.95" customHeight="1">
      <c r="A111" s="36"/>
      <c r="B111" s="58"/>
      <c r="C111" s="59"/>
      <c r="D111" s="59"/>
      <c r="E111" s="59"/>
      <c r="F111" s="59"/>
      <c r="G111" s="59"/>
      <c r="H111" s="59"/>
      <c r="I111" s="163"/>
      <c r="J111" s="59"/>
      <c r="K111" s="59"/>
      <c r="L111" s="53"/>
      <c r="S111" s="36"/>
      <c r="T111" s="36"/>
      <c r="U111" s="36"/>
      <c r="V111" s="36"/>
      <c r="W111" s="36"/>
      <c r="X111" s="36"/>
      <c r="Y111" s="36"/>
      <c r="Z111" s="36"/>
      <c r="AA111" s="36"/>
      <c r="AB111" s="36"/>
      <c r="AC111" s="36"/>
      <c r="AD111" s="36"/>
      <c r="AE111" s="36"/>
    </row>
    <row r="112" spans="1:47" s="2" customFormat="1" ht="24.95" customHeight="1">
      <c r="A112" s="36"/>
      <c r="B112" s="37"/>
      <c r="C112" s="24" t="s">
        <v>129</v>
      </c>
      <c r="D112" s="38"/>
      <c r="E112" s="38"/>
      <c r="F112" s="38"/>
      <c r="G112" s="38"/>
      <c r="H112" s="38"/>
      <c r="I112" s="124"/>
      <c r="J112" s="38"/>
      <c r="K112" s="38"/>
      <c r="L112" s="53"/>
      <c r="S112" s="36"/>
      <c r="T112" s="36"/>
      <c r="U112" s="36"/>
      <c r="V112" s="36"/>
      <c r="W112" s="36"/>
      <c r="X112" s="36"/>
      <c r="Y112" s="36"/>
      <c r="Z112" s="36"/>
      <c r="AA112" s="36"/>
      <c r="AB112" s="36"/>
      <c r="AC112" s="36"/>
      <c r="AD112" s="36"/>
      <c r="AE112" s="36"/>
    </row>
    <row r="113" spans="1:63" s="2" customFormat="1" ht="6.95" customHeight="1">
      <c r="A113" s="36"/>
      <c r="B113" s="37"/>
      <c r="C113" s="38"/>
      <c r="D113" s="38"/>
      <c r="E113" s="38"/>
      <c r="F113" s="38"/>
      <c r="G113" s="38"/>
      <c r="H113" s="38"/>
      <c r="I113" s="124"/>
      <c r="J113" s="38"/>
      <c r="K113" s="38"/>
      <c r="L113" s="53"/>
      <c r="S113" s="36"/>
      <c r="T113" s="36"/>
      <c r="U113" s="36"/>
      <c r="V113" s="36"/>
      <c r="W113" s="36"/>
      <c r="X113" s="36"/>
      <c r="Y113" s="36"/>
      <c r="Z113" s="36"/>
      <c r="AA113" s="36"/>
      <c r="AB113" s="36"/>
      <c r="AC113" s="36"/>
      <c r="AD113" s="36"/>
      <c r="AE113" s="36"/>
    </row>
    <row r="114" spans="1:63" s="2" customFormat="1" ht="12" customHeight="1">
      <c r="A114" s="36"/>
      <c r="B114" s="37"/>
      <c r="C114" s="30" t="s">
        <v>16</v>
      </c>
      <c r="D114" s="38"/>
      <c r="E114" s="38"/>
      <c r="F114" s="38"/>
      <c r="G114" s="38"/>
      <c r="H114" s="38"/>
      <c r="I114" s="124"/>
      <c r="J114" s="38"/>
      <c r="K114" s="38"/>
      <c r="L114" s="53"/>
      <c r="S114" s="36"/>
      <c r="T114" s="36"/>
      <c r="U114" s="36"/>
      <c r="V114" s="36"/>
      <c r="W114" s="36"/>
      <c r="X114" s="36"/>
      <c r="Y114" s="36"/>
      <c r="Z114" s="36"/>
      <c r="AA114" s="36"/>
      <c r="AB114" s="36"/>
      <c r="AC114" s="36"/>
      <c r="AD114" s="36"/>
      <c r="AE114" s="36"/>
    </row>
    <row r="115" spans="1:63" s="2" customFormat="1" ht="23.25" customHeight="1">
      <c r="A115" s="36"/>
      <c r="B115" s="37"/>
      <c r="C115" s="38"/>
      <c r="D115" s="38"/>
      <c r="E115" s="352" t="str">
        <f>E7</f>
        <v xml:space="preserve"> Stavební úpravy komunikace a výstavba chodníku v ulici Jívavská, Šternberk</v>
      </c>
      <c r="F115" s="353"/>
      <c r="G115" s="353"/>
      <c r="H115" s="353"/>
      <c r="I115" s="124"/>
      <c r="J115" s="38"/>
      <c r="K115" s="38"/>
      <c r="L115" s="53"/>
      <c r="S115" s="36"/>
      <c r="T115" s="36"/>
      <c r="U115" s="36"/>
      <c r="V115" s="36"/>
      <c r="W115" s="36"/>
      <c r="X115" s="36"/>
      <c r="Y115" s="36"/>
      <c r="Z115" s="36"/>
      <c r="AA115" s="36"/>
      <c r="AB115" s="36"/>
      <c r="AC115" s="36"/>
      <c r="AD115" s="36"/>
      <c r="AE115" s="36"/>
    </row>
    <row r="116" spans="1:63" s="1" customFormat="1" ht="12" customHeight="1">
      <c r="B116" s="22"/>
      <c r="C116" s="30" t="s">
        <v>112</v>
      </c>
      <c r="D116" s="23"/>
      <c r="E116" s="23"/>
      <c r="F116" s="23"/>
      <c r="G116" s="23"/>
      <c r="H116" s="23"/>
      <c r="I116" s="117"/>
      <c r="J116" s="23"/>
      <c r="K116" s="23"/>
      <c r="L116" s="21"/>
    </row>
    <row r="117" spans="1:63" s="2" customFormat="1" ht="16.5" customHeight="1">
      <c r="A117" s="36"/>
      <c r="B117" s="37"/>
      <c r="C117" s="38"/>
      <c r="D117" s="38"/>
      <c r="E117" s="352" t="s">
        <v>113</v>
      </c>
      <c r="F117" s="354"/>
      <c r="G117" s="354"/>
      <c r="H117" s="354"/>
      <c r="I117" s="124"/>
      <c r="J117" s="38"/>
      <c r="K117" s="38"/>
      <c r="L117" s="53"/>
      <c r="S117" s="36"/>
      <c r="T117" s="36"/>
      <c r="U117" s="36"/>
      <c r="V117" s="36"/>
      <c r="W117" s="36"/>
      <c r="X117" s="36"/>
      <c r="Y117" s="36"/>
      <c r="Z117" s="36"/>
      <c r="AA117" s="36"/>
      <c r="AB117" s="36"/>
      <c r="AC117" s="36"/>
      <c r="AD117" s="36"/>
      <c r="AE117" s="36"/>
    </row>
    <row r="118" spans="1:63" s="2" customFormat="1" ht="12" customHeight="1">
      <c r="A118" s="36"/>
      <c r="B118" s="37"/>
      <c r="C118" s="30" t="s">
        <v>114</v>
      </c>
      <c r="D118" s="38"/>
      <c r="E118" s="38"/>
      <c r="F118" s="38"/>
      <c r="G118" s="38"/>
      <c r="H118" s="38"/>
      <c r="I118" s="124"/>
      <c r="J118" s="38"/>
      <c r="K118" s="38"/>
      <c r="L118" s="53"/>
      <c r="S118" s="36"/>
      <c r="T118" s="36"/>
      <c r="U118" s="36"/>
      <c r="V118" s="36"/>
      <c r="W118" s="36"/>
      <c r="X118" s="36"/>
      <c r="Y118" s="36"/>
      <c r="Z118" s="36"/>
      <c r="AA118" s="36"/>
      <c r="AB118" s="36"/>
      <c r="AC118" s="36"/>
      <c r="AD118" s="36"/>
      <c r="AE118" s="36"/>
    </row>
    <row r="119" spans="1:63" s="2" customFormat="1" ht="24.75" customHeight="1">
      <c r="A119" s="36"/>
      <c r="B119" s="37"/>
      <c r="C119" s="38"/>
      <c r="D119" s="38"/>
      <c r="E119" s="300" t="str">
        <f>E11</f>
        <v>1-1 - SO 101.1 - Místní komunikace -část ZÚ km 0,000-km 0,06245 - soupis prací</v>
      </c>
      <c r="F119" s="354"/>
      <c r="G119" s="354"/>
      <c r="H119" s="354"/>
      <c r="I119" s="124"/>
      <c r="J119" s="38"/>
      <c r="K119" s="38"/>
      <c r="L119" s="53"/>
      <c r="S119" s="36"/>
      <c r="T119" s="36"/>
      <c r="U119" s="36"/>
      <c r="V119" s="36"/>
      <c r="W119" s="36"/>
      <c r="X119" s="36"/>
      <c r="Y119" s="36"/>
      <c r="Z119" s="36"/>
      <c r="AA119" s="36"/>
      <c r="AB119" s="36"/>
      <c r="AC119" s="36"/>
      <c r="AD119" s="36"/>
      <c r="AE119" s="36"/>
    </row>
    <row r="120" spans="1:63" s="2" customFormat="1" ht="6.95" customHeight="1">
      <c r="A120" s="36"/>
      <c r="B120" s="37"/>
      <c r="C120" s="38"/>
      <c r="D120" s="38"/>
      <c r="E120" s="38"/>
      <c r="F120" s="38"/>
      <c r="G120" s="38"/>
      <c r="H120" s="38"/>
      <c r="I120" s="124"/>
      <c r="J120" s="38"/>
      <c r="K120" s="38"/>
      <c r="L120" s="53"/>
      <c r="S120" s="36"/>
      <c r="T120" s="36"/>
      <c r="U120" s="36"/>
      <c r="V120" s="36"/>
      <c r="W120" s="36"/>
      <c r="X120" s="36"/>
      <c r="Y120" s="36"/>
      <c r="Z120" s="36"/>
      <c r="AA120" s="36"/>
      <c r="AB120" s="36"/>
      <c r="AC120" s="36"/>
      <c r="AD120" s="36"/>
      <c r="AE120" s="36"/>
    </row>
    <row r="121" spans="1:63" s="2" customFormat="1" ht="12" customHeight="1">
      <c r="A121" s="36"/>
      <c r="B121" s="37"/>
      <c r="C121" s="30" t="s">
        <v>24</v>
      </c>
      <c r="D121" s="38"/>
      <c r="E121" s="38"/>
      <c r="F121" s="28" t="str">
        <f>F14</f>
        <v>Šternberk</v>
      </c>
      <c r="G121" s="38"/>
      <c r="H121" s="38"/>
      <c r="I121" s="125" t="s">
        <v>26</v>
      </c>
      <c r="J121" s="68" t="str">
        <f>IF(J14="","",J14)</f>
        <v>27. 1. 2020</v>
      </c>
      <c r="K121" s="38"/>
      <c r="L121" s="53"/>
      <c r="S121" s="36"/>
      <c r="T121" s="36"/>
      <c r="U121" s="36"/>
      <c r="V121" s="36"/>
      <c r="W121" s="36"/>
      <c r="X121" s="36"/>
      <c r="Y121" s="36"/>
      <c r="Z121" s="36"/>
      <c r="AA121" s="36"/>
      <c r="AB121" s="36"/>
      <c r="AC121" s="36"/>
      <c r="AD121" s="36"/>
      <c r="AE121" s="36"/>
    </row>
    <row r="122" spans="1:63" s="2" customFormat="1" ht="6.95" customHeight="1">
      <c r="A122" s="36"/>
      <c r="B122" s="37"/>
      <c r="C122" s="38"/>
      <c r="D122" s="38"/>
      <c r="E122" s="38"/>
      <c r="F122" s="38"/>
      <c r="G122" s="38"/>
      <c r="H122" s="38"/>
      <c r="I122" s="124"/>
      <c r="J122" s="38"/>
      <c r="K122" s="38"/>
      <c r="L122" s="53"/>
      <c r="S122" s="36"/>
      <c r="T122" s="36"/>
      <c r="U122" s="36"/>
      <c r="V122" s="36"/>
      <c r="W122" s="36"/>
      <c r="X122" s="36"/>
      <c r="Y122" s="36"/>
      <c r="Z122" s="36"/>
      <c r="AA122" s="36"/>
      <c r="AB122" s="36"/>
      <c r="AC122" s="36"/>
      <c r="AD122" s="36"/>
      <c r="AE122" s="36"/>
    </row>
    <row r="123" spans="1:63" s="2" customFormat="1" ht="15.2" customHeight="1">
      <c r="A123" s="36"/>
      <c r="B123" s="37"/>
      <c r="C123" s="30" t="s">
        <v>34</v>
      </c>
      <c r="D123" s="38"/>
      <c r="E123" s="38"/>
      <c r="F123" s="28" t="str">
        <f>E17</f>
        <v>Město Šternberk</v>
      </c>
      <c r="G123" s="38"/>
      <c r="H123" s="38"/>
      <c r="I123" s="125" t="s">
        <v>42</v>
      </c>
      <c r="J123" s="34" t="str">
        <f>E23</f>
        <v>ing. Petr Doležel</v>
      </c>
      <c r="K123" s="38"/>
      <c r="L123" s="53"/>
      <c r="S123" s="36"/>
      <c r="T123" s="36"/>
      <c r="U123" s="36"/>
      <c r="V123" s="36"/>
      <c r="W123" s="36"/>
      <c r="X123" s="36"/>
      <c r="Y123" s="36"/>
      <c r="Z123" s="36"/>
      <c r="AA123" s="36"/>
      <c r="AB123" s="36"/>
      <c r="AC123" s="36"/>
      <c r="AD123" s="36"/>
      <c r="AE123" s="36"/>
    </row>
    <row r="124" spans="1:63" s="2" customFormat="1" ht="25.7" customHeight="1">
      <c r="A124" s="36"/>
      <c r="B124" s="37"/>
      <c r="C124" s="30" t="s">
        <v>40</v>
      </c>
      <c r="D124" s="38"/>
      <c r="E124" s="38"/>
      <c r="F124" s="28" t="str">
        <f>IF(E20="","",E20)</f>
        <v>Vyplň údaj</v>
      </c>
      <c r="G124" s="38"/>
      <c r="H124" s="38"/>
      <c r="I124" s="125" t="s">
        <v>46</v>
      </c>
      <c r="J124" s="34" t="str">
        <f>E26</f>
        <v xml:space="preserve">ing.Pospíšil Michal        CU 2019/1  </v>
      </c>
      <c r="K124" s="38"/>
      <c r="L124" s="53"/>
      <c r="S124" s="36"/>
      <c r="T124" s="36"/>
      <c r="U124" s="36"/>
      <c r="V124" s="36"/>
      <c r="W124" s="36"/>
      <c r="X124" s="36"/>
      <c r="Y124" s="36"/>
      <c r="Z124" s="36"/>
      <c r="AA124" s="36"/>
      <c r="AB124" s="36"/>
      <c r="AC124" s="36"/>
      <c r="AD124" s="36"/>
      <c r="AE124" s="36"/>
    </row>
    <row r="125" spans="1:63" s="2" customFormat="1" ht="10.35" customHeight="1">
      <c r="A125" s="36"/>
      <c r="B125" s="37"/>
      <c r="C125" s="38"/>
      <c r="D125" s="38"/>
      <c r="E125" s="38"/>
      <c r="F125" s="38"/>
      <c r="G125" s="38"/>
      <c r="H125" s="38"/>
      <c r="I125" s="124"/>
      <c r="J125" s="38"/>
      <c r="K125" s="38"/>
      <c r="L125" s="53"/>
      <c r="S125" s="36"/>
      <c r="T125" s="36"/>
      <c r="U125" s="36"/>
      <c r="V125" s="36"/>
      <c r="W125" s="36"/>
      <c r="X125" s="36"/>
      <c r="Y125" s="36"/>
      <c r="Z125" s="36"/>
      <c r="AA125" s="36"/>
      <c r="AB125" s="36"/>
      <c r="AC125" s="36"/>
      <c r="AD125" s="36"/>
      <c r="AE125" s="36"/>
    </row>
    <row r="126" spans="1:63" s="11" customFormat="1" ht="29.25" customHeight="1">
      <c r="A126" s="182"/>
      <c r="B126" s="183"/>
      <c r="C126" s="184" t="s">
        <v>130</v>
      </c>
      <c r="D126" s="185" t="s">
        <v>76</v>
      </c>
      <c r="E126" s="185" t="s">
        <v>72</v>
      </c>
      <c r="F126" s="185" t="s">
        <v>73</v>
      </c>
      <c r="G126" s="185" t="s">
        <v>131</v>
      </c>
      <c r="H126" s="185" t="s">
        <v>132</v>
      </c>
      <c r="I126" s="186" t="s">
        <v>133</v>
      </c>
      <c r="J126" s="185" t="s">
        <v>119</v>
      </c>
      <c r="K126" s="187" t="s">
        <v>134</v>
      </c>
      <c r="L126" s="188"/>
      <c r="M126" s="77" t="s">
        <v>1</v>
      </c>
      <c r="N126" s="78" t="s">
        <v>55</v>
      </c>
      <c r="O126" s="78" t="s">
        <v>135</v>
      </c>
      <c r="P126" s="78" t="s">
        <v>136</v>
      </c>
      <c r="Q126" s="78" t="s">
        <v>137</v>
      </c>
      <c r="R126" s="78" t="s">
        <v>138</v>
      </c>
      <c r="S126" s="78" t="s">
        <v>139</v>
      </c>
      <c r="T126" s="79" t="s">
        <v>140</v>
      </c>
      <c r="U126" s="182"/>
      <c r="V126" s="182"/>
      <c r="W126" s="182"/>
      <c r="X126" s="182"/>
      <c r="Y126" s="182"/>
      <c r="Z126" s="182"/>
      <c r="AA126" s="182"/>
      <c r="AB126" s="182"/>
      <c r="AC126" s="182"/>
      <c r="AD126" s="182"/>
      <c r="AE126" s="182"/>
    </row>
    <row r="127" spans="1:63" s="2" customFormat="1" ht="22.9" customHeight="1">
      <c r="A127" s="36"/>
      <c r="B127" s="37"/>
      <c r="C127" s="84" t="s">
        <v>141</v>
      </c>
      <c r="D127" s="38"/>
      <c r="E127" s="38"/>
      <c r="F127" s="38"/>
      <c r="G127" s="38"/>
      <c r="H127" s="38"/>
      <c r="I127" s="124"/>
      <c r="J127" s="189">
        <f>BK127</f>
        <v>0</v>
      </c>
      <c r="K127" s="38"/>
      <c r="L127" s="41"/>
      <c r="M127" s="80"/>
      <c r="N127" s="190"/>
      <c r="O127" s="81"/>
      <c r="P127" s="191">
        <f>P128</f>
        <v>0</v>
      </c>
      <c r="Q127" s="81"/>
      <c r="R127" s="191">
        <f>R128</f>
        <v>608.28802988000007</v>
      </c>
      <c r="S127" s="81"/>
      <c r="T127" s="192">
        <f>T128</f>
        <v>184.51426000000001</v>
      </c>
      <c r="U127" s="36"/>
      <c r="V127" s="36"/>
      <c r="W127" s="36"/>
      <c r="X127" s="36"/>
      <c r="Y127" s="36"/>
      <c r="Z127" s="36"/>
      <c r="AA127" s="36"/>
      <c r="AB127" s="36"/>
      <c r="AC127" s="36"/>
      <c r="AD127" s="36"/>
      <c r="AE127" s="36"/>
      <c r="AT127" s="18" t="s">
        <v>90</v>
      </c>
      <c r="AU127" s="18" t="s">
        <v>121</v>
      </c>
      <c r="BK127" s="193">
        <f>BK128</f>
        <v>0</v>
      </c>
    </row>
    <row r="128" spans="1:63" s="12" customFormat="1" ht="25.9" customHeight="1">
      <c r="B128" s="194"/>
      <c r="C128" s="195"/>
      <c r="D128" s="196" t="s">
        <v>90</v>
      </c>
      <c r="E128" s="197" t="s">
        <v>142</v>
      </c>
      <c r="F128" s="197" t="s">
        <v>143</v>
      </c>
      <c r="G128" s="195"/>
      <c r="H128" s="195"/>
      <c r="I128" s="198"/>
      <c r="J128" s="199">
        <f>BK128</f>
        <v>0</v>
      </c>
      <c r="K128" s="195"/>
      <c r="L128" s="200"/>
      <c r="M128" s="201"/>
      <c r="N128" s="202"/>
      <c r="O128" s="202"/>
      <c r="P128" s="203">
        <f>P129+P262+P313+P452</f>
        <v>0</v>
      </c>
      <c r="Q128" s="202"/>
      <c r="R128" s="203">
        <f>R129+R262+R313+R452</f>
        <v>608.28802988000007</v>
      </c>
      <c r="S128" s="202"/>
      <c r="T128" s="204">
        <f>T129+T262+T313+T452</f>
        <v>184.51426000000001</v>
      </c>
      <c r="AR128" s="205" t="s">
        <v>23</v>
      </c>
      <c r="AT128" s="206" t="s">
        <v>90</v>
      </c>
      <c r="AU128" s="206" t="s">
        <v>91</v>
      </c>
      <c r="AY128" s="205" t="s">
        <v>144</v>
      </c>
      <c r="BK128" s="207">
        <f>BK129+BK262+BK313+BK452</f>
        <v>0</v>
      </c>
    </row>
    <row r="129" spans="1:65" s="12" customFormat="1" ht="22.9" customHeight="1">
      <c r="B129" s="194"/>
      <c r="C129" s="195"/>
      <c r="D129" s="196" t="s">
        <v>90</v>
      </c>
      <c r="E129" s="208" t="s">
        <v>145</v>
      </c>
      <c r="F129" s="208" t="s">
        <v>146</v>
      </c>
      <c r="G129" s="195"/>
      <c r="H129" s="195"/>
      <c r="I129" s="198"/>
      <c r="J129" s="209">
        <f>BK129</f>
        <v>0</v>
      </c>
      <c r="K129" s="195"/>
      <c r="L129" s="200"/>
      <c r="M129" s="201"/>
      <c r="N129" s="202"/>
      <c r="O129" s="202"/>
      <c r="P129" s="203">
        <f>SUM(P130:P261)</f>
        <v>0</v>
      </c>
      <c r="Q129" s="202"/>
      <c r="R129" s="203">
        <f>SUM(R130:R261)</f>
        <v>4.4200000000000001E-4</v>
      </c>
      <c r="S129" s="202"/>
      <c r="T129" s="204">
        <f>SUM(T130:T261)</f>
        <v>0</v>
      </c>
      <c r="AR129" s="205" t="s">
        <v>23</v>
      </c>
      <c r="AT129" s="206" t="s">
        <v>90</v>
      </c>
      <c r="AU129" s="206" t="s">
        <v>23</v>
      </c>
      <c r="AY129" s="205" t="s">
        <v>144</v>
      </c>
      <c r="BK129" s="207">
        <f>SUM(BK130:BK261)</f>
        <v>0</v>
      </c>
    </row>
    <row r="130" spans="1:65" s="2" customFormat="1" ht="16.5" customHeight="1">
      <c r="A130" s="36"/>
      <c r="B130" s="37"/>
      <c r="C130" s="210" t="s">
        <v>23</v>
      </c>
      <c r="D130" s="210" t="s">
        <v>147</v>
      </c>
      <c r="E130" s="211" t="s">
        <v>148</v>
      </c>
      <c r="F130" s="212" t="s">
        <v>149</v>
      </c>
      <c r="G130" s="213" t="s">
        <v>150</v>
      </c>
      <c r="H130" s="214">
        <v>3.0000000000000001E-3</v>
      </c>
      <c r="I130" s="215"/>
      <c r="J130" s="216">
        <f>ROUND(I130*H130,2)</f>
        <v>0</v>
      </c>
      <c r="K130" s="212" t="s">
        <v>151</v>
      </c>
      <c r="L130" s="41"/>
      <c r="M130" s="217" t="s">
        <v>1</v>
      </c>
      <c r="N130" s="218" t="s">
        <v>56</v>
      </c>
      <c r="O130" s="73"/>
      <c r="P130" s="219">
        <f>O130*H130</f>
        <v>0</v>
      </c>
      <c r="Q130" s="219">
        <v>0</v>
      </c>
      <c r="R130" s="219">
        <f>Q130*H130</f>
        <v>0</v>
      </c>
      <c r="S130" s="219">
        <v>0</v>
      </c>
      <c r="T130" s="220">
        <f>S130*H130</f>
        <v>0</v>
      </c>
      <c r="U130" s="36"/>
      <c r="V130" s="36"/>
      <c r="W130" s="36"/>
      <c r="X130" s="36"/>
      <c r="Y130" s="36"/>
      <c r="Z130" s="36"/>
      <c r="AA130" s="36"/>
      <c r="AB130" s="36"/>
      <c r="AC130" s="36"/>
      <c r="AD130" s="36"/>
      <c r="AE130" s="36"/>
      <c r="AR130" s="221" t="s">
        <v>152</v>
      </c>
      <c r="AT130" s="221" t="s">
        <v>147</v>
      </c>
      <c r="AU130" s="221" t="s">
        <v>98</v>
      </c>
      <c r="AY130" s="18" t="s">
        <v>144</v>
      </c>
      <c r="BE130" s="222">
        <f>IF(N130="základní",J130,0)</f>
        <v>0</v>
      </c>
      <c r="BF130" s="222">
        <f>IF(N130="snížená",J130,0)</f>
        <v>0</v>
      </c>
      <c r="BG130" s="222">
        <f>IF(N130="zákl. přenesená",J130,0)</f>
        <v>0</v>
      </c>
      <c r="BH130" s="222">
        <f>IF(N130="sníž. přenesená",J130,0)</f>
        <v>0</v>
      </c>
      <c r="BI130" s="222">
        <f>IF(N130="nulová",J130,0)</f>
        <v>0</v>
      </c>
      <c r="BJ130" s="18" t="s">
        <v>23</v>
      </c>
      <c r="BK130" s="222">
        <f>ROUND(I130*H130,2)</f>
        <v>0</v>
      </c>
      <c r="BL130" s="18" t="s">
        <v>152</v>
      </c>
      <c r="BM130" s="221" t="s">
        <v>153</v>
      </c>
    </row>
    <row r="131" spans="1:65" s="2" customFormat="1" ht="19.5">
      <c r="A131" s="36"/>
      <c r="B131" s="37"/>
      <c r="C131" s="38"/>
      <c r="D131" s="223" t="s">
        <v>154</v>
      </c>
      <c r="E131" s="38"/>
      <c r="F131" s="224" t="s">
        <v>155</v>
      </c>
      <c r="G131" s="38"/>
      <c r="H131" s="38"/>
      <c r="I131" s="124"/>
      <c r="J131" s="38"/>
      <c r="K131" s="38"/>
      <c r="L131" s="41"/>
      <c r="M131" s="225"/>
      <c r="N131" s="226"/>
      <c r="O131" s="73"/>
      <c r="P131" s="73"/>
      <c r="Q131" s="73"/>
      <c r="R131" s="73"/>
      <c r="S131" s="73"/>
      <c r="T131" s="74"/>
      <c r="U131" s="36"/>
      <c r="V131" s="36"/>
      <c r="W131" s="36"/>
      <c r="X131" s="36"/>
      <c r="Y131" s="36"/>
      <c r="Z131" s="36"/>
      <c r="AA131" s="36"/>
      <c r="AB131" s="36"/>
      <c r="AC131" s="36"/>
      <c r="AD131" s="36"/>
      <c r="AE131" s="36"/>
      <c r="AT131" s="18" t="s">
        <v>154</v>
      </c>
      <c r="AU131" s="18" t="s">
        <v>98</v>
      </c>
    </row>
    <row r="132" spans="1:65" s="2" customFormat="1" ht="48.75">
      <c r="A132" s="36"/>
      <c r="B132" s="37"/>
      <c r="C132" s="38"/>
      <c r="D132" s="223" t="s">
        <v>156</v>
      </c>
      <c r="E132" s="38"/>
      <c r="F132" s="227" t="s">
        <v>157</v>
      </c>
      <c r="G132" s="38"/>
      <c r="H132" s="38"/>
      <c r="I132" s="124"/>
      <c r="J132" s="38"/>
      <c r="K132" s="38"/>
      <c r="L132" s="41"/>
      <c r="M132" s="225"/>
      <c r="N132" s="226"/>
      <c r="O132" s="73"/>
      <c r="P132" s="73"/>
      <c r="Q132" s="73"/>
      <c r="R132" s="73"/>
      <c r="S132" s="73"/>
      <c r="T132" s="74"/>
      <c r="U132" s="36"/>
      <c r="V132" s="36"/>
      <c r="W132" s="36"/>
      <c r="X132" s="36"/>
      <c r="Y132" s="36"/>
      <c r="Z132" s="36"/>
      <c r="AA132" s="36"/>
      <c r="AB132" s="36"/>
      <c r="AC132" s="36"/>
      <c r="AD132" s="36"/>
      <c r="AE132" s="36"/>
      <c r="AT132" s="18" t="s">
        <v>156</v>
      </c>
      <c r="AU132" s="18" t="s">
        <v>98</v>
      </c>
    </row>
    <row r="133" spans="1:65" s="13" customFormat="1" ht="11.25">
      <c r="B133" s="228"/>
      <c r="C133" s="229"/>
      <c r="D133" s="223" t="s">
        <v>158</v>
      </c>
      <c r="E133" s="230" t="s">
        <v>1</v>
      </c>
      <c r="F133" s="231" t="s">
        <v>159</v>
      </c>
      <c r="G133" s="229"/>
      <c r="H133" s="230" t="s">
        <v>1</v>
      </c>
      <c r="I133" s="232"/>
      <c r="J133" s="229"/>
      <c r="K133" s="229"/>
      <c r="L133" s="233"/>
      <c r="M133" s="234"/>
      <c r="N133" s="235"/>
      <c r="O133" s="235"/>
      <c r="P133" s="235"/>
      <c r="Q133" s="235"/>
      <c r="R133" s="235"/>
      <c r="S133" s="235"/>
      <c r="T133" s="236"/>
      <c r="AT133" s="237" t="s">
        <v>158</v>
      </c>
      <c r="AU133" s="237" t="s">
        <v>98</v>
      </c>
      <c r="AV133" s="13" t="s">
        <v>23</v>
      </c>
      <c r="AW133" s="13" t="s">
        <v>48</v>
      </c>
      <c r="AX133" s="13" t="s">
        <v>91</v>
      </c>
      <c r="AY133" s="237" t="s">
        <v>144</v>
      </c>
    </row>
    <row r="134" spans="1:65" s="14" customFormat="1" ht="11.25">
      <c r="B134" s="238"/>
      <c r="C134" s="239"/>
      <c r="D134" s="223" t="s">
        <v>158</v>
      </c>
      <c r="E134" s="240" t="s">
        <v>1</v>
      </c>
      <c r="F134" s="241" t="s">
        <v>160</v>
      </c>
      <c r="G134" s="239"/>
      <c r="H134" s="242">
        <v>3.0000000000000001E-3</v>
      </c>
      <c r="I134" s="243"/>
      <c r="J134" s="239"/>
      <c r="K134" s="239"/>
      <c r="L134" s="244"/>
      <c r="M134" s="245"/>
      <c r="N134" s="246"/>
      <c r="O134" s="246"/>
      <c r="P134" s="246"/>
      <c r="Q134" s="246"/>
      <c r="R134" s="246"/>
      <c r="S134" s="246"/>
      <c r="T134" s="247"/>
      <c r="AT134" s="248" t="s">
        <v>158</v>
      </c>
      <c r="AU134" s="248" t="s">
        <v>98</v>
      </c>
      <c r="AV134" s="14" t="s">
        <v>98</v>
      </c>
      <c r="AW134" s="14" t="s">
        <v>48</v>
      </c>
      <c r="AX134" s="14" t="s">
        <v>91</v>
      </c>
      <c r="AY134" s="248" t="s">
        <v>144</v>
      </c>
    </row>
    <row r="135" spans="1:65" s="2" customFormat="1" ht="16.5" customHeight="1">
      <c r="A135" s="36"/>
      <c r="B135" s="37"/>
      <c r="C135" s="249" t="s">
        <v>98</v>
      </c>
      <c r="D135" s="249" t="s">
        <v>161</v>
      </c>
      <c r="E135" s="250" t="s">
        <v>162</v>
      </c>
      <c r="F135" s="251" t="s">
        <v>163</v>
      </c>
      <c r="G135" s="252" t="s">
        <v>164</v>
      </c>
      <c r="H135" s="253">
        <v>1.7000000000000001E-2</v>
      </c>
      <c r="I135" s="254"/>
      <c r="J135" s="255">
        <f>ROUND(I135*H135,2)</f>
        <v>0</v>
      </c>
      <c r="K135" s="251" t="s">
        <v>1</v>
      </c>
      <c r="L135" s="256"/>
      <c r="M135" s="257" t="s">
        <v>1</v>
      </c>
      <c r="N135" s="258" t="s">
        <v>56</v>
      </c>
      <c r="O135" s="73"/>
      <c r="P135" s="219">
        <f>O135*H135</f>
        <v>0</v>
      </c>
      <c r="Q135" s="219">
        <v>0</v>
      </c>
      <c r="R135" s="219">
        <f>Q135*H135</f>
        <v>0</v>
      </c>
      <c r="S135" s="219">
        <v>0</v>
      </c>
      <c r="T135" s="220">
        <f>S135*H135</f>
        <v>0</v>
      </c>
      <c r="U135" s="36"/>
      <c r="V135" s="36"/>
      <c r="W135" s="36"/>
      <c r="X135" s="36"/>
      <c r="Y135" s="36"/>
      <c r="Z135" s="36"/>
      <c r="AA135" s="36"/>
      <c r="AB135" s="36"/>
      <c r="AC135" s="36"/>
      <c r="AD135" s="36"/>
      <c r="AE135" s="36"/>
      <c r="AR135" s="221" t="s">
        <v>165</v>
      </c>
      <c r="AT135" s="221" t="s">
        <v>161</v>
      </c>
      <c r="AU135" s="221" t="s">
        <v>98</v>
      </c>
      <c r="AY135" s="18" t="s">
        <v>144</v>
      </c>
      <c r="BE135" s="222">
        <f>IF(N135="základní",J135,0)</f>
        <v>0</v>
      </c>
      <c r="BF135" s="222">
        <f>IF(N135="snížená",J135,0)</f>
        <v>0</v>
      </c>
      <c r="BG135" s="222">
        <f>IF(N135="zákl. přenesená",J135,0)</f>
        <v>0</v>
      </c>
      <c r="BH135" s="222">
        <f>IF(N135="sníž. přenesená",J135,0)</f>
        <v>0</v>
      </c>
      <c r="BI135" s="222">
        <f>IF(N135="nulová",J135,0)</f>
        <v>0</v>
      </c>
      <c r="BJ135" s="18" t="s">
        <v>23</v>
      </c>
      <c r="BK135" s="222">
        <f>ROUND(I135*H135,2)</f>
        <v>0</v>
      </c>
      <c r="BL135" s="18" t="s">
        <v>152</v>
      </c>
      <c r="BM135" s="221" t="s">
        <v>166</v>
      </c>
    </row>
    <row r="136" spans="1:65" s="2" customFormat="1" ht="11.25">
      <c r="A136" s="36"/>
      <c r="B136" s="37"/>
      <c r="C136" s="38"/>
      <c r="D136" s="223" t="s">
        <v>154</v>
      </c>
      <c r="E136" s="38"/>
      <c r="F136" s="224" t="s">
        <v>167</v>
      </c>
      <c r="G136" s="38"/>
      <c r="H136" s="38"/>
      <c r="I136" s="124"/>
      <c r="J136" s="38"/>
      <c r="K136" s="38"/>
      <c r="L136" s="41"/>
      <c r="M136" s="225"/>
      <c r="N136" s="226"/>
      <c r="O136" s="73"/>
      <c r="P136" s="73"/>
      <c r="Q136" s="73"/>
      <c r="R136" s="73"/>
      <c r="S136" s="73"/>
      <c r="T136" s="74"/>
      <c r="U136" s="36"/>
      <c r="V136" s="36"/>
      <c r="W136" s="36"/>
      <c r="X136" s="36"/>
      <c r="Y136" s="36"/>
      <c r="Z136" s="36"/>
      <c r="AA136" s="36"/>
      <c r="AB136" s="36"/>
      <c r="AC136" s="36"/>
      <c r="AD136" s="36"/>
      <c r="AE136" s="36"/>
      <c r="AT136" s="18" t="s">
        <v>154</v>
      </c>
      <c r="AU136" s="18" t="s">
        <v>98</v>
      </c>
    </row>
    <row r="137" spans="1:65" s="13" customFormat="1" ht="11.25">
      <c r="B137" s="228"/>
      <c r="C137" s="229"/>
      <c r="D137" s="223" t="s">
        <v>158</v>
      </c>
      <c r="E137" s="230" t="s">
        <v>1</v>
      </c>
      <c r="F137" s="231" t="s">
        <v>159</v>
      </c>
      <c r="G137" s="229"/>
      <c r="H137" s="230" t="s">
        <v>1</v>
      </c>
      <c r="I137" s="232"/>
      <c r="J137" s="229"/>
      <c r="K137" s="229"/>
      <c r="L137" s="233"/>
      <c r="M137" s="234"/>
      <c r="N137" s="235"/>
      <c r="O137" s="235"/>
      <c r="P137" s="235"/>
      <c r="Q137" s="235"/>
      <c r="R137" s="235"/>
      <c r="S137" s="235"/>
      <c r="T137" s="236"/>
      <c r="AT137" s="237" t="s">
        <v>158</v>
      </c>
      <c r="AU137" s="237" t="s">
        <v>98</v>
      </c>
      <c r="AV137" s="13" t="s">
        <v>23</v>
      </c>
      <c r="AW137" s="13" t="s">
        <v>48</v>
      </c>
      <c r="AX137" s="13" t="s">
        <v>91</v>
      </c>
      <c r="AY137" s="237" t="s">
        <v>144</v>
      </c>
    </row>
    <row r="138" spans="1:65" s="14" customFormat="1" ht="11.25">
      <c r="B138" s="238"/>
      <c r="C138" s="239"/>
      <c r="D138" s="223" t="s">
        <v>158</v>
      </c>
      <c r="E138" s="240" t="s">
        <v>1</v>
      </c>
      <c r="F138" s="241" t="s">
        <v>168</v>
      </c>
      <c r="G138" s="239"/>
      <c r="H138" s="242">
        <v>1.6500000000000001E-2</v>
      </c>
      <c r="I138" s="243"/>
      <c r="J138" s="239"/>
      <c r="K138" s="239"/>
      <c r="L138" s="244"/>
      <c r="M138" s="245"/>
      <c r="N138" s="246"/>
      <c r="O138" s="246"/>
      <c r="P138" s="246"/>
      <c r="Q138" s="246"/>
      <c r="R138" s="246"/>
      <c r="S138" s="246"/>
      <c r="T138" s="247"/>
      <c r="AT138" s="248" t="s">
        <v>158</v>
      </c>
      <c r="AU138" s="248" t="s">
        <v>98</v>
      </c>
      <c r="AV138" s="14" t="s">
        <v>98</v>
      </c>
      <c r="AW138" s="14" t="s">
        <v>48</v>
      </c>
      <c r="AX138" s="14" t="s">
        <v>91</v>
      </c>
      <c r="AY138" s="248" t="s">
        <v>144</v>
      </c>
    </row>
    <row r="139" spans="1:65" s="2" customFormat="1" ht="21.75" customHeight="1">
      <c r="A139" s="36"/>
      <c r="B139" s="37"/>
      <c r="C139" s="210" t="s">
        <v>169</v>
      </c>
      <c r="D139" s="210" t="s">
        <v>147</v>
      </c>
      <c r="E139" s="211" t="s">
        <v>170</v>
      </c>
      <c r="F139" s="212" t="s">
        <v>171</v>
      </c>
      <c r="G139" s="213" t="s">
        <v>172</v>
      </c>
      <c r="H139" s="214">
        <v>2.2000000000000002</v>
      </c>
      <c r="I139" s="215"/>
      <c r="J139" s="216">
        <f>ROUND(I139*H139,2)</f>
        <v>0</v>
      </c>
      <c r="K139" s="212" t="s">
        <v>151</v>
      </c>
      <c r="L139" s="41"/>
      <c r="M139" s="217" t="s">
        <v>1</v>
      </c>
      <c r="N139" s="218" t="s">
        <v>56</v>
      </c>
      <c r="O139" s="73"/>
      <c r="P139" s="219">
        <f>O139*H139</f>
        <v>0</v>
      </c>
      <c r="Q139" s="219">
        <v>0</v>
      </c>
      <c r="R139" s="219">
        <f>Q139*H139</f>
        <v>0</v>
      </c>
      <c r="S139" s="219">
        <v>0</v>
      </c>
      <c r="T139" s="220">
        <f>S139*H139</f>
        <v>0</v>
      </c>
      <c r="U139" s="36"/>
      <c r="V139" s="36"/>
      <c r="W139" s="36"/>
      <c r="X139" s="36"/>
      <c r="Y139" s="36"/>
      <c r="Z139" s="36"/>
      <c r="AA139" s="36"/>
      <c r="AB139" s="36"/>
      <c r="AC139" s="36"/>
      <c r="AD139" s="36"/>
      <c r="AE139" s="36"/>
      <c r="AR139" s="221" t="s">
        <v>152</v>
      </c>
      <c r="AT139" s="221" t="s">
        <v>147</v>
      </c>
      <c r="AU139" s="221" t="s">
        <v>98</v>
      </c>
      <c r="AY139" s="18" t="s">
        <v>144</v>
      </c>
      <c r="BE139" s="222">
        <f>IF(N139="základní",J139,0)</f>
        <v>0</v>
      </c>
      <c r="BF139" s="222">
        <f>IF(N139="snížená",J139,0)</f>
        <v>0</v>
      </c>
      <c r="BG139" s="222">
        <f>IF(N139="zákl. přenesená",J139,0)</f>
        <v>0</v>
      </c>
      <c r="BH139" s="222">
        <f>IF(N139="sníž. přenesená",J139,0)</f>
        <v>0</v>
      </c>
      <c r="BI139" s="222">
        <f>IF(N139="nulová",J139,0)</f>
        <v>0</v>
      </c>
      <c r="BJ139" s="18" t="s">
        <v>23</v>
      </c>
      <c r="BK139" s="222">
        <f>ROUND(I139*H139,2)</f>
        <v>0</v>
      </c>
      <c r="BL139" s="18" t="s">
        <v>152</v>
      </c>
      <c r="BM139" s="221" t="s">
        <v>173</v>
      </c>
    </row>
    <row r="140" spans="1:65" s="2" customFormat="1" ht="11.25">
      <c r="A140" s="36"/>
      <c r="B140" s="37"/>
      <c r="C140" s="38"/>
      <c r="D140" s="223" t="s">
        <v>154</v>
      </c>
      <c r="E140" s="38"/>
      <c r="F140" s="224" t="s">
        <v>174</v>
      </c>
      <c r="G140" s="38"/>
      <c r="H140" s="38"/>
      <c r="I140" s="124"/>
      <c r="J140" s="38"/>
      <c r="K140" s="38"/>
      <c r="L140" s="41"/>
      <c r="M140" s="225"/>
      <c r="N140" s="226"/>
      <c r="O140" s="73"/>
      <c r="P140" s="73"/>
      <c r="Q140" s="73"/>
      <c r="R140" s="73"/>
      <c r="S140" s="73"/>
      <c r="T140" s="74"/>
      <c r="U140" s="36"/>
      <c r="V140" s="36"/>
      <c r="W140" s="36"/>
      <c r="X140" s="36"/>
      <c r="Y140" s="36"/>
      <c r="Z140" s="36"/>
      <c r="AA140" s="36"/>
      <c r="AB140" s="36"/>
      <c r="AC140" s="36"/>
      <c r="AD140" s="36"/>
      <c r="AE140" s="36"/>
      <c r="AT140" s="18" t="s">
        <v>154</v>
      </c>
      <c r="AU140" s="18" t="s">
        <v>98</v>
      </c>
    </row>
    <row r="141" spans="1:65" s="2" customFormat="1" ht="117">
      <c r="A141" s="36"/>
      <c r="B141" s="37"/>
      <c r="C141" s="38"/>
      <c r="D141" s="223" t="s">
        <v>156</v>
      </c>
      <c r="E141" s="38"/>
      <c r="F141" s="227" t="s">
        <v>175</v>
      </c>
      <c r="G141" s="38"/>
      <c r="H141" s="38"/>
      <c r="I141" s="124"/>
      <c r="J141" s="38"/>
      <c r="K141" s="38"/>
      <c r="L141" s="41"/>
      <c r="M141" s="225"/>
      <c r="N141" s="226"/>
      <c r="O141" s="73"/>
      <c r="P141" s="73"/>
      <c r="Q141" s="73"/>
      <c r="R141" s="73"/>
      <c r="S141" s="73"/>
      <c r="T141" s="74"/>
      <c r="U141" s="36"/>
      <c r="V141" s="36"/>
      <c r="W141" s="36"/>
      <c r="X141" s="36"/>
      <c r="Y141" s="36"/>
      <c r="Z141" s="36"/>
      <c r="AA141" s="36"/>
      <c r="AB141" s="36"/>
      <c r="AC141" s="36"/>
      <c r="AD141" s="36"/>
      <c r="AE141" s="36"/>
      <c r="AT141" s="18" t="s">
        <v>156</v>
      </c>
      <c r="AU141" s="18" t="s">
        <v>98</v>
      </c>
    </row>
    <row r="142" spans="1:65" s="13" customFormat="1" ht="11.25">
      <c r="B142" s="228"/>
      <c r="C142" s="229"/>
      <c r="D142" s="223" t="s">
        <v>158</v>
      </c>
      <c r="E142" s="230" t="s">
        <v>1</v>
      </c>
      <c r="F142" s="231" t="s">
        <v>176</v>
      </c>
      <c r="G142" s="229"/>
      <c r="H142" s="230" t="s">
        <v>1</v>
      </c>
      <c r="I142" s="232"/>
      <c r="J142" s="229"/>
      <c r="K142" s="229"/>
      <c r="L142" s="233"/>
      <c r="M142" s="234"/>
      <c r="N142" s="235"/>
      <c r="O142" s="235"/>
      <c r="P142" s="235"/>
      <c r="Q142" s="235"/>
      <c r="R142" s="235"/>
      <c r="S142" s="235"/>
      <c r="T142" s="236"/>
      <c r="AT142" s="237" t="s">
        <v>158</v>
      </c>
      <c r="AU142" s="237" t="s">
        <v>98</v>
      </c>
      <c r="AV142" s="13" t="s">
        <v>23</v>
      </c>
      <c r="AW142" s="13" t="s">
        <v>48</v>
      </c>
      <c r="AX142" s="13" t="s">
        <v>91</v>
      </c>
      <c r="AY142" s="237" t="s">
        <v>144</v>
      </c>
    </row>
    <row r="143" spans="1:65" s="14" customFormat="1" ht="11.25">
      <c r="B143" s="238"/>
      <c r="C143" s="239"/>
      <c r="D143" s="223" t="s">
        <v>158</v>
      </c>
      <c r="E143" s="240" t="s">
        <v>1</v>
      </c>
      <c r="F143" s="241" t="s">
        <v>177</v>
      </c>
      <c r="G143" s="239"/>
      <c r="H143" s="242">
        <v>2.2000000000000002</v>
      </c>
      <c r="I143" s="243"/>
      <c r="J143" s="239"/>
      <c r="K143" s="239"/>
      <c r="L143" s="244"/>
      <c r="M143" s="245"/>
      <c r="N143" s="246"/>
      <c r="O143" s="246"/>
      <c r="P143" s="246"/>
      <c r="Q143" s="246"/>
      <c r="R143" s="246"/>
      <c r="S143" s="246"/>
      <c r="T143" s="247"/>
      <c r="AT143" s="248" t="s">
        <v>158</v>
      </c>
      <c r="AU143" s="248" t="s">
        <v>98</v>
      </c>
      <c r="AV143" s="14" t="s">
        <v>98</v>
      </c>
      <c r="AW143" s="14" t="s">
        <v>48</v>
      </c>
      <c r="AX143" s="14" t="s">
        <v>23</v>
      </c>
      <c r="AY143" s="248" t="s">
        <v>144</v>
      </c>
    </row>
    <row r="144" spans="1:65" s="2" customFormat="1" ht="21.75" customHeight="1">
      <c r="A144" s="36"/>
      <c r="B144" s="37"/>
      <c r="C144" s="210" t="s">
        <v>152</v>
      </c>
      <c r="D144" s="210" t="s">
        <v>147</v>
      </c>
      <c r="E144" s="211" t="s">
        <v>178</v>
      </c>
      <c r="F144" s="212" t="s">
        <v>179</v>
      </c>
      <c r="G144" s="213" t="s">
        <v>172</v>
      </c>
      <c r="H144" s="214">
        <v>2.2000000000000002</v>
      </c>
      <c r="I144" s="215"/>
      <c r="J144" s="216">
        <f>ROUND(I144*H144,2)</f>
        <v>0</v>
      </c>
      <c r="K144" s="212" t="s">
        <v>151</v>
      </c>
      <c r="L144" s="41"/>
      <c r="M144" s="217" t="s">
        <v>1</v>
      </c>
      <c r="N144" s="218" t="s">
        <v>56</v>
      </c>
      <c r="O144" s="73"/>
      <c r="P144" s="219">
        <f>O144*H144</f>
        <v>0</v>
      </c>
      <c r="Q144" s="219">
        <v>0</v>
      </c>
      <c r="R144" s="219">
        <f>Q144*H144</f>
        <v>0</v>
      </c>
      <c r="S144" s="219">
        <v>0</v>
      </c>
      <c r="T144" s="220">
        <f>S144*H144</f>
        <v>0</v>
      </c>
      <c r="U144" s="36"/>
      <c r="V144" s="36"/>
      <c r="W144" s="36"/>
      <c r="X144" s="36"/>
      <c r="Y144" s="36"/>
      <c r="Z144" s="36"/>
      <c r="AA144" s="36"/>
      <c r="AB144" s="36"/>
      <c r="AC144" s="36"/>
      <c r="AD144" s="36"/>
      <c r="AE144" s="36"/>
      <c r="AR144" s="221" t="s">
        <v>152</v>
      </c>
      <c r="AT144" s="221" t="s">
        <v>147</v>
      </c>
      <c r="AU144" s="221" t="s">
        <v>98</v>
      </c>
      <c r="AY144" s="18" t="s">
        <v>144</v>
      </c>
      <c r="BE144" s="222">
        <f>IF(N144="základní",J144,0)</f>
        <v>0</v>
      </c>
      <c r="BF144" s="222">
        <f>IF(N144="snížená",J144,0)</f>
        <v>0</v>
      </c>
      <c r="BG144" s="222">
        <f>IF(N144="zákl. přenesená",J144,0)</f>
        <v>0</v>
      </c>
      <c r="BH144" s="222">
        <f>IF(N144="sníž. přenesená",J144,0)</f>
        <v>0</v>
      </c>
      <c r="BI144" s="222">
        <f>IF(N144="nulová",J144,0)</f>
        <v>0</v>
      </c>
      <c r="BJ144" s="18" t="s">
        <v>23</v>
      </c>
      <c r="BK144" s="222">
        <f>ROUND(I144*H144,2)</f>
        <v>0</v>
      </c>
      <c r="BL144" s="18" t="s">
        <v>152</v>
      </c>
      <c r="BM144" s="221" t="s">
        <v>180</v>
      </c>
    </row>
    <row r="145" spans="1:65" s="2" customFormat="1" ht="19.5">
      <c r="A145" s="36"/>
      <c r="B145" s="37"/>
      <c r="C145" s="38"/>
      <c r="D145" s="223" t="s">
        <v>154</v>
      </c>
      <c r="E145" s="38"/>
      <c r="F145" s="224" t="s">
        <v>181</v>
      </c>
      <c r="G145" s="38"/>
      <c r="H145" s="38"/>
      <c r="I145" s="124"/>
      <c r="J145" s="38"/>
      <c r="K145" s="38"/>
      <c r="L145" s="41"/>
      <c r="M145" s="225"/>
      <c r="N145" s="226"/>
      <c r="O145" s="73"/>
      <c r="P145" s="73"/>
      <c r="Q145" s="73"/>
      <c r="R145" s="73"/>
      <c r="S145" s="73"/>
      <c r="T145" s="74"/>
      <c r="U145" s="36"/>
      <c r="V145" s="36"/>
      <c r="W145" s="36"/>
      <c r="X145" s="36"/>
      <c r="Y145" s="36"/>
      <c r="Z145" s="36"/>
      <c r="AA145" s="36"/>
      <c r="AB145" s="36"/>
      <c r="AC145" s="36"/>
      <c r="AD145" s="36"/>
      <c r="AE145" s="36"/>
      <c r="AT145" s="18" t="s">
        <v>154</v>
      </c>
      <c r="AU145" s="18" t="s">
        <v>98</v>
      </c>
    </row>
    <row r="146" spans="1:65" s="2" customFormat="1" ht="87.75">
      <c r="A146" s="36"/>
      <c r="B146" s="37"/>
      <c r="C146" s="38"/>
      <c r="D146" s="223" t="s">
        <v>156</v>
      </c>
      <c r="E146" s="38"/>
      <c r="F146" s="227" t="s">
        <v>182</v>
      </c>
      <c r="G146" s="38"/>
      <c r="H146" s="38"/>
      <c r="I146" s="124"/>
      <c r="J146" s="38"/>
      <c r="K146" s="38"/>
      <c r="L146" s="41"/>
      <c r="M146" s="225"/>
      <c r="N146" s="226"/>
      <c r="O146" s="73"/>
      <c r="P146" s="73"/>
      <c r="Q146" s="73"/>
      <c r="R146" s="73"/>
      <c r="S146" s="73"/>
      <c r="T146" s="74"/>
      <c r="U146" s="36"/>
      <c r="V146" s="36"/>
      <c r="W146" s="36"/>
      <c r="X146" s="36"/>
      <c r="Y146" s="36"/>
      <c r="Z146" s="36"/>
      <c r="AA146" s="36"/>
      <c r="AB146" s="36"/>
      <c r="AC146" s="36"/>
      <c r="AD146" s="36"/>
      <c r="AE146" s="36"/>
      <c r="AT146" s="18" t="s">
        <v>156</v>
      </c>
      <c r="AU146" s="18" t="s">
        <v>98</v>
      </c>
    </row>
    <row r="147" spans="1:65" s="13" customFormat="1" ht="11.25">
      <c r="B147" s="228"/>
      <c r="C147" s="229"/>
      <c r="D147" s="223" t="s">
        <v>158</v>
      </c>
      <c r="E147" s="230" t="s">
        <v>1</v>
      </c>
      <c r="F147" s="231" t="s">
        <v>176</v>
      </c>
      <c r="G147" s="229"/>
      <c r="H147" s="230" t="s">
        <v>1</v>
      </c>
      <c r="I147" s="232"/>
      <c r="J147" s="229"/>
      <c r="K147" s="229"/>
      <c r="L147" s="233"/>
      <c r="M147" s="234"/>
      <c r="N147" s="235"/>
      <c r="O147" s="235"/>
      <c r="P147" s="235"/>
      <c r="Q147" s="235"/>
      <c r="R147" s="235"/>
      <c r="S147" s="235"/>
      <c r="T147" s="236"/>
      <c r="AT147" s="237" t="s">
        <v>158</v>
      </c>
      <c r="AU147" s="237" t="s">
        <v>98</v>
      </c>
      <c r="AV147" s="13" t="s">
        <v>23</v>
      </c>
      <c r="AW147" s="13" t="s">
        <v>48</v>
      </c>
      <c r="AX147" s="13" t="s">
        <v>91</v>
      </c>
      <c r="AY147" s="237" t="s">
        <v>144</v>
      </c>
    </row>
    <row r="148" spans="1:65" s="14" customFormat="1" ht="11.25">
      <c r="B148" s="238"/>
      <c r="C148" s="239"/>
      <c r="D148" s="223" t="s">
        <v>158</v>
      </c>
      <c r="E148" s="240" t="s">
        <v>1</v>
      </c>
      <c r="F148" s="241" t="s">
        <v>177</v>
      </c>
      <c r="G148" s="239"/>
      <c r="H148" s="242">
        <v>2.2000000000000002</v>
      </c>
      <c r="I148" s="243"/>
      <c r="J148" s="239"/>
      <c r="K148" s="239"/>
      <c r="L148" s="244"/>
      <c r="M148" s="245"/>
      <c r="N148" s="246"/>
      <c r="O148" s="246"/>
      <c r="P148" s="246"/>
      <c r="Q148" s="246"/>
      <c r="R148" s="246"/>
      <c r="S148" s="246"/>
      <c r="T148" s="247"/>
      <c r="AT148" s="248" t="s">
        <v>158</v>
      </c>
      <c r="AU148" s="248" t="s">
        <v>98</v>
      </c>
      <c r="AV148" s="14" t="s">
        <v>98</v>
      </c>
      <c r="AW148" s="14" t="s">
        <v>48</v>
      </c>
      <c r="AX148" s="14" t="s">
        <v>23</v>
      </c>
      <c r="AY148" s="248" t="s">
        <v>144</v>
      </c>
    </row>
    <row r="149" spans="1:65" s="2" customFormat="1" ht="21.75" customHeight="1">
      <c r="A149" s="36"/>
      <c r="B149" s="37"/>
      <c r="C149" s="210" t="s">
        <v>183</v>
      </c>
      <c r="D149" s="210" t="s">
        <v>147</v>
      </c>
      <c r="E149" s="211" t="s">
        <v>184</v>
      </c>
      <c r="F149" s="212" t="s">
        <v>185</v>
      </c>
      <c r="G149" s="213" t="s">
        <v>186</v>
      </c>
      <c r="H149" s="214">
        <v>230.62</v>
      </c>
      <c r="I149" s="215"/>
      <c r="J149" s="216">
        <f>ROUND(I149*H149,2)</f>
        <v>0</v>
      </c>
      <c r="K149" s="212" t="s">
        <v>151</v>
      </c>
      <c r="L149" s="41"/>
      <c r="M149" s="217" t="s">
        <v>1</v>
      </c>
      <c r="N149" s="218" t="s">
        <v>56</v>
      </c>
      <c r="O149" s="73"/>
      <c r="P149" s="219">
        <f>O149*H149</f>
        <v>0</v>
      </c>
      <c r="Q149" s="219">
        <v>0</v>
      </c>
      <c r="R149" s="219">
        <f>Q149*H149</f>
        <v>0</v>
      </c>
      <c r="S149" s="219">
        <v>0</v>
      </c>
      <c r="T149" s="220">
        <f>S149*H149</f>
        <v>0</v>
      </c>
      <c r="U149" s="36"/>
      <c r="V149" s="36"/>
      <c r="W149" s="36"/>
      <c r="X149" s="36"/>
      <c r="Y149" s="36"/>
      <c r="Z149" s="36"/>
      <c r="AA149" s="36"/>
      <c r="AB149" s="36"/>
      <c r="AC149" s="36"/>
      <c r="AD149" s="36"/>
      <c r="AE149" s="36"/>
      <c r="AR149" s="221" t="s">
        <v>152</v>
      </c>
      <c r="AT149" s="221" t="s">
        <v>147</v>
      </c>
      <c r="AU149" s="221" t="s">
        <v>98</v>
      </c>
      <c r="AY149" s="18" t="s">
        <v>144</v>
      </c>
      <c r="BE149" s="222">
        <f>IF(N149="základní",J149,0)</f>
        <v>0</v>
      </c>
      <c r="BF149" s="222">
        <f>IF(N149="snížená",J149,0)</f>
        <v>0</v>
      </c>
      <c r="BG149" s="222">
        <f>IF(N149="zákl. přenesená",J149,0)</f>
        <v>0</v>
      </c>
      <c r="BH149" s="222">
        <f>IF(N149="sníž. přenesená",J149,0)</f>
        <v>0</v>
      </c>
      <c r="BI149" s="222">
        <f>IF(N149="nulová",J149,0)</f>
        <v>0</v>
      </c>
      <c r="BJ149" s="18" t="s">
        <v>23</v>
      </c>
      <c r="BK149" s="222">
        <f>ROUND(I149*H149,2)</f>
        <v>0</v>
      </c>
      <c r="BL149" s="18" t="s">
        <v>152</v>
      </c>
      <c r="BM149" s="221" t="s">
        <v>187</v>
      </c>
    </row>
    <row r="150" spans="1:65" s="2" customFormat="1" ht="39">
      <c r="A150" s="36"/>
      <c r="B150" s="37"/>
      <c r="C150" s="38"/>
      <c r="D150" s="223" t="s">
        <v>154</v>
      </c>
      <c r="E150" s="38"/>
      <c r="F150" s="224" t="s">
        <v>188</v>
      </c>
      <c r="G150" s="38"/>
      <c r="H150" s="38"/>
      <c r="I150" s="124"/>
      <c r="J150" s="38"/>
      <c r="K150" s="38"/>
      <c r="L150" s="41"/>
      <c r="M150" s="225"/>
      <c r="N150" s="226"/>
      <c r="O150" s="73"/>
      <c r="P150" s="73"/>
      <c r="Q150" s="73"/>
      <c r="R150" s="73"/>
      <c r="S150" s="73"/>
      <c r="T150" s="74"/>
      <c r="U150" s="36"/>
      <c r="V150" s="36"/>
      <c r="W150" s="36"/>
      <c r="X150" s="36"/>
      <c r="Y150" s="36"/>
      <c r="Z150" s="36"/>
      <c r="AA150" s="36"/>
      <c r="AB150" s="36"/>
      <c r="AC150" s="36"/>
      <c r="AD150" s="36"/>
      <c r="AE150" s="36"/>
      <c r="AT150" s="18" t="s">
        <v>154</v>
      </c>
      <c r="AU150" s="18" t="s">
        <v>98</v>
      </c>
    </row>
    <row r="151" spans="1:65" s="2" customFormat="1" ht="282.75">
      <c r="A151" s="36"/>
      <c r="B151" s="37"/>
      <c r="C151" s="38"/>
      <c r="D151" s="223" t="s">
        <v>156</v>
      </c>
      <c r="E151" s="38"/>
      <c r="F151" s="227" t="s">
        <v>189</v>
      </c>
      <c r="G151" s="38"/>
      <c r="H151" s="38"/>
      <c r="I151" s="124"/>
      <c r="J151" s="38"/>
      <c r="K151" s="38"/>
      <c r="L151" s="41"/>
      <c r="M151" s="225"/>
      <c r="N151" s="226"/>
      <c r="O151" s="73"/>
      <c r="P151" s="73"/>
      <c r="Q151" s="73"/>
      <c r="R151" s="73"/>
      <c r="S151" s="73"/>
      <c r="T151" s="74"/>
      <c r="U151" s="36"/>
      <c r="V151" s="36"/>
      <c r="W151" s="36"/>
      <c r="X151" s="36"/>
      <c r="Y151" s="36"/>
      <c r="Z151" s="36"/>
      <c r="AA151" s="36"/>
      <c r="AB151" s="36"/>
      <c r="AC151" s="36"/>
      <c r="AD151" s="36"/>
      <c r="AE151" s="36"/>
      <c r="AT151" s="18" t="s">
        <v>156</v>
      </c>
      <c r="AU151" s="18" t="s">
        <v>98</v>
      </c>
    </row>
    <row r="152" spans="1:65" s="13" customFormat="1" ht="11.25">
      <c r="B152" s="228"/>
      <c r="C152" s="229"/>
      <c r="D152" s="223" t="s">
        <v>158</v>
      </c>
      <c r="E152" s="230" t="s">
        <v>1</v>
      </c>
      <c r="F152" s="231" t="s">
        <v>190</v>
      </c>
      <c r="G152" s="229"/>
      <c r="H152" s="230" t="s">
        <v>1</v>
      </c>
      <c r="I152" s="232"/>
      <c r="J152" s="229"/>
      <c r="K152" s="229"/>
      <c r="L152" s="233"/>
      <c r="M152" s="234"/>
      <c r="N152" s="235"/>
      <c r="O152" s="235"/>
      <c r="P152" s="235"/>
      <c r="Q152" s="235"/>
      <c r="R152" s="235"/>
      <c r="S152" s="235"/>
      <c r="T152" s="236"/>
      <c r="AT152" s="237" t="s">
        <v>158</v>
      </c>
      <c r="AU152" s="237" t="s">
        <v>98</v>
      </c>
      <c r="AV152" s="13" t="s">
        <v>23</v>
      </c>
      <c r="AW152" s="13" t="s">
        <v>48</v>
      </c>
      <c r="AX152" s="13" t="s">
        <v>91</v>
      </c>
      <c r="AY152" s="237" t="s">
        <v>144</v>
      </c>
    </row>
    <row r="153" spans="1:65" s="14" customFormat="1" ht="11.25">
      <c r="B153" s="238"/>
      <c r="C153" s="239"/>
      <c r="D153" s="223" t="s">
        <v>158</v>
      </c>
      <c r="E153" s="240" t="s">
        <v>1</v>
      </c>
      <c r="F153" s="241" t="s">
        <v>191</v>
      </c>
      <c r="G153" s="239"/>
      <c r="H153" s="242">
        <v>230.62</v>
      </c>
      <c r="I153" s="243"/>
      <c r="J153" s="239"/>
      <c r="K153" s="239"/>
      <c r="L153" s="244"/>
      <c r="M153" s="245"/>
      <c r="N153" s="246"/>
      <c r="O153" s="246"/>
      <c r="P153" s="246"/>
      <c r="Q153" s="246"/>
      <c r="R153" s="246"/>
      <c r="S153" s="246"/>
      <c r="T153" s="247"/>
      <c r="AT153" s="248" t="s">
        <v>158</v>
      </c>
      <c r="AU153" s="248" t="s">
        <v>98</v>
      </c>
      <c r="AV153" s="14" t="s">
        <v>98</v>
      </c>
      <c r="AW153" s="14" t="s">
        <v>48</v>
      </c>
      <c r="AX153" s="14" t="s">
        <v>91</v>
      </c>
      <c r="AY153" s="248" t="s">
        <v>144</v>
      </c>
    </row>
    <row r="154" spans="1:65" s="2" customFormat="1" ht="21.75" customHeight="1">
      <c r="A154" s="36"/>
      <c r="B154" s="37"/>
      <c r="C154" s="210" t="s">
        <v>192</v>
      </c>
      <c r="D154" s="210" t="s">
        <v>147</v>
      </c>
      <c r="E154" s="211" t="s">
        <v>193</v>
      </c>
      <c r="F154" s="212" t="s">
        <v>194</v>
      </c>
      <c r="G154" s="213" t="s">
        <v>186</v>
      </c>
      <c r="H154" s="214">
        <v>16.875</v>
      </c>
      <c r="I154" s="215"/>
      <c r="J154" s="216">
        <f>ROUND(I154*H154,2)</f>
        <v>0</v>
      </c>
      <c r="K154" s="212" t="s">
        <v>151</v>
      </c>
      <c r="L154" s="41"/>
      <c r="M154" s="217" t="s">
        <v>1</v>
      </c>
      <c r="N154" s="218" t="s">
        <v>56</v>
      </c>
      <c r="O154" s="73"/>
      <c r="P154" s="219">
        <f>O154*H154</f>
        <v>0</v>
      </c>
      <c r="Q154" s="219">
        <v>0</v>
      </c>
      <c r="R154" s="219">
        <f>Q154*H154</f>
        <v>0</v>
      </c>
      <c r="S154" s="219">
        <v>0</v>
      </c>
      <c r="T154" s="220">
        <f>S154*H154</f>
        <v>0</v>
      </c>
      <c r="U154" s="36"/>
      <c r="V154" s="36"/>
      <c r="W154" s="36"/>
      <c r="X154" s="36"/>
      <c r="Y154" s="36"/>
      <c r="Z154" s="36"/>
      <c r="AA154" s="36"/>
      <c r="AB154" s="36"/>
      <c r="AC154" s="36"/>
      <c r="AD154" s="36"/>
      <c r="AE154" s="36"/>
      <c r="AR154" s="221" t="s">
        <v>152</v>
      </c>
      <c r="AT154" s="221" t="s">
        <v>147</v>
      </c>
      <c r="AU154" s="221" t="s">
        <v>98</v>
      </c>
      <c r="AY154" s="18" t="s">
        <v>144</v>
      </c>
      <c r="BE154" s="222">
        <f>IF(N154="základní",J154,0)</f>
        <v>0</v>
      </c>
      <c r="BF154" s="222">
        <f>IF(N154="snížená",J154,0)</f>
        <v>0</v>
      </c>
      <c r="BG154" s="222">
        <f>IF(N154="zákl. přenesená",J154,0)</f>
        <v>0</v>
      </c>
      <c r="BH154" s="222">
        <f>IF(N154="sníž. přenesená",J154,0)</f>
        <v>0</v>
      </c>
      <c r="BI154" s="222">
        <f>IF(N154="nulová",J154,0)</f>
        <v>0</v>
      </c>
      <c r="BJ154" s="18" t="s">
        <v>23</v>
      </c>
      <c r="BK154" s="222">
        <f>ROUND(I154*H154,2)</f>
        <v>0</v>
      </c>
      <c r="BL154" s="18" t="s">
        <v>152</v>
      </c>
      <c r="BM154" s="221" t="s">
        <v>195</v>
      </c>
    </row>
    <row r="155" spans="1:65" s="2" customFormat="1" ht="29.25">
      <c r="A155" s="36"/>
      <c r="B155" s="37"/>
      <c r="C155" s="38"/>
      <c r="D155" s="223" t="s">
        <v>154</v>
      </c>
      <c r="E155" s="38"/>
      <c r="F155" s="224" t="s">
        <v>196</v>
      </c>
      <c r="G155" s="38"/>
      <c r="H155" s="38"/>
      <c r="I155" s="124"/>
      <c r="J155" s="38"/>
      <c r="K155" s="38"/>
      <c r="L155" s="41"/>
      <c r="M155" s="225"/>
      <c r="N155" s="226"/>
      <c r="O155" s="73"/>
      <c r="P155" s="73"/>
      <c r="Q155" s="73"/>
      <c r="R155" s="73"/>
      <c r="S155" s="73"/>
      <c r="T155" s="74"/>
      <c r="U155" s="36"/>
      <c r="V155" s="36"/>
      <c r="W155" s="36"/>
      <c r="X155" s="36"/>
      <c r="Y155" s="36"/>
      <c r="Z155" s="36"/>
      <c r="AA155" s="36"/>
      <c r="AB155" s="36"/>
      <c r="AC155" s="36"/>
      <c r="AD155" s="36"/>
      <c r="AE155" s="36"/>
      <c r="AT155" s="18" t="s">
        <v>154</v>
      </c>
      <c r="AU155" s="18" t="s">
        <v>98</v>
      </c>
    </row>
    <row r="156" spans="1:65" s="2" customFormat="1" ht="204.75">
      <c r="A156" s="36"/>
      <c r="B156" s="37"/>
      <c r="C156" s="38"/>
      <c r="D156" s="223" t="s">
        <v>156</v>
      </c>
      <c r="E156" s="38"/>
      <c r="F156" s="227" t="s">
        <v>197</v>
      </c>
      <c r="G156" s="38"/>
      <c r="H156" s="38"/>
      <c r="I156" s="124"/>
      <c r="J156" s="38"/>
      <c r="K156" s="38"/>
      <c r="L156" s="41"/>
      <c r="M156" s="225"/>
      <c r="N156" s="226"/>
      <c r="O156" s="73"/>
      <c r="P156" s="73"/>
      <c r="Q156" s="73"/>
      <c r="R156" s="73"/>
      <c r="S156" s="73"/>
      <c r="T156" s="74"/>
      <c r="U156" s="36"/>
      <c r="V156" s="36"/>
      <c r="W156" s="36"/>
      <c r="X156" s="36"/>
      <c r="Y156" s="36"/>
      <c r="Z156" s="36"/>
      <c r="AA156" s="36"/>
      <c r="AB156" s="36"/>
      <c r="AC156" s="36"/>
      <c r="AD156" s="36"/>
      <c r="AE156" s="36"/>
      <c r="AT156" s="18" t="s">
        <v>156</v>
      </c>
      <c r="AU156" s="18" t="s">
        <v>98</v>
      </c>
    </row>
    <row r="157" spans="1:65" s="13" customFormat="1" ht="11.25">
      <c r="B157" s="228"/>
      <c r="C157" s="229"/>
      <c r="D157" s="223" t="s">
        <v>158</v>
      </c>
      <c r="E157" s="230" t="s">
        <v>1</v>
      </c>
      <c r="F157" s="231" t="s">
        <v>198</v>
      </c>
      <c r="G157" s="229"/>
      <c r="H157" s="230" t="s">
        <v>1</v>
      </c>
      <c r="I157" s="232"/>
      <c r="J157" s="229"/>
      <c r="K157" s="229"/>
      <c r="L157" s="233"/>
      <c r="M157" s="234"/>
      <c r="N157" s="235"/>
      <c r="O157" s="235"/>
      <c r="P157" s="235"/>
      <c r="Q157" s="235"/>
      <c r="R157" s="235"/>
      <c r="S157" s="235"/>
      <c r="T157" s="236"/>
      <c r="AT157" s="237" t="s">
        <v>158</v>
      </c>
      <c r="AU157" s="237" t="s">
        <v>98</v>
      </c>
      <c r="AV157" s="13" t="s">
        <v>23</v>
      </c>
      <c r="AW157" s="13" t="s">
        <v>48</v>
      </c>
      <c r="AX157" s="13" t="s">
        <v>91</v>
      </c>
      <c r="AY157" s="237" t="s">
        <v>144</v>
      </c>
    </row>
    <row r="158" spans="1:65" s="14" customFormat="1" ht="11.25">
      <c r="B158" s="238"/>
      <c r="C158" s="239"/>
      <c r="D158" s="223" t="s">
        <v>158</v>
      </c>
      <c r="E158" s="240" t="s">
        <v>1</v>
      </c>
      <c r="F158" s="241" t="s">
        <v>199</v>
      </c>
      <c r="G158" s="239"/>
      <c r="H158" s="242">
        <v>16.875</v>
      </c>
      <c r="I158" s="243"/>
      <c r="J158" s="239"/>
      <c r="K158" s="239"/>
      <c r="L158" s="244"/>
      <c r="M158" s="245"/>
      <c r="N158" s="246"/>
      <c r="O158" s="246"/>
      <c r="P158" s="246"/>
      <c r="Q158" s="246"/>
      <c r="R158" s="246"/>
      <c r="S158" s="246"/>
      <c r="T158" s="247"/>
      <c r="AT158" s="248" t="s">
        <v>158</v>
      </c>
      <c r="AU158" s="248" t="s">
        <v>98</v>
      </c>
      <c r="AV158" s="14" t="s">
        <v>98</v>
      </c>
      <c r="AW158" s="14" t="s">
        <v>48</v>
      </c>
      <c r="AX158" s="14" t="s">
        <v>91</v>
      </c>
      <c r="AY158" s="248" t="s">
        <v>144</v>
      </c>
    </row>
    <row r="159" spans="1:65" s="2" customFormat="1" ht="16.5" customHeight="1">
      <c r="A159" s="36"/>
      <c r="B159" s="37"/>
      <c r="C159" s="210" t="s">
        <v>200</v>
      </c>
      <c r="D159" s="210" t="s">
        <v>147</v>
      </c>
      <c r="E159" s="211" t="s">
        <v>201</v>
      </c>
      <c r="F159" s="212" t="s">
        <v>202</v>
      </c>
      <c r="G159" s="213" t="s">
        <v>186</v>
      </c>
      <c r="H159" s="214">
        <v>2.39</v>
      </c>
      <c r="I159" s="215"/>
      <c r="J159" s="216">
        <f>ROUND(I159*H159,2)</f>
        <v>0</v>
      </c>
      <c r="K159" s="212" t="s">
        <v>151</v>
      </c>
      <c r="L159" s="41"/>
      <c r="M159" s="217" t="s">
        <v>1</v>
      </c>
      <c r="N159" s="218" t="s">
        <v>56</v>
      </c>
      <c r="O159" s="73"/>
      <c r="P159" s="219">
        <f>O159*H159</f>
        <v>0</v>
      </c>
      <c r="Q159" s="219">
        <v>0</v>
      </c>
      <c r="R159" s="219">
        <f>Q159*H159</f>
        <v>0</v>
      </c>
      <c r="S159" s="219">
        <v>0</v>
      </c>
      <c r="T159" s="220">
        <f>S159*H159</f>
        <v>0</v>
      </c>
      <c r="U159" s="36"/>
      <c r="V159" s="36"/>
      <c r="W159" s="36"/>
      <c r="X159" s="36"/>
      <c r="Y159" s="36"/>
      <c r="Z159" s="36"/>
      <c r="AA159" s="36"/>
      <c r="AB159" s="36"/>
      <c r="AC159" s="36"/>
      <c r="AD159" s="36"/>
      <c r="AE159" s="36"/>
      <c r="AR159" s="221" t="s">
        <v>152</v>
      </c>
      <c r="AT159" s="221" t="s">
        <v>147</v>
      </c>
      <c r="AU159" s="221" t="s">
        <v>98</v>
      </c>
      <c r="AY159" s="18" t="s">
        <v>144</v>
      </c>
      <c r="BE159" s="222">
        <f>IF(N159="základní",J159,0)</f>
        <v>0</v>
      </c>
      <c r="BF159" s="222">
        <f>IF(N159="snížená",J159,0)</f>
        <v>0</v>
      </c>
      <c r="BG159" s="222">
        <f>IF(N159="zákl. přenesená",J159,0)</f>
        <v>0</v>
      </c>
      <c r="BH159" s="222">
        <f>IF(N159="sníž. přenesená",J159,0)</f>
        <v>0</v>
      </c>
      <c r="BI159" s="222">
        <f>IF(N159="nulová",J159,0)</f>
        <v>0</v>
      </c>
      <c r="BJ159" s="18" t="s">
        <v>23</v>
      </c>
      <c r="BK159" s="222">
        <f>ROUND(I159*H159,2)</f>
        <v>0</v>
      </c>
      <c r="BL159" s="18" t="s">
        <v>152</v>
      </c>
      <c r="BM159" s="221" t="s">
        <v>203</v>
      </c>
    </row>
    <row r="160" spans="1:65" s="2" customFormat="1" ht="19.5">
      <c r="A160" s="36"/>
      <c r="B160" s="37"/>
      <c r="C160" s="38"/>
      <c r="D160" s="223" t="s">
        <v>154</v>
      </c>
      <c r="E160" s="38"/>
      <c r="F160" s="224" t="s">
        <v>204</v>
      </c>
      <c r="G160" s="38"/>
      <c r="H160" s="38"/>
      <c r="I160" s="124"/>
      <c r="J160" s="38"/>
      <c r="K160" s="38"/>
      <c r="L160" s="41"/>
      <c r="M160" s="225"/>
      <c r="N160" s="226"/>
      <c r="O160" s="73"/>
      <c r="P160" s="73"/>
      <c r="Q160" s="73"/>
      <c r="R160" s="73"/>
      <c r="S160" s="73"/>
      <c r="T160" s="74"/>
      <c r="U160" s="36"/>
      <c r="V160" s="36"/>
      <c r="W160" s="36"/>
      <c r="X160" s="36"/>
      <c r="Y160" s="36"/>
      <c r="Z160" s="36"/>
      <c r="AA160" s="36"/>
      <c r="AB160" s="36"/>
      <c r="AC160" s="36"/>
      <c r="AD160" s="36"/>
      <c r="AE160" s="36"/>
      <c r="AT160" s="18" t="s">
        <v>154</v>
      </c>
      <c r="AU160" s="18" t="s">
        <v>98</v>
      </c>
    </row>
    <row r="161" spans="1:65" s="2" customFormat="1" ht="146.25">
      <c r="A161" s="36"/>
      <c r="B161" s="37"/>
      <c r="C161" s="38"/>
      <c r="D161" s="223" t="s">
        <v>156</v>
      </c>
      <c r="E161" s="38"/>
      <c r="F161" s="227" t="s">
        <v>205</v>
      </c>
      <c r="G161" s="38"/>
      <c r="H161" s="38"/>
      <c r="I161" s="124"/>
      <c r="J161" s="38"/>
      <c r="K161" s="38"/>
      <c r="L161" s="41"/>
      <c r="M161" s="225"/>
      <c r="N161" s="226"/>
      <c r="O161" s="73"/>
      <c r="P161" s="73"/>
      <c r="Q161" s="73"/>
      <c r="R161" s="73"/>
      <c r="S161" s="73"/>
      <c r="T161" s="74"/>
      <c r="U161" s="36"/>
      <c r="V161" s="36"/>
      <c r="W161" s="36"/>
      <c r="X161" s="36"/>
      <c r="Y161" s="36"/>
      <c r="Z161" s="36"/>
      <c r="AA161" s="36"/>
      <c r="AB161" s="36"/>
      <c r="AC161" s="36"/>
      <c r="AD161" s="36"/>
      <c r="AE161" s="36"/>
      <c r="AT161" s="18" t="s">
        <v>156</v>
      </c>
      <c r="AU161" s="18" t="s">
        <v>98</v>
      </c>
    </row>
    <row r="162" spans="1:65" s="13" customFormat="1" ht="11.25">
      <c r="B162" s="228"/>
      <c r="C162" s="229"/>
      <c r="D162" s="223" t="s">
        <v>158</v>
      </c>
      <c r="E162" s="230" t="s">
        <v>1</v>
      </c>
      <c r="F162" s="231" t="s">
        <v>206</v>
      </c>
      <c r="G162" s="229"/>
      <c r="H162" s="230" t="s">
        <v>1</v>
      </c>
      <c r="I162" s="232"/>
      <c r="J162" s="229"/>
      <c r="K162" s="229"/>
      <c r="L162" s="233"/>
      <c r="M162" s="234"/>
      <c r="N162" s="235"/>
      <c r="O162" s="235"/>
      <c r="P162" s="235"/>
      <c r="Q162" s="235"/>
      <c r="R162" s="235"/>
      <c r="S162" s="235"/>
      <c r="T162" s="236"/>
      <c r="AT162" s="237" t="s">
        <v>158</v>
      </c>
      <c r="AU162" s="237" t="s">
        <v>98</v>
      </c>
      <c r="AV162" s="13" t="s">
        <v>23</v>
      </c>
      <c r="AW162" s="13" t="s">
        <v>48</v>
      </c>
      <c r="AX162" s="13" t="s">
        <v>91</v>
      </c>
      <c r="AY162" s="237" t="s">
        <v>144</v>
      </c>
    </row>
    <row r="163" spans="1:65" s="14" customFormat="1" ht="11.25">
      <c r="B163" s="238"/>
      <c r="C163" s="239"/>
      <c r="D163" s="223" t="s">
        <v>158</v>
      </c>
      <c r="E163" s="240" t="s">
        <v>1</v>
      </c>
      <c r="F163" s="241" t="s">
        <v>207</v>
      </c>
      <c r="G163" s="239"/>
      <c r="H163" s="242">
        <v>0.18</v>
      </c>
      <c r="I163" s="243"/>
      <c r="J163" s="239"/>
      <c r="K163" s="239"/>
      <c r="L163" s="244"/>
      <c r="M163" s="245"/>
      <c r="N163" s="246"/>
      <c r="O163" s="246"/>
      <c r="P163" s="246"/>
      <c r="Q163" s="246"/>
      <c r="R163" s="246"/>
      <c r="S163" s="246"/>
      <c r="T163" s="247"/>
      <c r="AT163" s="248" t="s">
        <v>158</v>
      </c>
      <c r="AU163" s="248" t="s">
        <v>98</v>
      </c>
      <c r="AV163" s="14" t="s">
        <v>98</v>
      </c>
      <c r="AW163" s="14" t="s">
        <v>48</v>
      </c>
      <c r="AX163" s="14" t="s">
        <v>91</v>
      </c>
      <c r="AY163" s="248" t="s">
        <v>144</v>
      </c>
    </row>
    <row r="164" spans="1:65" s="13" customFormat="1" ht="11.25">
      <c r="B164" s="228"/>
      <c r="C164" s="229"/>
      <c r="D164" s="223" t="s">
        <v>158</v>
      </c>
      <c r="E164" s="230" t="s">
        <v>1</v>
      </c>
      <c r="F164" s="231" t="s">
        <v>208</v>
      </c>
      <c r="G164" s="229"/>
      <c r="H164" s="230" t="s">
        <v>1</v>
      </c>
      <c r="I164" s="232"/>
      <c r="J164" s="229"/>
      <c r="K164" s="229"/>
      <c r="L164" s="233"/>
      <c r="M164" s="234"/>
      <c r="N164" s="235"/>
      <c r="O164" s="235"/>
      <c r="P164" s="235"/>
      <c r="Q164" s="235"/>
      <c r="R164" s="235"/>
      <c r="S164" s="235"/>
      <c r="T164" s="236"/>
      <c r="AT164" s="237" t="s">
        <v>158</v>
      </c>
      <c r="AU164" s="237" t="s">
        <v>98</v>
      </c>
      <c r="AV164" s="13" t="s">
        <v>23</v>
      </c>
      <c r="AW164" s="13" t="s">
        <v>48</v>
      </c>
      <c r="AX164" s="13" t="s">
        <v>91</v>
      </c>
      <c r="AY164" s="237" t="s">
        <v>144</v>
      </c>
    </row>
    <row r="165" spans="1:65" s="14" customFormat="1" ht="11.25">
      <c r="B165" s="238"/>
      <c r="C165" s="239"/>
      <c r="D165" s="223" t="s">
        <v>158</v>
      </c>
      <c r="E165" s="240" t="s">
        <v>1</v>
      </c>
      <c r="F165" s="241" t="s">
        <v>209</v>
      </c>
      <c r="G165" s="239"/>
      <c r="H165" s="242">
        <v>2.2100000000000004</v>
      </c>
      <c r="I165" s="243"/>
      <c r="J165" s="239"/>
      <c r="K165" s="239"/>
      <c r="L165" s="244"/>
      <c r="M165" s="245"/>
      <c r="N165" s="246"/>
      <c r="O165" s="246"/>
      <c r="P165" s="246"/>
      <c r="Q165" s="246"/>
      <c r="R165" s="246"/>
      <c r="S165" s="246"/>
      <c r="T165" s="247"/>
      <c r="AT165" s="248" t="s">
        <v>158</v>
      </c>
      <c r="AU165" s="248" t="s">
        <v>98</v>
      </c>
      <c r="AV165" s="14" t="s">
        <v>98</v>
      </c>
      <c r="AW165" s="14" t="s">
        <v>48</v>
      </c>
      <c r="AX165" s="14" t="s">
        <v>91</v>
      </c>
      <c r="AY165" s="248" t="s">
        <v>144</v>
      </c>
    </row>
    <row r="166" spans="1:65" s="2" customFormat="1" ht="21.75" customHeight="1">
      <c r="A166" s="36"/>
      <c r="B166" s="37"/>
      <c r="C166" s="210" t="s">
        <v>165</v>
      </c>
      <c r="D166" s="210" t="s">
        <v>147</v>
      </c>
      <c r="E166" s="211" t="s">
        <v>210</v>
      </c>
      <c r="F166" s="212" t="s">
        <v>211</v>
      </c>
      <c r="G166" s="213" t="s">
        <v>186</v>
      </c>
      <c r="H166" s="214">
        <v>0.36</v>
      </c>
      <c r="I166" s="215"/>
      <c r="J166" s="216">
        <f>ROUND(I166*H166,2)</f>
        <v>0</v>
      </c>
      <c r="K166" s="212" t="s">
        <v>151</v>
      </c>
      <c r="L166" s="41"/>
      <c r="M166" s="217" t="s">
        <v>1</v>
      </c>
      <c r="N166" s="218" t="s">
        <v>56</v>
      </c>
      <c r="O166" s="73"/>
      <c r="P166" s="219">
        <f>O166*H166</f>
        <v>0</v>
      </c>
      <c r="Q166" s="219">
        <v>0</v>
      </c>
      <c r="R166" s="219">
        <f>Q166*H166</f>
        <v>0</v>
      </c>
      <c r="S166" s="219">
        <v>0</v>
      </c>
      <c r="T166" s="220">
        <f>S166*H166</f>
        <v>0</v>
      </c>
      <c r="U166" s="36"/>
      <c r="V166" s="36"/>
      <c r="W166" s="36"/>
      <c r="X166" s="36"/>
      <c r="Y166" s="36"/>
      <c r="Z166" s="36"/>
      <c r="AA166" s="36"/>
      <c r="AB166" s="36"/>
      <c r="AC166" s="36"/>
      <c r="AD166" s="36"/>
      <c r="AE166" s="36"/>
      <c r="AR166" s="221" t="s">
        <v>152</v>
      </c>
      <c r="AT166" s="221" t="s">
        <v>147</v>
      </c>
      <c r="AU166" s="221" t="s">
        <v>98</v>
      </c>
      <c r="AY166" s="18" t="s">
        <v>144</v>
      </c>
      <c r="BE166" s="222">
        <f>IF(N166="základní",J166,0)</f>
        <v>0</v>
      </c>
      <c r="BF166" s="222">
        <f>IF(N166="snížená",J166,0)</f>
        <v>0</v>
      </c>
      <c r="BG166" s="222">
        <f>IF(N166="zákl. přenesená",J166,0)</f>
        <v>0</v>
      </c>
      <c r="BH166" s="222">
        <f>IF(N166="sníž. přenesená",J166,0)</f>
        <v>0</v>
      </c>
      <c r="BI166" s="222">
        <f>IF(N166="nulová",J166,0)</f>
        <v>0</v>
      </c>
      <c r="BJ166" s="18" t="s">
        <v>23</v>
      </c>
      <c r="BK166" s="222">
        <f>ROUND(I166*H166,2)</f>
        <v>0</v>
      </c>
      <c r="BL166" s="18" t="s">
        <v>152</v>
      </c>
      <c r="BM166" s="221" t="s">
        <v>212</v>
      </c>
    </row>
    <row r="167" spans="1:65" s="2" customFormat="1" ht="39">
      <c r="A167" s="36"/>
      <c r="B167" s="37"/>
      <c r="C167" s="38"/>
      <c r="D167" s="223" t="s">
        <v>154</v>
      </c>
      <c r="E167" s="38"/>
      <c r="F167" s="224" t="s">
        <v>213</v>
      </c>
      <c r="G167" s="38"/>
      <c r="H167" s="38"/>
      <c r="I167" s="124"/>
      <c r="J167" s="38"/>
      <c r="K167" s="38"/>
      <c r="L167" s="41"/>
      <c r="M167" s="225"/>
      <c r="N167" s="226"/>
      <c r="O167" s="73"/>
      <c r="P167" s="73"/>
      <c r="Q167" s="73"/>
      <c r="R167" s="73"/>
      <c r="S167" s="73"/>
      <c r="T167" s="74"/>
      <c r="U167" s="36"/>
      <c r="V167" s="36"/>
      <c r="W167" s="36"/>
      <c r="X167" s="36"/>
      <c r="Y167" s="36"/>
      <c r="Z167" s="36"/>
      <c r="AA167" s="36"/>
      <c r="AB167" s="36"/>
      <c r="AC167" s="36"/>
      <c r="AD167" s="36"/>
      <c r="AE167" s="36"/>
      <c r="AT167" s="18" t="s">
        <v>154</v>
      </c>
      <c r="AU167" s="18" t="s">
        <v>98</v>
      </c>
    </row>
    <row r="168" spans="1:65" s="2" customFormat="1" ht="195">
      <c r="A168" s="36"/>
      <c r="B168" s="37"/>
      <c r="C168" s="38"/>
      <c r="D168" s="223" t="s">
        <v>156</v>
      </c>
      <c r="E168" s="38"/>
      <c r="F168" s="227" t="s">
        <v>214</v>
      </c>
      <c r="G168" s="38"/>
      <c r="H168" s="38"/>
      <c r="I168" s="124"/>
      <c r="J168" s="38"/>
      <c r="K168" s="38"/>
      <c r="L168" s="41"/>
      <c r="M168" s="225"/>
      <c r="N168" s="226"/>
      <c r="O168" s="73"/>
      <c r="P168" s="73"/>
      <c r="Q168" s="73"/>
      <c r="R168" s="73"/>
      <c r="S168" s="73"/>
      <c r="T168" s="74"/>
      <c r="U168" s="36"/>
      <c r="V168" s="36"/>
      <c r="W168" s="36"/>
      <c r="X168" s="36"/>
      <c r="Y168" s="36"/>
      <c r="Z168" s="36"/>
      <c r="AA168" s="36"/>
      <c r="AB168" s="36"/>
      <c r="AC168" s="36"/>
      <c r="AD168" s="36"/>
      <c r="AE168" s="36"/>
      <c r="AT168" s="18" t="s">
        <v>156</v>
      </c>
      <c r="AU168" s="18" t="s">
        <v>98</v>
      </c>
    </row>
    <row r="169" spans="1:65" s="13" customFormat="1" ht="11.25">
      <c r="B169" s="228"/>
      <c r="C169" s="229"/>
      <c r="D169" s="223" t="s">
        <v>158</v>
      </c>
      <c r="E169" s="230" t="s">
        <v>1</v>
      </c>
      <c r="F169" s="231" t="s">
        <v>190</v>
      </c>
      <c r="G169" s="229"/>
      <c r="H169" s="230" t="s">
        <v>1</v>
      </c>
      <c r="I169" s="232"/>
      <c r="J169" s="229"/>
      <c r="K169" s="229"/>
      <c r="L169" s="233"/>
      <c r="M169" s="234"/>
      <c r="N169" s="235"/>
      <c r="O169" s="235"/>
      <c r="P169" s="235"/>
      <c r="Q169" s="235"/>
      <c r="R169" s="235"/>
      <c r="S169" s="235"/>
      <c r="T169" s="236"/>
      <c r="AT169" s="237" t="s">
        <v>158</v>
      </c>
      <c r="AU169" s="237" t="s">
        <v>98</v>
      </c>
      <c r="AV169" s="13" t="s">
        <v>23</v>
      </c>
      <c r="AW169" s="13" t="s">
        <v>48</v>
      </c>
      <c r="AX169" s="13" t="s">
        <v>91</v>
      </c>
      <c r="AY169" s="237" t="s">
        <v>144</v>
      </c>
    </row>
    <row r="170" spans="1:65" s="14" customFormat="1" ht="11.25">
      <c r="B170" s="238"/>
      <c r="C170" s="239"/>
      <c r="D170" s="223" t="s">
        <v>158</v>
      </c>
      <c r="E170" s="240" t="s">
        <v>1</v>
      </c>
      <c r="F170" s="241" t="s">
        <v>207</v>
      </c>
      <c r="G170" s="239"/>
      <c r="H170" s="242">
        <v>0.18</v>
      </c>
      <c r="I170" s="243"/>
      <c r="J170" s="239"/>
      <c r="K170" s="239"/>
      <c r="L170" s="244"/>
      <c r="M170" s="245"/>
      <c r="N170" s="246"/>
      <c r="O170" s="246"/>
      <c r="P170" s="246"/>
      <c r="Q170" s="246"/>
      <c r="R170" s="246"/>
      <c r="S170" s="246"/>
      <c r="T170" s="247"/>
      <c r="AT170" s="248" t="s">
        <v>158</v>
      </c>
      <c r="AU170" s="248" t="s">
        <v>98</v>
      </c>
      <c r="AV170" s="14" t="s">
        <v>98</v>
      </c>
      <c r="AW170" s="14" t="s">
        <v>48</v>
      </c>
      <c r="AX170" s="14" t="s">
        <v>91</v>
      </c>
      <c r="AY170" s="248" t="s">
        <v>144</v>
      </c>
    </row>
    <row r="171" spans="1:65" s="13" customFormat="1" ht="11.25">
      <c r="B171" s="228"/>
      <c r="C171" s="229"/>
      <c r="D171" s="223" t="s">
        <v>158</v>
      </c>
      <c r="E171" s="230" t="s">
        <v>1</v>
      </c>
      <c r="F171" s="231" t="s">
        <v>215</v>
      </c>
      <c r="G171" s="229"/>
      <c r="H171" s="230" t="s">
        <v>1</v>
      </c>
      <c r="I171" s="232"/>
      <c r="J171" s="229"/>
      <c r="K171" s="229"/>
      <c r="L171" s="233"/>
      <c r="M171" s="234"/>
      <c r="N171" s="235"/>
      <c r="O171" s="235"/>
      <c r="P171" s="235"/>
      <c r="Q171" s="235"/>
      <c r="R171" s="235"/>
      <c r="S171" s="235"/>
      <c r="T171" s="236"/>
      <c r="AT171" s="237" t="s">
        <v>158</v>
      </c>
      <c r="AU171" s="237" t="s">
        <v>98</v>
      </c>
      <c r="AV171" s="13" t="s">
        <v>23</v>
      </c>
      <c r="AW171" s="13" t="s">
        <v>48</v>
      </c>
      <c r="AX171" s="13" t="s">
        <v>91</v>
      </c>
      <c r="AY171" s="237" t="s">
        <v>144</v>
      </c>
    </row>
    <row r="172" spans="1:65" s="14" customFormat="1" ht="11.25">
      <c r="B172" s="238"/>
      <c r="C172" s="239"/>
      <c r="D172" s="223" t="s">
        <v>158</v>
      </c>
      <c r="E172" s="240" t="s">
        <v>1</v>
      </c>
      <c r="F172" s="241" t="s">
        <v>207</v>
      </c>
      <c r="G172" s="239"/>
      <c r="H172" s="242">
        <v>0.18</v>
      </c>
      <c r="I172" s="243"/>
      <c r="J172" s="239"/>
      <c r="K172" s="239"/>
      <c r="L172" s="244"/>
      <c r="M172" s="245"/>
      <c r="N172" s="246"/>
      <c r="O172" s="246"/>
      <c r="P172" s="246"/>
      <c r="Q172" s="246"/>
      <c r="R172" s="246"/>
      <c r="S172" s="246"/>
      <c r="T172" s="247"/>
      <c r="AT172" s="248" t="s">
        <v>158</v>
      </c>
      <c r="AU172" s="248" t="s">
        <v>98</v>
      </c>
      <c r="AV172" s="14" t="s">
        <v>98</v>
      </c>
      <c r="AW172" s="14" t="s">
        <v>48</v>
      </c>
      <c r="AX172" s="14" t="s">
        <v>91</v>
      </c>
      <c r="AY172" s="248" t="s">
        <v>144</v>
      </c>
    </row>
    <row r="173" spans="1:65" s="2" customFormat="1" ht="21.75" customHeight="1">
      <c r="A173" s="36"/>
      <c r="B173" s="37"/>
      <c r="C173" s="210" t="s">
        <v>216</v>
      </c>
      <c r="D173" s="210" t="s">
        <v>147</v>
      </c>
      <c r="E173" s="211" t="s">
        <v>217</v>
      </c>
      <c r="F173" s="212" t="s">
        <v>218</v>
      </c>
      <c r="G173" s="213" t="s">
        <v>186</v>
      </c>
      <c r="H173" s="214">
        <v>0.22</v>
      </c>
      <c r="I173" s="215"/>
      <c r="J173" s="216">
        <f>ROUND(I173*H173,2)</f>
        <v>0</v>
      </c>
      <c r="K173" s="212" t="s">
        <v>151</v>
      </c>
      <c r="L173" s="41"/>
      <c r="M173" s="217" t="s">
        <v>1</v>
      </c>
      <c r="N173" s="218" t="s">
        <v>56</v>
      </c>
      <c r="O173" s="73"/>
      <c r="P173" s="219">
        <f>O173*H173</f>
        <v>0</v>
      </c>
      <c r="Q173" s="219">
        <v>0</v>
      </c>
      <c r="R173" s="219">
        <f>Q173*H173</f>
        <v>0</v>
      </c>
      <c r="S173" s="219">
        <v>0</v>
      </c>
      <c r="T173" s="220">
        <f>S173*H173</f>
        <v>0</v>
      </c>
      <c r="U173" s="36"/>
      <c r="V173" s="36"/>
      <c r="W173" s="36"/>
      <c r="X173" s="36"/>
      <c r="Y173" s="36"/>
      <c r="Z173" s="36"/>
      <c r="AA173" s="36"/>
      <c r="AB173" s="36"/>
      <c r="AC173" s="36"/>
      <c r="AD173" s="36"/>
      <c r="AE173" s="36"/>
      <c r="AR173" s="221" t="s">
        <v>152</v>
      </c>
      <c r="AT173" s="221" t="s">
        <v>147</v>
      </c>
      <c r="AU173" s="221" t="s">
        <v>98</v>
      </c>
      <c r="AY173" s="18" t="s">
        <v>144</v>
      </c>
      <c r="BE173" s="222">
        <f>IF(N173="základní",J173,0)</f>
        <v>0</v>
      </c>
      <c r="BF173" s="222">
        <f>IF(N173="snížená",J173,0)</f>
        <v>0</v>
      </c>
      <c r="BG173" s="222">
        <f>IF(N173="zákl. přenesená",J173,0)</f>
        <v>0</v>
      </c>
      <c r="BH173" s="222">
        <f>IF(N173="sníž. přenesená",J173,0)</f>
        <v>0</v>
      </c>
      <c r="BI173" s="222">
        <f>IF(N173="nulová",J173,0)</f>
        <v>0</v>
      </c>
      <c r="BJ173" s="18" t="s">
        <v>23</v>
      </c>
      <c r="BK173" s="222">
        <f>ROUND(I173*H173,2)</f>
        <v>0</v>
      </c>
      <c r="BL173" s="18" t="s">
        <v>152</v>
      </c>
      <c r="BM173" s="221" t="s">
        <v>219</v>
      </c>
    </row>
    <row r="174" spans="1:65" s="2" customFormat="1" ht="39">
      <c r="A174" s="36"/>
      <c r="B174" s="37"/>
      <c r="C174" s="38"/>
      <c r="D174" s="223" t="s">
        <v>154</v>
      </c>
      <c r="E174" s="38"/>
      <c r="F174" s="224" t="s">
        <v>220</v>
      </c>
      <c r="G174" s="38"/>
      <c r="H174" s="38"/>
      <c r="I174" s="124"/>
      <c r="J174" s="38"/>
      <c r="K174" s="38"/>
      <c r="L174" s="41"/>
      <c r="M174" s="225"/>
      <c r="N174" s="226"/>
      <c r="O174" s="73"/>
      <c r="P174" s="73"/>
      <c r="Q174" s="73"/>
      <c r="R174" s="73"/>
      <c r="S174" s="73"/>
      <c r="T174" s="74"/>
      <c r="U174" s="36"/>
      <c r="V174" s="36"/>
      <c r="W174" s="36"/>
      <c r="X174" s="36"/>
      <c r="Y174" s="36"/>
      <c r="Z174" s="36"/>
      <c r="AA174" s="36"/>
      <c r="AB174" s="36"/>
      <c r="AC174" s="36"/>
      <c r="AD174" s="36"/>
      <c r="AE174" s="36"/>
      <c r="AT174" s="18" t="s">
        <v>154</v>
      </c>
      <c r="AU174" s="18" t="s">
        <v>98</v>
      </c>
    </row>
    <row r="175" spans="1:65" s="2" customFormat="1" ht="195">
      <c r="A175" s="36"/>
      <c r="B175" s="37"/>
      <c r="C175" s="38"/>
      <c r="D175" s="223" t="s">
        <v>156</v>
      </c>
      <c r="E175" s="38"/>
      <c r="F175" s="227" t="s">
        <v>214</v>
      </c>
      <c r="G175" s="38"/>
      <c r="H175" s="38"/>
      <c r="I175" s="124"/>
      <c r="J175" s="38"/>
      <c r="K175" s="38"/>
      <c r="L175" s="41"/>
      <c r="M175" s="225"/>
      <c r="N175" s="226"/>
      <c r="O175" s="73"/>
      <c r="P175" s="73"/>
      <c r="Q175" s="73"/>
      <c r="R175" s="73"/>
      <c r="S175" s="73"/>
      <c r="T175" s="74"/>
      <c r="U175" s="36"/>
      <c r="V175" s="36"/>
      <c r="W175" s="36"/>
      <c r="X175" s="36"/>
      <c r="Y175" s="36"/>
      <c r="Z175" s="36"/>
      <c r="AA175" s="36"/>
      <c r="AB175" s="36"/>
      <c r="AC175" s="36"/>
      <c r="AD175" s="36"/>
      <c r="AE175" s="36"/>
      <c r="AT175" s="18" t="s">
        <v>156</v>
      </c>
      <c r="AU175" s="18" t="s">
        <v>98</v>
      </c>
    </row>
    <row r="176" spans="1:65" s="13" customFormat="1" ht="11.25">
      <c r="B176" s="228"/>
      <c r="C176" s="229"/>
      <c r="D176" s="223" t="s">
        <v>158</v>
      </c>
      <c r="E176" s="230" t="s">
        <v>1</v>
      </c>
      <c r="F176" s="231" t="s">
        <v>208</v>
      </c>
      <c r="G176" s="229"/>
      <c r="H176" s="230" t="s">
        <v>1</v>
      </c>
      <c r="I176" s="232"/>
      <c r="J176" s="229"/>
      <c r="K176" s="229"/>
      <c r="L176" s="233"/>
      <c r="M176" s="234"/>
      <c r="N176" s="235"/>
      <c r="O176" s="235"/>
      <c r="P176" s="235"/>
      <c r="Q176" s="235"/>
      <c r="R176" s="235"/>
      <c r="S176" s="235"/>
      <c r="T176" s="236"/>
      <c r="AT176" s="237" t="s">
        <v>158</v>
      </c>
      <c r="AU176" s="237" t="s">
        <v>98</v>
      </c>
      <c r="AV176" s="13" t="s">
        <v>23</v>
      </c>
      <c r="AW176" s="13" t="s">
        <v>48</v>
      </c>
      <c r="AX176" s="13" t="s">
        <v>91</v>
      </c>
      <c r="AY176" s="237" t="s">
        <v>144</v>
      </c>
    </row>
    <row r="177" spans="1:65" s="14" customFormat="1" ht="11.25">
      <c r="B177" s="238"/>
      <c r="C177" s="239"/>
      <c r="D177" s="223" t="s">
        <v>158</v>
      </c>
      <c r="E177" s="240" t="s">
        <v>1</v>
      </c>
      <c r="F177" s="241" t="s">
        <v>221</v>
      </c>
      <c r="G177" s="239"/>
      <c r="H177" s="242">
        <v>0.22000000000000003</v>
      </c>
      <c r="I177" s="243"/>
      <c r="J177" s="239"/>
      <c r="K177" s="239"/>
      <c r="L177" s="244"/>
      <c r="M177" s="245"/>
      <c r="N177" s="246"/>
      <c r="O177" s="246"/>
      <c r="P177" s="246"/>
      <c r="Q177" s="246"/>
      <c r="R177" s="246"/>
      <c r="S177" s="246"/>
      <c r="T177" s="247"/>
      <c r="AT177" s="248" t="s">
        <v>158</v>
      </c>
      <c r="AU177" s="248" t="s">
        <v>98</v>
      </c>
      <c r="AV177" s="14" t="s">
        <v>98</v>
      </c>
      <c r="AW177" s="14" t="s">
        <v>48</v>
      </c>
      <c r="AX177" s="14" t="s">
        <v>91</v>
      </c>
      <c r="AY177" s="248" t="s">
        <v>144</v>
      </c>
    </row>
    <row r="178" spans="1:65" s="2" customFormat="1" ht="21.75" customHeight="1">
      <c r="A178" s="36"/>
      <c r="B178" s="37"/>
      <c r="C178" s="210" t="s">
        <v>28</v>
      </c>
      <c r="D178" s="210" t="s">
        <v>147</v>
      </c>
      <c r="E178" s="211" t="s">
        <v>222</v>
      </c>
      <c r="F178" s="212" t="s">
        <v>223</v>
      </c>
      <c r="G178" s="213" t="s">
        <v>186</v>
      </c>
      <c r="H178" s="214">
        <v>247.095</v>
      </c>
      <c r="I178" s="215"/>
      <c r="J178" s="216">
        <f>ROUND(I178*H178,2)</f>
        <v>0</v>
      </c>
      <c r="K178" s="212" t="s">
        <v>151</v>
      </c>
      <c r="L178" s="41"/>
      <c r="M178" s="217" t="s">
        <v>1</v>
      </c>
      <c r="N178" s="218" t="s">
        <v>56</v>
      </c>
      <c r="O178" s="73"/>
      <c r="P178" s="219">
        <f>O178*H178</f>
        <v>0</v>
      </c>
      <c r="Q178" s="219">
        <v>0</v>
      </c>
      <c r="R178" s="219">
        <f>Q178*H178</f>
        <v>0</v>
      </c>
      <c r="S178" s="219">
        <v>0</v>
      </c>
      <c r="T178" s="220">
        <f>S178*H178</f>
        <v>0</v>
      </c>
      <c r="U178" s="36"/>
      <c r="V178" s="36"/>
      <c r="W178" s="36"/>
      <c r="X178" s="36"/>
      <c r="Y178" s="36"/>
      <c r="Z178" s="36"/>
      <c r="AA178" s="36"/>
      <c r="AB178" s="36"/>
      <c r="AC178" s="36"/>
      <c r="AD178" s="36"/>
      <c r="AE178" s="36"/>
      <c r="AR178" s="221" t="s">
        <v>152</v>
      </c>
      <c r="AT178" s="221" t="s">
        <v>147</v>
      </c>
      <c r="AU178" s="221" t="s">
        <v>98</v>
      </c>
      <c r="AY178" s="18" t="s">
        <v>144</v>
      </c>
      <c r="BE178" s="222">
        <f>IF(N178="základní",J178,0)</f>
        <v>0</v>
      </c>
      <c r="BF178" s="222">
        <f>IF(N178="snížená",J178,0)</f>
        <v>0</v>
      </c>
      <c r="BG178" s="222">
        <f>IF(N178="zákl. přenesená",J178,0)</f>
        <v>0</v>
      </c>
      <c r="BH178" s="222">
        <f>IF(N178="sníž. přenesená",J178,0)</f>
        <v>0</v>
      </c>
      <c r="BI178" s="222">
        <f>IF(N178="nulová",J178,0)</f>
        <v>0</v>
      </c>
      <c r="BJ178" s="18" t="s">
        <v>23</v>
      </c>
      <c r="BK178" s="222">
        <f>ROUND(I178*H178,2)</f>
        <v>0</v>
      </c>
      <c r="BL178" s="18" t="s">
        <v>152</v>
      </c>
      <c r="BM178" s="221" t="s">
        <v>224</v>
      </c>
    </row>
    <row r="179" spans="1:65" s="2" customFormat="1" ht="39">
      <c r="A179" s="36"/>
      <c r="B179" s="37"/>
      <c r="C179" s="38"/>
      <c r="D179" s="223" t="s">
        <v>154</v>
      </c>
      <c r="E179" s="38"/>
      <c r="F179" s="224" t="s">
        <v>225</v>
      </c>
      <c r="G179" s="38"/>
      <c r="H179" s="38"/>
      <c r="I179" s="124"/>
      <c r="J179" s="38"/>
      <c r="K179" s="38"/>
      <c r="L179" s="41"/>
      <c r="M179" s="225"/>
      <c r="N179" s="226"/>
      <c r="O179" s="73"/>
      <c r="P179" s="73"/>
      <c r="Q179" s="73"/>
      <c r="R179" s="73"/>
      <c r="S179" s="73"/>
      <c r="T179" s="74"/>
      <c r="U179" s="36"/>
      <c r="V179" s="36"/>
      <c r="W179" s="36"/>
      <c r="X179" s="36"/>
      <c r="Y179" s="36"/>
      <c r="Z179" s="36"/>
      <c r="AA179" s="36"/>
      <c r="AB179" s="36"/>
      <c r="AC179" s="36"/>
      <c r="AD179" s="36"/>
      <c r="AE179" s="36"/>
      <c r="AT179" s="18" t="s">
        <v>154</v>
      </c>
      <c r="AU179" s="18" t="s">
        <v>98</v>
      </c>
    </row>
    <row r="180" spans="1:65" s="2" customFormat="1" ht="195">
      <c r="A180" s="36"/>
      <c r="B180" s="37"/>
      <c r="C180" s="38"/>
      <c r="D180" s="223" t="s">
        <v>156</v>
      </c>
      <c r="E180" s="38"/>
      <c r="F180" s="227" t="s">
        <v>214</v>
      </c>
      <c r="G180" s="38"/>
      <c r="H180" s="38"/>
      <c r="I180" s="124"/>
      <c r="J180" s="38"/>
      <c r="K180" s="38"/>
      <c r="L180" s="41"/>
      <c r="M180" s="225"/>
      <c r="N180" s="226"/>
      <c r="O180" s="73"/>
      <c r="P180" s="73"/>
      <c r="Q180" s="73"/>
      <c r="R180" s="73"/>
      <c r="S180" s="73"/>
      <c r="T180" s="74"/>
      <c r="U180" s="36"/>
      <c r="V180" s="36"/>
      <c r="W180" s="36"/>
      <c r="X180" s="36"/>
      <c r="Y180" s="36"/>
      <c r="Z180" s="36"/>
      <c r="AA180" s="36"/>
      <c r="AB180" s="36"/>
      <c r="AC180" s="36"/>
      <c r="AD180" s="36"/>
      <c r="AE180" s="36"/>
      <c r="AT180" s="18" t="s">
        <v>156</v>
      </c>
      <c r="AU180" s="18" t="s">
        <v>98</v>
      </c>
    </row>
    <row r="181" spans="1:65" s="13" customFormat="1" ht="11.25">
      <c r="B181" s="228"/>
      <c r="C181" s="229"/>
      <c r="D181" s="223" t="s">
        <v>158</v>
      </c>
      <c r="E181" s="230" t="s">
        <v>1</v>
      </c>
      <c r="F181" s="231" t="s">
        <v>190</v>
      </c>
      <c r="G181" s="229"/>
      <c r="H181" s="230" t="s">
        <v>1</v>
      </c>
      <c r="I181" s="232"/>
      <c r="J181" s="229"/>
      <c r="K181" s="229"/>
      <c r="L181" s="233"/>
      <c r="M181" s="234"/>
      <c r="N181" s="235"/>
      <c r="O181" s="235"/>
      <c r="P181" s="235"/>
      <c r="Q181" s="235"/>
      <c r="R181" s="235"/>
      <c r="S181" s="235"/>
      <c r="T181" s="236"/>
      <c r="AT181" s="237" t="s">
        <v>158</v>
      </c>
      <c r="AU181" s="237" t="s">
        <v>98</v>
      </c>
      <c r="AV181" s="13" t="s">
        <v>23</v>
      </c>
      <c r="AW181" s="13" t="s">
        <v>48</v>
      </c>
      <c r="AX181" s="13" t="s">
        <v>91</v>
      </c>
      <c r="AY181" s="237" t="s">
        <v>144</v>
      </c>
    </row>
    <row r="182" spans="1:65" s="14" customFormat="1" ht="11.25">
      <c r="B182" s="238"/>
      <c r="C182" s="239"/>
      <c r="D182" s="223" t="s">
        <v>158</v>
      </c>
      <c r="E182" s="240" t="s">
        <v>1</v>
      </c>
      <c r="F182" s="241" t="s">
        <v>226</v>
      </c>
      <c r="G182" s="239"/>
      <c r="H182" s="242">
        <v>228.23</v>
      </c>
      <c r="I182" s="243"/>
      <c r="J182" s="239"/>
      <c r="K182" s="239"/>
      <c r="L182" s="244"/>
      <c r="M182" s="245"/>
      <c r="N182" s="246"/>
      <c r="O182" s="246"/>
      <c r="P182" s="246"/>
      <c r="Q182" s="246"/>
      <c r="R182" s="246"/>
      <c r="S182" s="246"/>
      <c r="T182" s="247"/>
      <c r="AT182" s="248" t="s">
        <v>158</v>
      </c>
      <c r="AU182" s="248" t="s">
        <v>98</v>
      </c>
      <c r="AV182" s="14" t="s">
        <v>98</v>
      </c>
      <c r="AW182" s="14" t="s">
        <v>48</v>
      </c>
      <c r="AX182" s="14" t="s">
        <v>91</v>
      </c>
      <c r="AY182" s="248" t="s">
        <v>144</v>
      </c>
    </row>
    <row r="183" spans="1:65" s="13" customFormat="1" ht="11.25">
      <c r="B183" s="228"/>
      <c r="C183" s="229"/>
      <c r="D183" s="223" t="s">
        <v>158</v>
      </c>
      <c r="E183" s="230" t="s">
        <v>1</v>
      </c>
      <c r="F183" s="231" t="s">
        <v>198</v>
      </c>
      <c r="G183" s="229"/>
      <c r="H183" s="230" t="s">
        <v>1</v>
      </c>
      <c r="I183" s="232"/>
      <c r="J183" s="229"/>
      <c r="K183" s="229"/>
      <c r="L183" s="233"/>
      <c r="M183" s="234"/>
      <c r="N183" s="235"/>
      <c r="O183" s="235"/>
      <c r="P183" s="235"/>
      <c r="Q183" s="235"/>
      <c r="R183" s="235"/>
      <c r="S183" s="235"/>
      <c r="T183" s="236"/>
      <c r="AT183" s="237" t="s">
        <v>158</v>
      </c>
      <c r="AU183" s="237" t="s">
        <v>98</v>
      </c>
      <c r="AV183" s="13" t="s">
        <v>23</v>
      </c>
      <c r="AW183" s="13" t="s">
        <v>48</v>
      </c>
      <c r="AX183" s="13" t="s">
        <v>91</v>
      </c>
      <c r="AY183" s="237" t="s">
        <v>144</v>
      </c>
    </row>
    <row r="184" spans="1:65" s="14" customFormat="1" ht="11.25">
      <c r="B184" s="238"/>
      <c r="C184" s="239"/>
      <c r="D184" s="223" t="s">
        <v>158</v>
      </c>
      <c r="E184" s="240" t="s">
        <v>1</v>
      </c>
      <c r="F184" s="241" t="s">
        <v>199</v>
      </c>
      <c r="G184" s="239"/>
      <c r="H184" s="242">
        <v>16.875</v>
      </c>
      <c r="I184" s="243"/>
      <c r="J184" s="239"/>
      <c r="K184" s="239"/>
      <c r="L184" s="244"/>
      <c r="M184" s="245"/>
      <c r="N184" s="246"/>
      <c r="O184" s="246"/>
      <c r="P184" s="246"/>
      <c r="Q184" s="246"/>
      <c r="R184" s="246"/>
      <c r="S184" s="246"/>
      <c r="T184" s="247"/>
      <c r="AT184" s="248" t="s">
        <v>158</v>
      </c>
      <c r="AU184" s="248" t="s">
        <v>98</v>
      </c>
      <c r="AV184" s="14" t="s">
        <v>98</v>
      </c>
      <c r="AW184" s="14" t="s">
        <v>48</v>
      </c>
      <c r="AX184" s="14" t="s">
        <v>91</v>
      </c>
      <c r="AY184" s="248" t="s">
        <v>144</v>
      </c>
    </row>
    <row r="185" spans="1:65" s="13" customFormat="1" ht="11.25">
      <c r="B185" s="228"/>
      <c r="C185" s="229"/>
      <c r="D185" s="223" t="s">
        <v>158</v>
      </c>
      <c r="E185" s="230" t="s">
        <v>1</v>
      </c>
      <c r="F185" s="231" t="s">
        <v>208</v>
      </c>
      <c r="G185" s="229"/>
      <c r="H185" s="230" t="s">
        <v>1</v>
      </c>
      <c r="I185" s="232"/>
      <c r="J185" s="229"/>
      <c r="K185" s="229"/>
      <c r="L185" s="233"/>
      <c r="M185" s="234"/>
      <c r="N185" s="235"/>
      <c r="O185" s="235"/>
      <c r="P185" s="235"/>
      <c r="Q185" s="235"/>
      <c r="R185" s="235"/>
      <c r="S185" s="235"/>
      <c r="T185" s="236"/>
      <c r="AT185" s="237" t="s">
        <v>158</v>
      </c>
      <c r="AU185" s="237" t="s">
        <v>98</v>
      </c>
      <c r="AV185" s="13" t="s">
        <v>23</v>
      </c>
      <c r="AW185" s="13" t="s">
        <v>48</v>
      </c>
      <c r="AX185" s="13" t="s">
        <v>91</v>
      </c>
      <c r="AY185" s="237" t="s">
        <v>144</v>
      </c>
    </row>
    <row r="186" spans="1:65" s="14" customFormat="1" ht="11.25">
      <c r="B186" s="238"/>
      <c r="C186" s="239"/>
      <c r="D186" s="223" t="s">
        <v>158</v>
      </c>
      <c r="E186" s="240" t="s">
        <v>1</v>
      </c>
      <c r="F186" s="241" t="s">
        <v>227</v>
      </c>
      <c r="G186" s="239"/>
      <c r="H186" s="242">
        <v>1.99</v>
      </c>
      <c r="I186" s="243"/>
      <c r="J186" s="239"/>
      <c r="K186" s="239"/>
      <c r="L186" s="244"/>
      <c r="M186" s="245"/>
      <c r="N186" s="246"/>
      <c r="O186" s="246"/>
      <c r="P186" s="246"/>
      <c r="Q186" s="246"/>
      <c r="R186" s="246"/>
      <c r="S186" s="246"/>
      <c r="T186" s="247"/>
      <c r="AT186" s="248" t="s">
        <v>158</v>
      </c>
      <c r="AU186" s="248" t="s">
        <v>98</v>
      </c>
      <c r="AV186" s="14" t="s">
        <v>98</v>
      </c>
      <c r="AW186" s="14" t="s">
        <v>48</v>
      </c>
      <c r="AX186" s="14" t="s">
        <v>91</v>
      </c>
      <c r="AY186" s="248" t="s">
        <v>144</v>
      </c>
    </row>
    <row r="187" spans="1:65" s="2" customFormat="1" ht="21.75" customHeight="1">
      <c r="A187" s="36"/>
      <c r="B187" s="37"/>
      <c r="C187" s="210" t="s">
        <v>228</v>
      </c>
      <c r="D187" s="210" t="s">
        <v>147</v>
      </c>
      <c r="E187" s="211" t="s">
        <v>229</v>
      </c>
      <c r="F187" s="212" t="s">
        <v>230</v>
      </c>
      <c r="G187" s="213" t="s">
        <v>186</v>
      </c>
      <c r="H187" s="214">
        <v>2941.26</v>
      </c>
      <c r="I187" s="215"/>
      <c r="J187" s="216">
        <f>ROUND(I187*H187,2)</f>
        <v>0</v>
      </c>
      <c r="K187" s="212" t="s">
        <v>151</v>
      </c>
      <c r="L187" s="41"/>
      <c r="M187" s="217" t="s">
        <v>1</v>
      </c>
      <c r="N187" s="218" t="s">
        <v>56</v>
      </c>
      <c r="O187" s="73"/>
      <c r="P187" s="219">
        <f>O187*H187</f>
        <v>0</v>
      </c>
      <c r="Q187" s="219">
        <v>0</v>
      </c>
      <c r="R187" s="219">
        <f>Q187*H187</f>
        <v>0</v>
      </c>
      <c r="S187" s="219">
        <v>0</v>
      </c>
      <c r="T187" s="220">
        <f>S187*H187</f>
        <v>0</v>
      </c>
      <c r="U187" s="36"/>
      <c r="V187" s="36"/>
      <c r="W187" s="36"/>
      <c r="X187" s="36"/>
      <c r="Y187" s="36"/>
      <c r="Z187" s="36"/>
      <c r="AA187" s="36"/>
      <c r="AB187" s="36"/>
      <c r="AC187" s="36"/>
      <c r="AD187" s="36"/>
      <c r="AE187" s="36"/>
      <c r="AR187" s="221" t="s">
        <v>152</v>
      </c>
      <c r="AT187" s="221" t="s">
        <v>147</v>
      </c>
      <c r="AU187" s="221" t="s">
        <v>98</v>
      </c>
      <c r="AY187" s="18" t="s">
        <v>144</v>
      </c>
      <c r="BE187" s="222">
        <f>IF(N187="základní",J187,0)</f>
        <v>0</v>
      </c>
      <c r="BF187" s="222">
        <f>IF(N187="snížená",J187,0)</f>
        <v>0</v>
      </c>
      <c r="BG187" s="222">
        <f>IF(N187="zákl. přenesená",J187,0)</f>
        <v>0</v>
      </c>
      <c r="BH187" s="222">
        <f>IF(N187="sníž. přenesená",J187,0)</f>
        <v>0</v>
      </c>
      <c r="BI187" s="222">
        <f>IF(N187="nulová",J187,0)</f>
        <v>0</v>
      </c>
      <c r="BJ187" s="18" t="s">
        <v>23</v>
      </c>
      <c r="BK187" s="222">
        <f>ROUND(I187*H187,2)</f>
        <v>0</v>
      </c>
      <c r="BL187" s="18" t="s">
        <v>152</v>
      </c>
      <c r="BM187" s="221" t="s">
        <v>231</v>
      </c>
    </row>
    <row r="188" spans="1:65" s="2" customFormat="1" ht="39">
      <c r="A188" s="36"/>
      <c r="B188" s="37"/>
      <c r="C188" s="38"/>
      <c r="D188" s="223" t="s">
        <v>154</v>
      </c>
      <c r="E188" s="38"/>
      <c r="F188" s="224" t="s">
        <v>232</v>
      </c>
      <c r="G188" s="38"/>
      <c r="H188" s="38"/>
      <c r="I188" s="124"/>
      <c r="J188" s="38"/>
      <c r="K188" s="38"/>
      <c r="L188" s="41"/>
      <c r="M188" s="225"/>
      <c r="N188" s="226"/>
      <c r="O188" s="73"/>
      <c r="P188" s="73"/>
      <c r="Q188" s="73"/>
      <c r="R188" s="73"/>
      <c r="S188" s="73"/>
      <c r="T188" s="74"/>
      <c r="U188" s="36"/>
      <c r="V188" s="36"/>
      <c r="W188" s="36"/>
      <c r="X188" s="36"/>
      <c r="Y188" s="36"/>
      <c r="Z188" s="36"/>
      <c r="AA188" s="36"/>
      <c r="AB188" s="36"/>
      <c r="AC188" s="36"/>
      <c r="AD188" s="36"/>
      <c r="AE188" s="36"/>
      <c r="AT188" s="18" t="s">
        <v>154</v>
      </c>
      <c r="AU188" s="18" t="s">
        <v>98</v>
      </c>
    </row>
    <row r="189" spans="1:65" s="2" customFormat="1" ht="195">
      <c r="A189" s="36"/>
      <c r="B189" s="37"/>
      <c r="C189" s="38"/>
      <c r="D189" s="223" t="s">
        <v>156</v>
      </c>
      <c r="E189" s="38"/>
      <c r="F189" s="227" t="s">
        <v>214</v>
      </c>
      <c r="G189" s="38"/>
      <c r="H189" s="38"/>
      <c r="I189" s="124"/>
      <c r="J189" s="38"/>
      <c r="K189" s="38"/>
      <c r="L189" s="41"/>
      <c r="M189" s="225"/>
      <c r="N189" s="226"/>
      <c r="O189" s="73"/>
      <c r="P189" s="73"/>
      <c r="Q189" s="73"/>
      <c r="R189" s="73"/>
      <c r="S189" s="73"/>
      <c r="T189" s="74"/>
      <c r="U189" s="36"/>
      <c r="V189" s="36"/>
      <c r="W189" s="36"/>
      <c r="X189" s="36"/>
      <c r="Y189" s="36"/>
      <c r="Z189" s="36"/>
      <c r="AA189" s="36"/>
      <c r="AB189" s="36"/>
      <c r="AC189" s="36"/>
      <c r="AD189" s="36"/>
      <c r="AE189" s="36"/>
      <c r="AT189" s="18" t="s">
        <v>156</v>
      </c>
      <c r="AU189" s="18" t="s">
        <v>98</v>
      </c>
    </row>
    <row r="190" spans="1:65" s="13" customFormat="1" ht="11.25">
      <c r="B190" s="228"/>
      <c r="C190" s="229"/>
      <c r="D190" s="223" t="s">
        <v>158</v>
      </c>
      <c r="E190" s="230" t="s">
        <v>1</v>
      </c>
      <c r="F190" s="231" t="s">
        <v>233</v>
      </c>
      <c r="G190" s="229"/>
      <c r="H190" s="230" t="s">
        <v>1</v>
      </c>
      <c r="I190" s="232"/>
      <c r="J190" s="229"/>
      <c r="K190" s="229"/>
      <c r="L190" s="233"/>
      <c r="M190" s="234"/>
      <c r="N190" s="235"/>
      <c r="O190" s="235"/>
      <c r="P190" s="235"/>
      <c r="Q190" s="235"/>
      <c r="R190" s="235"/>
      <c r="S190" s="235"/>
      <c r="T190" s="236"/>
      <c r="AT190" s="237" t="s">
        <v>158</v>
      </c>
      <c r="AU190" s="237" t="s">
        <v>98</v>
      </c>
      <c r="AV190" s="13" t="s">
        <v>23</v>
      </c>
      <c r="AW190" s="13" t="s">
        <v>48</v>
      </c>
      <c r="AX190" s="13" t="s">
        <v>91</v>
      </c>
      <c r="AY190" s="237" t="s">
        <v>144</v>
      </c>
    </row>
    <row r="191" spans="1:65" s="13" customFormat="1" ht="11.25">
      <c r="B191" s="228"/>
      <c r="C191" s="229"/>
      <c r="D191" s="223" t="s">
        <v>158</v>
      </c>
      <c r="E191" s="230" t="s">
        <v>1</v>
      </c>
      <c r="F191" s="231" t="s">
        <v>190</v>
      </c>
      <c r="G191" s="229"/>
      <c r="H191" s="230" t="s">
        <v>1</v>
      </c>
      <c r="I191" s="232"/>
      <c r="J191" s="229"/>
      <c r="K191" s="229"/>
      <c r="L191" s="233"/>
      <c r="M191" s="234"/>
      <c r="N191" s="235"/>
      <c r="O191" s="235"/>
      <c r="P191" s="235"/>
      <c r="Q191" s="235"/>
      <c r="R191" s="235"/>
      <c r="S191" s="235"/>
      <c r="T191" s="236"/>
      <c r="AT191" s="237" t="s">
        <v>158</v>
      </c>
      <c r="AU191" s="237" t="s">
        <v>98</v>
      </c>
      <c r="AV191" s="13" t="s">
        <v>23</v>
      </c>
      <c r="AW191" s="13" t="s">
        <v>48</v>
      </c>
      <c r="AX191" s="13" t="s">
        <v>91</v>
      </c>
      <c r="AY191" s="237" t="s">
        <v>144</v>
      </c>
    </row>
    <row r="192" spans="1:65" s="14" customFormat="1" ht="11.25">
      <c r="B192" s="238"/>
      <c r="C192" s="239"/>
      <c r="D192" s="223" t="s">
        <v>158</v>
      </c>
      <c r="E192" s="240" t="s">
        <v>1</v>
      </c>
      <c r="F192" s="241" t="s">
        <v>226</v>
      </c>
      <c r="G192" s="239"/>
      <c r="H192" s="242">
        <v>228.23</v>
      </c>
      <c r="I192" s="243"/>
      <c r="J192" s="239"/>
      <c r="K192" s="239"/>
      <c r="L192" s="244"/>
      <c r="M192" s="245"/>
      <c r="N192" s="246"/>
      <c r="O192" s="246"/>
      <c r="P192" s="246"/>
      <c r="Q192" s="246"/>
      <c r="R192" s="246"/>
      <c r="S192" s="246"/>
      <c r="T192" s="247"/>
      <c r="AT192" s="248" t="s">
        <v>158</v>
      </c>
      <c r="AU192" s="248" t="s">
        <v>98</v>
      </c>
      <c r="AV192" s="14" t="s">
        <v>98</v>
      </c>
      <c r="AW192" s="14" t="s">
        <v>48</v>
      </c>
      <c r="AX192" s="14" t="s">
        <v>91</v>
      </c>
      <c r="AY192" s="248" t="s">
        <v>144</v>
      </c>
    </row>
    <row r="193" spans="1:65" s="13" customFormat="1" ht="11.25">
      <c r="B193" s="228"/>
      <c r="C193" s="229"/>
      <c r="D193" s="223" t="s">
        <v>158</v>
      </c>
      <c r="E193" s="230" t="s">
        <v>1</v>
      </c>
      <c r="F193" s="231" t="s">
        <v>198</v>
      </c>
      <c r="G193" s="229"/>
      <c r="H193" s="230" t="s">
        <v>1</v>
      </c>
      <c r="I193" s="232"/>
      <c r="J193" s="229"/>
      <c r="K193" s="229"/>
      <c r="L193" s="233"/>
      <c r="M193" s="234"/>
      <c r="N193" s="235"/>
      <c r="O193" s="235"/>
      <c r="P193" s="235"/>
      <c r="Q193" s="235"/>
      <c r="R193" s="235"/>
      <c r="S193" s="235"/>
      <c r="T193" s="236"/>
      <c r="AT193" s="237" t="s">
        <v>158</v>
      </c>
      <c r="AU193" s="237" t="s">
        <v>98</v>
      </c>
      <c r="AV193" s="13" t="s">
        <v>23</v>
      </c>
      <c r="AW193" s="13" t="s">
        <v>48</v>
      </c>
      <c r="AX193" s="13" t="s">
        <v>91</v>
      </c>
      <c r="AY193" s="237" t="s">
        <v>144</v>
      </c>
    </row>
    <row r="194" spans="1:65" s="14" customFormat="1" ht="11.25">
      <c r="B194" s="238"/>
      <c r="C194" s="239"/>
      <c r="D194" s="223" t="s">
        <v>158</v>
      </c>
      <c r="E194" s="240" t="s">
        <v>1</v>
      </c>
      <c r="F194" s="241" t="s">
        <v>199</v>
      </c>
      <c r="G194" s="239"/>
      <c r="H194" s="242">
        <v>16.875</v>
      </c>
      <c r="I194" s="243"/>
      <c r="J194" s="239"/>
      <c r="K194" s="239"/>
      <c r="L194" s="244"/>
      <c r="M194" s="245"/>
      <c r="N194" s="246"/>
      <c r="O194" s="246"/>
      <c r="P194" s="246"/>
      <c r="Q194" s="246"/>
      <c r="R194" s="246"/>
      <c r="S194" s="246"/>
      <c r="T194" s="247"/>
      <c r="AT194" s="248" t="s">
        <v>158</v>
      </c>
      <c r="AU194" s="248" t="s">
        <v>98</v>
      </c>
      <c r="AV194" s="14" t="s">
        <v>98</v>
      </c>
      <c r="AW194" s="14" t="s">
        <v>48</v>
      </c>
      <c r="AX194" s="14" t="s">
        <v>91</v>
      </c>
      <c r="AY194" s="248" t="s">
        <v>144</v>
      </c>
    </row>
    <row r="195" spans="1:65" s="15" customFormat="1" ht="11.25">
      <c r="B195" s="259"/>
      <c r="C195" s="260"/>
      <c r="D195" s="223" t="s">
        <v>158</v>
      </c>
      <c r="E195" s="261" t="s">
        <v>1</v>
      </c>
      <c r="F195" s="262" t="s">
        <v>234</v>
      </c>
      <c r="G195" s="260"/>
      <c r="H195" s="263">
        <v>245.10499999999999</v>
      </c>
      <c r="I195" s="264"/>
      <c r="J195" s="260"/>
      <c r="K195" s="260"/>
      <c r="L195" s="265"/>
      <c r="M195" s="266"/>
      <c r="N195" s="267"/>
      <c r="O195" s="267"/>
      <c r="P195" s="267"/>
      <c r="Q195" s="267"/>
      <c r="R195" s="267"/>
      <c r="S195" s="267"/>
      <c r="T195" s="268"/>
      <c r="AT195" s="269" t="s">
        <v>158</v>
      </c>
      <c r="AU195" s="269" t="s">
        <v>98</v>
      </c>
      <c r="AV195" s="15" t="s">
        <v>169</v>
      </c>
      <c r="AW195" s="15" t="s">
        <v>48</v>
      </c>
      <c r="AX195" s="15" t="s">
        <v>91</v>
      </c>
      <c r="AY195" s="269" t="s">
        <v>144</v>
      </c>
    </row>
    <row r="196" spans="1:65" s="14" customFormat="1" ht="11.25">
      <c r="B196" s="238"/>
      <c r="C196" s="239"/>
      <c r="D196" s="223" t="s">
        <v>158</v>
      </c>
      <c r="E196" s="240" t="s">
        <v>1</v>
      </c>
      <c r="F196" s="241" t="s">
        <v>235</v>
      </c>
      <c r="G196" s="239"/>
      <c r="H196" s="242">
        <v>2941.2599999999998</v>
      </c>
      <c r="I196" s="243"/>
      <c r="J196" s="239"/>
      <c r="K196" s="239"/>
      <c r="L196" s="244"/>
      <c r="M196" s="245"/>
      <c r="N196" s="246"/>
      <c r="O196" s="246"/>
      <c r="P196" s="246"/>
      <c r="Q196" s="246"/>
      <c r="R196" s="246"/>
      <c r="S196" s="246"/>
      <c r="T196" s="247"/>
      <c r="AT196" s="248" t="s">
        <v>158</v>
      </c>
      <c r="AU196" s="248" t="s">
        <v>98</v>
      </c>
      <c r="AV196" s="14" t="s">
        <v>98</v>
      </c>
      <c r="AW196" s="14" t="s">
        <v>48</v>
      </c>
      <c r="AX196" s="14" t="s">
        <v>23</v>
      </c>
      <c r="AY196" s="248" t="s">
        <v>144</v>
      </c>
    </row>
    <row r="197" spans="1:65" s="2" customFormat="1" ht="21.75" customHeight="1">
      <c r="A197" s="36"/>
      <c r="B197" s="37"/>
      <c r="C197" s="210" t="s">
        <v>236</v>
      </c>
      <c r="D197" s="210" t="s">
        <v>147</v>
      </c>
      <c r="E197" s="211" t="s">
        <v>237</v>
      </c>
      <c r="F197" s="212" t="s">
        <v>238</v>
      </c>
      <c r="G197" s="213" t="s">
        <v>239</v>
      </c>
      <c r="H197" s="214">
        <v>441.18900000000002</v>
      </c>
      <c r="I197" s="215"/>
      <c r="J197" s="216">
        <f>ROUND(I197*H197,2)</f>
        <v>0</v>
      </c>
      <c r="K197" s="212" t="s">
        <v>151</v>
      </c>
      <c r="L197" s="41"/>
      <c r="M197" s="217" t="s">
        <v>1</v>
      </c>
      <c r="N197" s="218" t="s">
        <v>56</v>
      </c>
      <c r="O197" s="73"/>
      <c r="P197" s="219">
        <f>O197*H197</f>
        <v>0</v>
      </c>
      <c r="Q197" s="219">
        <v>0</v>
      </c>
      <c r="R197" s="219">
        <f>Q197*H197</f>
        <v>0</v>
      </c>
      <c r="S197" s="219">
        <v>0</v>
      </c>
      <c r="T197" s="220">
        <f>S197*H197</f>
        <v>0</v>
      </c>
      <c r="U197" s="36"/>
      <c r="V197" s="36"/>
      <c r="W197" s="36"/>
      <c r="X197" s="36"/>
      <c r="Y197" s="36"/>
      <c r="Z197" s="36"/>
      <c r="AA197" s="36"/>
      <c r="AB197" s="36"/>
      <c r="AC197" s="36"/>
      <c r="AD197" s="36"/>
      <c r="AE197" s="36"/>
      <c r="AR197" s="221" t="s">
        <v>152</v>
      </c>
      <c r="AT197" s="221" t="s">
        <v>147</v>
      </c>
      <c r="AU197" s="221" t="s">
        <v>98</v>
      </c>
      <c r="AY197" s="18" t="s">
        <v>144</v>
      </c>
      <c r="BE197" s="222">
        <f>IF(N197="základní",J197,0)</f>
        <v>0</v>
      </c>
      <c r="BF197" s="222">
        <f>IF(N197="snížená",J197,0)</f>
        <v>0</v>
      </c>
      <c r="BG197" s="222">
        <f>IF(N197="zákl. přenesená",J197,0)</f>
        <v>0</v>
      </c>
      <c r="BH197" s="222">
        <f>IF(N197="sníž. přenesená",J197,0)</f>
        <v>0</v>
      </c>
      <c r="BI197" s="222">
        <f>IF(N197="nulová",J197,0)</f>
        <v>0</v>
      </c>
      <c r="BJ197" s="18" t="s">
        <v>23</v>
      </c>
      <c r="BK197" s="222">
        <f>ROUND(I197*H197,2)</f>
        <v>0</v>
      </c>
      <c r="BL197" s="18" t="s">
        <v>152</v>
      </c>
      <c r="BM197" s="221" t="s">
        <v>240</v>
      </c>
    </row>
    <row r="198" spans="1:65" s="2" customFormat="1" ht="29.25">
      <c r="A198" s="36"/>
      <c r="B198" s="37"/>
      <c r="C198" s="38"/>
      <c r="D198" s="223" t="s">
        <v>154</v>
      </c>
      <c r="E198" s="38"/>
      <c r="F198" s="224" t="s">
        <v>241</v>
      </c>
      <c r="G198" s="38"/>
      <c r="H198" s="38"/>
      <c r="I198" s="124"/>
      <c r="J198" s="38"/>
      <c r="K198" s="38"/>
      <c r="L198" s="41"/>
      <c r="M198" s="225"/>
      <c r="N198" s="226"/>
      <c r="O198" s="73"/>
      <c r="P198" s="73"/>
      <c r="Q198" s="73"/>
      <c r="R198" s="73"/>
      <c r="S198" s="73"/>
      <c r="T198" s="74"/>
      <c r="U198" s="36"/>
      <c r="V198" s="36"/>
      <c r="W198" s="36"/>
      <c r="X198" s="36"/>
      <c r="Y198" s="36"/>
      <c r="Z198" s="36"/>
      <c r="AA198" s="36"/>
      <c r="AB198" s="36"/>
      <c r="AC198" s="36"/>
      <c r="AD198" s="36"/>
      <c r="AE198" s="36"/>
      <c r="AT198" s="18" t="s">
        <v>154</v>
      </c>
      <c r="AU198" s="18" t="s">
        <v>98</v>
      </c>
    </row>
    <row r="199" spans="1:65" s="2" customFormat="1" ht="29.25">
      <c r="A199" s="36"/>
      <c r="B199" s="37"/>
      <c r="C199" s="38"/>
      <c r="D199" s="223" t="s">
        <v>156</v>
      </c>
      <c r="E199" s="38"/>
      <c r="F199" s="227" t="s">
        <v>242</v>
      </c>
      <c r="G199" s="38"/>
      <c r="H199" s="38"/>
      <c r="I199" s="124"/>
      <c r="J199" s="38"/>
      <c r="K199" s="38"/>
      <c r="L199" s="41"/>
      <c r="M199" s="225"/>
      <c r="N199" s="226"/>
      <c r="O199" s="73"/>
      <c r="P199" s="73"/>
      <c r="Q199" s="73"/>
      <c r="R199" s="73"/>
      <c r="S199" s="73"/>
      <c r="T199" s="74"/>
      <c r="U199" s="36"/>
      <c r="V199" s="36"/>
      <c r="W199" s="36"/>
      <c r="X199" s="36"/>
      <c r="Y199" s="36"/>
      <c r="Z199" s="36"/>
      <c r="AA199" s="36"/>
      <c r="AB199" s="36"/>
      <c r="AC199" s="36"/>
      <c r="AD199" s="36"/>
      <c r="AE199" s="36"/>
      <c r="AT199" s="18" t="s">
        <v>156</v>
      </c>
      <c r="AU199" s="18" t="s">
        <v>98</v>
      </c>
    </row>
    <row r="200" spans="1:65" s="13" customFormat="1" ht="11.25">
      <c r="B200" s="228"/>
      <c r="C200" s="229"/>
      <c r="D200" s="223" t="s">
        <v>158</v>
      </c>
      <c r="E200" s="230" t="s">
        <v>1</v>
      </c>
      <c r="F200" s="231" t="s">
        <v>190</v>
      </c>
      <c r="G200" s="229"/>
      <c r="H200" s="230" t="s">
        <v>1</v>
      </c>
      <c r="I200" s="232"/>
      <c r="J200" s="229"/>
      <c r="K200" s="229"/>
      <c r="L200" s="233"/>
      <c r="M200" s="234"/>
      <c r="N200" s="235"/>
      <c r="O200" s="235"/>
      <c r="P200" s="235"/>
      <c r="Q200" s="235"/>
      <c r="R200" s="235"/>
      <c r="S200" s="235"/>
      <c r="T200" s="236"/>
      <c r="AT200" s="237" t="s">
        <v>158</v>
      </c>
      <c r="AU200" s="237" t="s">
        <v>98</v>
      </c>
      <c r="AV200" s="13" t="s">
        <v>23</v>
      </c>
      <c r="AW200" s="13" t="s">
        <v>48</v>
      </c>
      <c r="AX200" s="13" t="s">
        <v>91</v>
      </c>
      <c r="AY200" s="237" t="s">
        <v>144</v>
      </c>
    </row>
    <row r="201" spans="1:65" s="14" customFormat="1" ht="11.25">
      <c r="B201" s="238"/>
      <c r="C201" s="239"/>
      <c r="D201" s="223" t="s">
        <v>158</v>
      </c>
      <c r="E201" s="240" t="s">
        <v>1</v>
      </c>
      <c r="F201" s="241" t="s">
        <v>226</v>
      </c>
      <c r="G201" s="239"/>
      <c r="H201" s="242">
        <v>228.23</v>
      </c>
      <c r="I201" s="243"/>
      <c r="J201" s="239"/>
      <c r="K201" s="239"/>
      <c r="L201" s="244"/>
      <c r="M201" s="245"/>
      <c r="N201" s="246"/>
      <c r="O201" s="246"/>
      <c r="P201" s="246"/>
      <c r="Q201" s="246"/>
      <c r="R201" s="246"/>
      <c r="S201" s="246"/>
      <c r="T201" s="247"/>
      <c r="AT201" s="248" t="s">
        <v>158</v>
      </c>
      <c r="AU201" s="248" t="s">
        <v>98</v>
      </c>
      <c r="AV201" s="14" t="s">
        <v>98</v>
      </c>
      <c r="AW201" s="14" t="s">
        <v>48</v>
      </c>
      <c r="AX201" s="14" t="s">
        <v>91</v>
      </c>
      <c r="AY201" s="248" t="s">
        <v>144</v>
      </c>
    </row>
    <row r="202" spans="1:65" s="13" customFormat="1" ht="11.25">
      <c r="B202" s="228"/>
      <c r="C202" s="229"/>
      <c r="D202" s="223" t="s">
        <v>158</v>
      </c>
      <c r="E202" s="230" t="s">
        <v>1</v>
      </c>
      <c r="F202" s="231" t="s">
        <v>198</v>
      </c>
      <c r="G202" s="229"/>
      <c r="H202" s="230" t="s">
        <v>1</v>
      </c>
      <c r="I202" s="232"/>
      <c r="J202" s="229"/>
      <c r="K202" s="229"/>
      <c r="L202" s="233"/>
      <c r="M202" s="234"/>
      <c r="N202" s="235"/>
      <c r="O202" s="235"/>
      <c r="P202" s="235"/>
      <c r="Q202" s="235"/>
      <c r="R202" s="235"/>
      <c r="S202" s="235"/>
      <c r="T202" s="236"/>
      <c r="AT202" s="237" t="s">
        <v>158</v>
      </c>
      <c r="AU202" s="237" t="s">
        <v>98</v>
      </c>
      <c r="AV202" s="13" t="s">
        <v>23</v>
      </c>
      <c r="AW202" s="13" t="s">
        <v>48</v>
      </c>
      <c r="AX202" s="13" t="s">
        <v>91</v>
      </c>
      <c r="AY202" s="237" t="s">
        <v>144</v>
      </c>
    </row>
    <row r="203" spans="1:65" s="14" customFormat="1" ht="11.25">
      <c r="B203" s="238"/>
      <c r="C203" s="239"/>
      <c r="D203" s="223" t="s">
        <v>158</v>
      </c>
      <c r="E203" s="240" t="s">
        <v>1</v>
      </c>
      <c r="F203" s="241" t="s">
        <v>199</v>
      </c>
      <c r="G203" s="239"/>
      <c r="H203" s="242">
        <v>16.875</v>
      </c>
      <c r="I203" s="243"/>
      <c r="J203" s="239"/>
      <c r="K203" s="239"/>
      <c r="L203" s="244"/>
      <c r="M203" s="245"/>
      <c r="N203" s="246"/>
      <c r="O203" s="246"/>
      <c r="P203" s="246"/>
      <c r="Q203" s="246"/>
      <c r="R203" s="246"/>
      <c r="S203" s="246"/>
      <c r="T203" s="247"/>
      <c r="AT203" s="248" t="s">
        <v>158</v>
      </c>
      <c r="AU203" s="248" t="s">
        <v>98</v>
      </c>
      <c r="AV203" s="14" t="s">
        <v>98</v>
      </c>
      <c r="AW203" s="14" t="s">
        <v>48</v>
      </c>
      <c r="AX203" s="14" t="s">
        <v>91</v>
      </c>
      <c r="AY203" s="248" t="s">
        <v>144</v>
      </c>
    </row>
    <row r="204" spans="1:65" s="15" customFormat="1" ht="11.25">
      <c r="B204" s="259"/>
      <c r="C204" s="260"/>
      <c r="D204" s="223" t="s">
        <v>158</v>
      </c>
      <c r="E204" s="261" t="s">
        <v>1</v>
      </c>
      <c r="F204" s="262" t="s">
        <v>234</v>
      </c>
      <c r="G204" s="260"/>
      <c r="H204" s="263">
        <v>245.10499999999999</v>
      </c>
      <c r="I204" s="264"/>
      <c r="J204" s="260"/>
      <c r="K204" s="260"/>
      <c r="L204" s="265"/>
      <c r="M204" s="266"/>
      <c r="N204" s="267"/>
      <c r="O204" s="267"/>
      <c r="P204" s="267"/>
      <c r="Q204" s="267"/>
      <c r="R204" s="267"/>
      <c r="S204" s="267"/>
      <c r="T204" s="268"/>
      <c r="AT204" s="269" t="s">
        <v>158</v>
      </c>
      <c r="AU204" s="269" t="s">
        <v>98</v>
      </c>
      <c r="AV204" s="15" t="s">
        <v>169</v>
      </c>
      <c r="AW204" s="15" t="s">
        <v>48</v>
      </c>
      <c r="AX204" s="15" t="s">
        <v>91</v>
      </c>
      <c r="AY204" s="269" t="s">
        <v>144</v>
      </c>
    </row>
    <row r="205" spans="1:65" s="14" customFormat="1" ht="11.25">
      <c r="B205" s="238"/>
      <c r="C205" s="239"/>
      <c r="D205" s="223" t="s">
        <v>158</v>
      </c>
      <c r="E205" s="240" t="s">
        <v>1</v>
      </c>
      <c r="F205" s="241" t="s">
        <v>243</v>
      </c>
      <c r="G205" s="239"/>
      <c r="H205" s="242">
        <v>441.18899999999996</v>
      </c>
      <c r="I205" s="243"/>
      <c r="J205" s="239"/>
      <c r="K205" s="239"/>
      <c r="L205" s="244"/>
      <c r="M205" s="245"/>
      <c r="N205" s="246"/>
      <c r="O205" s="246"/>
      <c r="P205" s="246"/>
      <c r="Q205" s="246"/>
      <c r="R205" s="246"/>
      <c r="S205" s="246"/>
      <c r="T205" s="247"/>
      <c r="AT205" s="248" t="s">
        <v>158</v>
      </c>
      <c r="AU205" s="248" t="s">
        <v>98</v>
      </c>
      <c r="AV205" s="14" t="s">
        <v>98</v>
      </c>
      <c r="AW205" s="14" t="s">
        <v>48</v>
      </c>
      <c r="AX205" s="14" t="s">
        <v>23</v>
      </c>
      <c r="AY205" s="248" t="s">
        <v>144</v>
      </c>
    </row>
    <row r="206" spans="1:65" s="2" customFormat="1" ht="16.5" customHeight="1">
      <c r="A206" s="36"/>
      <c r="B206" s="37"/>
      <c r="C206" s="210" t="s">
        <v>244</v>
      </c>
      <c r="D206" s="210" t="s">
        <v>147</v>
      </c>
      <c r="E206" s="211" t="s">
        <v>245</v>
      </c>
      <c r="F206" s="212" t="s">
        <v>246</v>
      </c>
      <c r="G206" s="213" t="s">
        <v>186</v>
      </c>
      <c r="H206" s="214">
        <v>0.18</v>
      </c>
      <c r="I206" s="215"/>
      <c r="J206" s="216">
        <f>ROUND(I206*H206,2)</f>
        <v>0</v>
      </c>
      <c r="K206" s="212" t="s">
        <v>151</v>
      </c>
      <c r="L206" s="41"/>
      <c r="M206" s="217" t="s">
        <v>1</v>
      </c>
      <c r="N206" s="218" t="s">
        <v>56</v>
      </c>
      <c r="O206" s="73"/>
      <c r="P206" s="219">
        <f>O206*H206</f>
        <v>0</v>
      </c>
      <c r="Q206" s="219">
        <v>0</v>
      </c>
      <c r="R206" s="219">
        <f>Q206*H206</f>
        <v>0</v>
      </c>
      <c r="S206" s="219">
        <v>0</v>
      </c>
      <c r="T206" s="220">
        <f>S206*H206</f>
        <v>0</v>
      </c>
      <c r="U206" s="36"/>
      <c r="V206" s="36"/>
      <c r="W206" s="36"/>
      <c r="X206" s="36"/>
      <c r="Y206" s="36"/>
      <c r="Z206" s="36"/>
      <c r="AA206" s="36"/>
      <c r="AB206" s="36"/>
      <c r="AC206" s="36"/>
      <c r="AD206" s="36"/>
      <c r="AE206" s="36"/>
      <c r="AR206" s="221" t="s">
        <v>152</v>
      </c>
      <c r="AT206" s="221" t="s">
        <v>147</v>
      </c>
      <c r="AU206" s="221" t="s">
        <v>98</v>
      </c>
      <c r="AY206" s="18" t="s">
        <v>144</v>
      </c>
      <c r="BE206" s="222">
        <f>IF(N206="základní",J206,0)</f>
        <v>0</v>
      </c>
      <c r="BF206" s="222">
        <f>IF(N206="snížená",J206,0)</f>
        <v>0</v>
      </c>
      <c r="BG206" s="222">
        <f>IF(N206="zákl. přenesená",J206,0)</f>
        <v>0</v>
      </c>
      <c r="BH206" s="222">
        <f>IF(N206="sníž. přenesená",J206,0)</f>
        <v>0</v>
      </c>
      <c r="BI206" s="222">
        <f>IF(N206="nulová",J206,0)</f>
        <v>0</v>
      </c>
      <c r="BJ206" s="18" t="s">
        <v>23</v>
      </c>
      <c r="BK206" s="222">
        <f>ROUND(I206*H206,2)</f>
        <v>0</v>
      </c>
      <c r="BL206" s="18" t="s">
        <v>152</v>
      </c>
      <c r="BM206" s="221" t="s">
        <v>247</v>
      </c>
    </row>
    <row r="207" spans="1:65" s="2" customFormat="1" ht="19.5">
      <c r="A207" s="36"/>
      <c r="B207" s="37"/>
      <c r="C207" s="38"/>
      <c r="D207" s="223" t="s">
        <v>154</v>
      </c>
      <c r="E207" s="38"/>
      <c r="F207" s="224" t="s">
        <v>248</v>
      </c>
      <c r="G207" s="38"/>
      <c r="H207" s="38"/>
      <c r="I207" s="124"/>
      <c r="J207" s="38"/>
      <c r="K207" s="38"/>
      <c r="L207" s="41"/>
      <c r="M207" s="225"/>
      <c r="N207" s="226"/>
      <c r="O207" s="73"/>
      <c r="P207" s="73"/>
      <c r="Q207" s="73"/>
      <c r="R207" s="73"/>
      <c r="S207" s="73"/>
      <c r="T207" s="74"/>
      <c r="U207" s="36"/>
      <c r="V207" s="36"/>
      <c r="W207" s="36"/>
      <c r="X207" s="36"/>
      <c r="Y207" s="36"/>
      <c r="Z207" s="36"/>
      <c r="AA207" s="36"/>
      <c r="AB207" s="36"/>
      <c r="AC207" s="36"/>
      <c r="AD207" s="36"/>
      <c r="AE207" s="36"/>
      <c r="AT207" s="18" t="s">
        <v>154</v>
      </c>
      <c r="AU207" s="18" t="s">
        <v>98</v>
      </c>
    </row>
    <row r="208" spans="1:65" s="2" customFormat="1" ht="409.5">
      <c r="A208" s="36"/>
      <c r="B208" s="37"/>
      <c r="C208" s="38"/>
      <c r="D208" s="223" t="s">
        <v>156</v>
      </c>
      <c r="E208" s="38"/>
      <c r="F208" s="227" t="s">
        <v>249</v>
      </c>
      <c r="G208" s="38"/>
      <c r="H208" s="38"/>
      <c r="I208" s="124"/>
      <c r="J208" s="38"/>
      <c r="K208" s="38"/>
      <c r="L208" s="41"/>
      <c r="M208" s="225"/>
      <c r="N208" s="226"/>
      <c r="O208" s="73"/>
      <c r="P208" s="73"/>
      <c r="Q208" s="73"/>
      <c r="R208" s="73"/>
      <c r="S208" s="73"/>
      <c r="T208" s="74"/>
      <c r="U208" s="36"/>
      <c r="V208" s="36"/>
      <c r="W208" s="36"/>
      <c r="X208" s="36"/>
      <c r="Y208" s="36"/>
      <c r="Z208" s="36"/>
      <c r="AA208" s="36"/>
      <c r="AB208" s="36"/>
      <c r="AC208" s="36"/>
      <c r="AD208" s="36"/>
      <c r="AE208" s="36"/>
      <c r="AT208" s="18" t="s">
        <v>156</v>
      </c>
      <c r="AU208" s="18" t="s">
        <v>98</v>
      </c>
    </row>
    <row r="209" spans="1:65" s="13" customFormat="1" ht="11.25">
      <c r="B209" s="228"/>
      <c r="C209" s="229"/>
      <c r="D209" s="223" t="s">
        <v>158</v>
      </c>
      <c r="E209" s="230" t="s">
        <v>1</v>
      </c>
      <c r="F209" s="231" t="s">
        <v>215</v>
      </c>
      <c r="G209" s="229"/>
      <c r="H209" s="230" t="s">
        <v>1</v>
      </c>
      <c r="I209" s="232"/>
      <c r="J209" s="229"/>
      <c r="K209" s="229"/>
      <c r="L209" s="233"/>
      <c r="M209" s="234"/>
      <c r="N209" s="235"/>
      <c r="O209" s="235"/>
      <c r="P209" s="235"/>
      <c r="Q209" s="235"/>
      <c r="R209" s="235"/>
      <c r="S209" s="235"/>
      <c r="T209" s="236"/>
      <c r="AT209" s="237" t="s">
        <v>158</v>
      </c>
      <c r="AU209" s="237" t="s">
        <v>98</v>
      </c>
      <c r="AV209" s="13" t="s">
        <v>23</v>
      </c>
      <c r="AW209" s="13" t="s">
        <v>48</v>
      </c>
      <c r="AX209" s="13" t="s">
        <v>91</v>
      </c>
      <c r="AY209" s="237" t="s">
        <v>144</v>
      </c>
    </row>
    <row r="210" spans="1:65" s="14" customFormat="1" ht="11.25">
      <c r="B210" s="238"/>
      <c r="C210" s="239"/>
      <c r="D210" s="223" t="s">
        <v>158</v>
      </c>
      <c r="E210" s="240" t="s">
        <v>1</v>
      </c>
      <c r="F210" s="241" t="s">
        <v>207</v>
      </c>
      <c r="G210" s="239"/>
      <c r="H210" s="242">
        <v>0.18</v>
      </c>
      <c r="I210" s="243"/>
      <c r="J210" s="239"/>
      <c r="K210" s="239"/>
      <c r="L210" s="244"/>
      <c r="M210" s="245"/>
      <c r="N210" s="246"/>
      <c r="O210" s="246"/>
      <c r="P210" s="246"/>
      <c r="Q210" s="246"/>
      <c r="R210" s="246"/>
      <c r="S210" s="246"/>
      <c r="T210" s="247"/>
      <c r="AT210" s="248" t="s">
        <v>158</v>
      </c>
      <c r="AU210" s="248" t="s">
        <v>98</v>
      </c>
      <c r="AV210" s="14" t="s">
        <v>98</v>
      </c>
      <c r="AW210" s="14" t="s">
        <v>48</v>
      </c>
      <c r="AX210" s="14" t="s">
        <v>91</v>
      </c>
      <c r="AY210" s="248" t="s">
        <v>144</v>
      </c>
    </row>
    <row r="211" spans="1:65" s="2" customFormat="1" ht="21.75" customHeight="1">
      <c r="A211" s="36"/>
      <c r="B211" s="37"/>
      <c r="C211" s="210" t="s">
        <v>250</v>
      </c>
      <c r="D211" s="210" t="s">
        <v>147</v>
      </c>
      <c r="E211" s="211" t="s">
        <v>251</v>
      </c>
      <c r="F211" s="212" t="s">
        <v>252</v>
      </c>
      <c r="G211" s="213" t="s">
        <v>172</v>
      </c>
      <c r="H211" s="214">
        <v>31.1</v>
      </c>
      <c r="I211" s="215"/>
      <c r="J211" s="216">
        <f>ROUND(I211*H211,2)</f>
        <v>0</v>
      </c>
      <c r="K211" s="212" t="s">
        <v>151</v>
      </c>
      <c r="L211" s="41"/>
      <c r="M211" s="217" t="s">
        <v>1</v>
      </c>
      <c r="N211" s="218" t="s">
        <v>56</v>
      </c>
      <c r="O211" s="73"/>
      <c r="P211" s="219">
        <f>O211*H211</f>
        <v>0</v>
      </c>
      <c r="Q211" s="219">
        <v>0</v>
      </c>
      <c r="R211" s="219">
        <f>Q211*H211</f>
        <v>0</v>
      </c>
      <c r="S211" s="219">
        <v>0</v>
      </c>
      <c r="T211" s="220">
        <f>S211*H211</f>
        <v>0</v>
      </c>
      <c r="U211" s="36"/>
      <c r="V211" s="36"/>
      <c r="W211" s="36"/>
      <c r="X211" s="36"/>
      <c r="Y211" s="36"/>
      <c r="Z211" s="36"/>
      <c r="AA211" s="36"/>
      <c r="AB211" s="36"/>
      <c r="AC211" s="36"/>
      <c r="AD211" s="36"/>
      <c r="AE211" s="36"/>
      <c r="AR211" s="221" t="s">
        <v>152</v>
      </c>
      <c r="AT211" s="221" t="s">
        <v>147</v>
      </c>
      <c r="AU211" s="221" t="s">
        <v>98</v>
      </c>
      <c r="AY211" s="18" t="s">
        <v>144</v>
      </c>
      <c r="BE211" s="222">
        <f>IF(N211="základní",J211,0)</f>
        <v>0</v>
      </c>
      <c r="BF211" s="222">
        <f>IF(N211="snížená",J211,0)</f>
        <v>0</v>
      </c>
      <c r="BG211" s="222">
        <f>IF(N211="zákl. přenesená",J211,0)</f>
        <v>0</v>
      </c>
      <c r="BH211" s="222">
        <f>IF(N211="sníž. přenesená",J211,0)</f>
        <v>0</v>
      </c>
      <c r="BI211" s="222">
        <f>IF(N211="nulová",J211,0)</f>
        <v>0</v>
      </c>
      <c r="BJ211" s="18" t="s">
        <v>23</v>
      </c>
      <c r="BK211" s="222">
        <f>ROUND(I211*H211,2)</f>
        <v>0</v>
      </c>
      <c r="BL211" s="18" t="s">
        <v>152</v>
      </c>
      <c r="BM211" s="221" t="s">
        <v>253</v>
      </c>
    </row>
    <row r="212" spans="1:65" s="2" customFormat="1" ht="29.25">
      <c r="A212" s="36"/>
      <c r="B212" s="37"/>
      <c r="C212" s="38"/>
      <c r="D212" s="223" t="s">
        <v>154</v>
      </c>
      <c r="E212" s="38"/>
      <c r="F212" s="224" t="s">
        <v>254</v>
      </c>
      <c r="G212" s="38"/>
      <c r="H212" s="38"/>
      <c r="I212" s="124"/>
      <c r="J212" s="38"/>
      <c r="K212" s="38"/>
      <c r="L212" s="41"/>
      <c r="M212" s="225"/>
      <c r="N212" s="226"/>
      <c r="O212" s="73"/>
      <c r="P212" s="73"/>
      <c r="Q212" s="73"/>
      <c r="R212" s="73"/>
      <c r="S212" s="73"/>
      <c r="T212" s="74"/>
      <c r="U212" s="36"/>
      <c r="V212" s="36"/>
      <c r="W212" s="36"/>
      <c r="X212" s="36"/>
      <c r="Y212" s="36"/>
      <c r="Z212" s="36"/>
      <c r="AA212" s="36"/>
      <c r="AB212" s="36"/>
      <c r="AC212" s="36"/>
      <c r="AD212" s="36"/>
      <c r="AE212" s="36"/>
      <c r="AT212" s="18" t="s">
        <v>154</v>
      </c>
      <c r="AU212" s="18" t="s">
        <v>98</v>
      </c>
    </row>
    <row r="213" spans="1:65" s="2" customFormat="1" ht="97.5">
      <c r="A213" s="36"/>
      <c r="B213" s="37"/>
      <c r="C213" s="38"/>
      <c r="D213" s="223" t="s">
        <v>156</v>
      </c>
      <c r="E213" s="38"/>
      <c r="F213" s="227" t="s">
        <v>255</v>
      </c>
      <c r="G213" s="38"/>
      <c r="H213" s="38"/>
      <c r="I213" s="124"/>
      <c r="J213" s="38"/>
      <c r="K213" s="38"/>
      <c r="L213" s="41"/>
      <c r="M213" s="225"/>
      <c r="N213" s="226"/>
      <c r="O213" s="73"/>
      <c r="P213" s="73"/>
      <c r="Q213" s="73"/>
      <c r="R213" s="73"/>
      <c r="S213" s="73"/>
      <c r="T213" s="74"/>
      <c r="U213" s="36"/>
      <c r="V213" s="36"/>
      <c r="W213" s="36"/>
      <c r="X213" s="36"/>
      <c r="Y213" s="36"/>
      <c r="Z213" s="36"/>
      <c r="AA213" s="36"/>
      <c r="AB213" s="36"/>
      <c r="AC213" s="36"/>
      <c r="AD213" s="36"/>
      <c r="AE213" s="36"/>
      <c r="AT213" s="18" t="s">
        <v>156</v>
      </c>
      <c r="AU213" s="18" t="s">
        <v>98</v>
      </c>
    </row>
    <row r="214" spans="1:65" s="13" customFormat="1" ht="11.25">
      <c r="B214" s="228"/>
      <c r="C214" s="229"/>
      <c r="D214" s="223" t="s">
        <v>158</v>
      </c>
      <c r="E214" s="230" t="s">
        <v>1</v>
      </c>
      <c r="F214" s="231" t="s">
        <v>215</v>
      </c>
      <c r="G214" s="229"/>
      <c r="H214" s="230" t="s">
        <v>1</v>
      </c>
      <c r="I214" s="232"/>
      <c r="J214" s="229"/>
      <c r="K214" s="229"/>
      <c r="L214" s="233"/>
      <c r="M214" s="234"/>
      <c r="N214" s="235"/>
      <c r="O214" s="235"/>
      <c r="P214" s="235"/>
      <c r="Q214" s="235"/>
      <c r="R214" s="235"/>
      <c r="S214" s="235"/>
      <c r="T214" s="236"/>
      <c r="AT214" s="237" t="s">
        <v>158</v>
      </c>
      <c r="AU214" s="237" t="s">
        <v>98</v>
      </c>
      <c r="AV214" s="13" t="s">
        <v>23</v>
      </c>
      <c r="AW214" s="13" t="s">
        <v>48</v>
      </c>
      <c r="AX214" s="13" t="s">
        <v>91</v>
      </c>
      <c r="AY214" s="237" t="s">
        <v>144</v>
      </c>
    </row>
    <row r="215" spans="1:65" s="14" customFormat="1" ht="11.25">
      <c r="B215" s="238"/>
      <c r="C215" s="239"/>
      <c r="D215" s="223" t="s">
        <v>158</v>
      </c>
      <c r="E215" s="240" t="s">
        <v>1</v>
      </c>
      <c r="F215" s="241" t="s">
        <v>216</v>
      </c>
      <c r="G215" s="239"/>
      <c r="H215" s="242">
        <v>9</v>
      </c>
      <c r="I215" s="243"/>
      <c r="J215" s="239"/>
      <c r="K215" s="239"/>
      <c r="L215" s="244"/>
      <c r="M215" s="245"/>
      <c r="N215" s="246"/>
      <c r="O215" s="246"/>
      <c r="P215" s="246"/>
      <c r="Q215" s="246"/>
      <c r="R215" s="246"/>
      <c r="S215" s="246"/>
      <c r="T215" s="247"/>
      <c r="AT215" s="248" t="s">
        <v>158</v>
      </c>
      <c r="AU215" s="248" t="s">
        <v>98</v>
      </c>
      <c r="AV215" s="14" t="s">
        <v>98</v>
      </c>
      <c r="AW215" s="14" t="s">
        <v>48</v>
      </c>
      <c r="AX215" s="14" t="s">
        <v>91</v>
      </c>
      <c r="AY215" s="248" t="s">
        <v>144</v>
      </c>
    </row>
    <row r="216" spans="1:65" s="13" customFormat="1" ht="11.25">
      <c r="B216" s="228"/>
      <c r="C216" s="229"/>
      <c r="D216" s="223" t="s">
        <v>158</v>
      </c>
      <c r="E216" s="230" t="s">
        <v>1</v>
      </c>
      <c r="F216" s="231" t="s">
        <v>208</v>
      </c>
      <c r="G216" s="229"/>
      <c r="H216" s="230" t="s">
        <v>1</v>
      </c>
      <c r="I216" s="232"/>
      <c r="J216" s="229"/>
      <c r="K216" s="229"/>
      <c r="L216" s="233"/>
      <c r="M216" s="234"/>
      <c r="N216" s="235"/>
      <c r="O216" s="235"/>
      <c r="P216" s="235"/>
      <c r="Q216" s="235"/>
      <c r="R216" s="235"/>
      <c r="S216" s="235"/>
      <c r="T216" s="236"/>
      <c r="AT216" s="237" t="s">
        <v>158</v>
      </c>
      <c r="AU216" s="237" t="s">
        <v>98</v>
      </c>
      <c r="AV216" s="13" t="s">
        <v>23</v>
      </c>
      <c r="AW216" s="13" t="s">
        <v>48</v>
      </c>
      <c r="AX216" s="13" t="s">
        <v>91</v>
      </c>
      <c r="AY216" s="237" t="s">
        <v>144</v>
      </c>
    </row>
    <row r="217" spans="1:65" s="14" customFormat="1" ht="11.25">
      <c r="B217" s="238"/>
      <c r="C217" s="239"/>
      <c r="D217" s="223" t="s">
        <v>158</v>
      </c>
      <c r="E217" s="240" t="s">
        <v>1</v>
      </c>
      <c r="F217" s="241" t="s">
        <v>256</v>
      </c>
      <c r="G217" s="239"/>
      <c r="H217" s="242">
        <v>22.1</v>
      </c>
      <c r="I217" s="243"/>
      <c r="J217" s="239"/>
      <c r="K217" s="239"/>
      <c r="L217" s="244"/>
      <c r="M217" s="245"/>
      <c r="N217" s="246"/>
      <c r="O217" s="246"/>
      <c r="P217" s="246"/>
      <c r="Q217" s="246"/>
      <c r="R217" s="246"/>
      <c r="S217" s="246"/>
      <c r="T217" s="247"/>
      <c r="AT217" s="248" t="s">
        <v>158</v>
      </c>
      <c r="AU217" s="248" t="s">
        <v>98</v>
      </c>
      <c r="AV217" s="14" t="s">
        <v>98</v>
      </c>
      <c r="AW217" s="14" t="s">
        <v>48</v>
      </c>
      <c r="AX217" s="14" t="s">
        <v>91</v>
      </c>
      <c r="AY217" s="248" t="s">
        <v>144</v>
      </c>
    </row>
    <row r="218" spans="1:65" s="2" customFormat="1" ht="21.75" customHeight="1">
      <c r="A218" s="36"/>
      <c r="B218" s="37"/>
      <c r="C218" s="210" t="s">
        <v>8</v>
      </c>
      <c r="D218" s="210" t="s">
        <v>147</v>
      </c>
      <c r="E218" s="211" t="s">
        <v>257</v>
      </c>
      <c r="F218" s="212" t="s">
        <v>258</v>
      </c>
      <c r="G218" s="213" t="s">
        <v>172</v>
      </c>
      <c r="H218" s="214">
        <v>22.1</v>
      </c>
      <c r="I218" s="215"/>
      <c r="J218" s="216">
        <f>ROUND(I218*H218,2)</f>
        <v>0</v>
      </c>
      <c r="K218" s="212" t="s">
        <v>151</v>
      </c>
      <c r="L218" s="41"/>
      <c r="M218" s="217" t="s">
        <v>1</v>
      </c>
      <c r="N218" s="218" t="s">
        <v>56</v>
      </c>
      <c r="O218" s="73"/>
      <c r="P218" s="219">
        <f>O218*H218</f>
        <v>0</v>
      </c>
      <c r="Q218" s="219">
        <v>0</v>
      </c>
      <c r="R218" s="219">
        <f>Q218*H218</f>
        <v>0</v>
      </c>
      <c r="S218" s="219">
        <v>0</v>
      </c>
      <c r="T218" s="220">
        <f>S218*H218</f>
        <v>0</v>
      </c>
      <c r="U218" s="36"/>
      <c r="V218" s="36"/>
      <c r="W218" s="36"/>
      <c r="X218" s="36"/>
      <c r="Y218" s="36"/>
      <c r="Z218" s="36"/>
      <c r="AA218" s="36"/>
      <c r="AB218" s="36"/>
      <c r="AC218" s="36"/>
      <c r="AD218" s="36"/>
      <c r="AE218" s="36"/>
      <c r="AR218" s="221" t="s">
        <v>152</v>
      </c>
      <c r="AT218" s="221" t="s">
        <v>147</v>
      </c>
      <c r="AU218" s="221" t="s">
        <v>98</v>
      </c>
      <c r="AY218" s="18" t="s">
        <v>144</v>
      </c>
      <c r="BE218" s="222">
        <f>IF(N218="základní",J218,0)</f>
        <v>0</v>
      </c>
      <c r="BF218" s="222">
        <f>IF(N218="snížená",J218,0)</f>
        <v>0</v>
      </c>
      <c r="BG218" s="222">
        <f>IF(N218="zákl. přenesená",J218,0)</f>
        <v>0</v>
      </c>
      <c r="BH218" s="222">
        <f>IF(N218="sníž. přenesená",J218,0)</f>
        <v>0</v>
      </c>
      <c r="BI218" s="222">
        <f>IF(N218="nulová",J218,0)</f>
        <v>0</v>
      </c>
      <c r="BJ218" s="18" t="s">
        <v>23</v>
      </c>
      <c r="BK218" s="222">
        <f>ROUND(I218*H218,2)</f>
        <v>0</v>
      </c>
      <c r="BL218" s="18" t="s">
        <v>152</v>
      </c>
      <c r="BM218" s="221" t="s">
        <v>259</v>
      </c>
    </row>
    <row r="219" spans="1:65" s="2" customFormat="1" ht="19.5">
      <c r="A219" s="36"/>
      <c r="B219" s="37"/>
      <c r="C219" s="38"/>
      <c r="D219" s="223" t="s">
        <v>154</v>
      </c>
      <c r="E219" s="38"/>
      <c r="F219" s="224" t="s">
        <v>260</v>
      </c>
      <c r="G219" s="38"/>
      <c r="H219" s="38"/>
      <c r="I219" s="124"/>
      <c r="J219" s="38"/>
      <c r="K219" s="38"/>
      <c r="L219" s="41"/>
      <c r="M219" s="225"/>
      <c r="N219" s="226"/>
      <c r="O219" s="73"/>
      <c r="P219" s="73"/>
      <c r="Q219" s="73"/>
      <c r="R219" s="73"/>
      <c r="S219" s="73"/>
      <c r="T219" s="74"/>
      <c r="U219" s="36"/>
      <c r="V219" s="36"/>
      <c r="W219" s="36"/>
      <c r="X219" s="36"/>
      <c r="Y219" s="36"/>
      <c r="Z219" s="36"/>
      <c r="AA219" s="36"/>
      <c r="AB219" s="36"/>
      <c r="AC219" s="36"/>
      <c r="AD219" s="36"/>
      <c r="AE219" s="36"/>
      <c r="AT219" s="18" t="s">
        <v>154</v>
      </c>
      <c r="AU219" s="18" t="s">
        <v>98</v>
      </c>
    </row>
    <row r="220" spans="1:65" s="2" customFormat="1" ht="117">
      <c r="A220" s="36"/>
      <c r="B220" s="37"/>
      <c r="C220" s="38"/>
      <c r="D220" s="223" t="s">
        <v>156</v>
      </c>
      <c r="E220" s="38"/>
      <c r="F220" s="227" t="s">
        <v>261</v>
      </c>
      <c r="G220" s="38"/>
      <c r="H220" s="38"/>
      <c r="I220" s="124"/>
      <c r="J220" s="38"/>
      <c r="K220" s="38"/>
      <c r="L220" s="41"/>
      <c r="M220" s="225"/>
      <c r="N220" s="226"/>
      <c r="O220" s="73"/>
      <c r="P220" s="73"/>
      <c r="Q220" s="73"/>
      <c r="R220" s="73"/>
      <c r="S220" s="73"/>
      <c r="T220" s="74"/>
      <c r="U220" s="36"/>
      <c r="V220" s="36"/>
      <c r="W220" s="36"/>
      <c r="X220" s="36"/>
      <c r="Y220" s="36"/>
      <c r="Z220" s="36"/>
      <c r="AA220" s="36"/>
      <c r="AB220" s="36"/>
      <c r="AC220" s="36"/>
      <c r="AD220" s="36"/>
      <c r="AE220" s="36"/>
      <c r="AT220" s="18" t="s">
        <v>156</v>
      </c>
      <c r="AU220" s="18" t="s">
        <v>98</v>
      </c>
    </row>
    <row r="221" spans="1:65" s="13" customFormat="1" ht="11.25">
      <c r="B221" s="228"/>
      <c r="C221" s="229"/>
      <c r="D221" s="223" t="s">
        <v>158</v>
      </c>
      <c r="E221" s="230" t="s">
        <v>1</v>
      </c>
      <c r="F221" s="231" t="s">
        <v>208</v>
      </c>
      <c r="G221" s="229"/>
      <c r="H221" s="230" t="s">
        <v>1</v>
      </c>
      <c r="I221" s="232"/>
      <c r="J221" s="229"/>
      <c r="K221" s="229"/>
      <c r="L221" s="233"/>
      <c r="M221" s="234"/>
      <c r="N221" s="235"/>
      <c r="O221" s="235"/>
      <c r="P221" s="235"/>
      <c r="Q221" s="235"/>
      <c r="R221" s="235"/>
      <c r="S221" s="235"/>
      <c r="T221" s="236"/>
      <c r="AT221" s="237" t="s">
        <v>158</v>
      </c>
      <c r="AU221" s="237" t="s">
        <v>98</v>
      </c>
      <c r="AV221" s="13" t="s">
        <v>23</v>
      </c>
      <c r="AW221" s="13" t="s">
        <v>48</v>
      </c>
      <c r="AX221" s="13" t="s">
        <v>91</v>
      </c>
      <c r="AY221" s="237" t="s">
        <v>144</v>
      </c>
    </row>
    <row r="222" spans="1:65" s="14" customFormat="1" ht="11.25">
      <c r="B222" s="238"/>
      <c r="C222" s="239"/>
      <c r="D222" s="223" t="s">
        <v>158</v>
      </c>
      <c r="E222" s="240" t="s">
        <v>1</v>
      </c>
      <c r="F222" s="241" t="s">
        <v>256</v>
      </c>
      <c r="G222" s="239"/>
      <c r="H222" s="242">
        <v>22.1</v>
      </c>
      <c r="I222" s="243"/>
      <c r="J222" s="239"/>
      <c r="K222" s="239"/>
      <c r="L222" s="244"/>
      <c r="M222" s="245"/>
      <c r="N222" s="246"/>
      <c r="O222" s="246"/>
      <c r="P222" s="246"/>
      <c r="Q222" s="246"/>
      <c r="R222" s="246"/>
      <c r="S222" s="246"/>
      <c r="T222" s="247"/>
      <c r="AT222" s="248" t="s">
        <v>158</v>
      </c>
      <c r="AU222" s="248" t="s">
        <v>98</v>
      </c>
      <c r="AV222" s="14" t="s">
        <v>98</v>
      </c>
      <c r="AW222" s="14" t="s">
        <v>48</v>
      </c>
      <c r="AX222" s="14" t="s">
        <v>91</v>
      </c>
      <c r="AY222" s="248" t="s">
        <v>144</v>
      </c>
    </row>
    <row r="223" spans="1:65" s="2" customFormat="1" ht="16.5" customHeight="1">
      <c r="A223" s="36"/>
      <c r="B223" s="37"/>
      <c r="C223" s="249" t="s">
        <v>262</v>
      </c>
      <c r="D223" s="249" t="s">
        <v>161</v>
      </c>
      <c r="E223" s="250" t="s">
        <v>263</v>
      </c>
      <c r="F223" s="251" t="s">
        <v>264</v>
      </c>
      <c r="G223" s="252" t="s">
        <v>186</v>
      </c>
      <c r="H223" s="253">
        <v>1.99</v>
      </c>
      <c r="I223" s="254"/>
      <c r="J223" s="255">
        <f>ROUND(I223*H223,2)</f>
        <v>0</v>
      </c>
      <c r="K223" s="251" t="s">
        <v>1</v>
      </c>
      <c r="L223" s="256"/>
      <c r="M223" s="257" t="s">
        <v>1</v>
      </c>
      <c r="N223" s="258" t="s">
        <v>56</v>
      </c>
      <c r="O223" s="73"/>
      <c r="P223" s="219">
        <f>O223*H223</f>
        <v>0</v>
      </c>
      <c r="Q223" s="219">
        <v>0</v>
      </c>
      <c r="R223" s="219">
        <f>Q223*H223</f>
        <v>0</v>
      </c>
      <c r="S223" s="219">
        <v>0</v>
      </c>
      <c r="T223" s="220">
        <f>S223*H223</f>
        <v>0</v>
      </c>
      <c r="U223" s="36"/>
      <c r="V223" s="36"/>
      <c r="W223" s="36"/>
      <c r="X223" s="36"/>
      <c r="Y223" s="36"/>
      <c r="Z223" s="36"/>
      <c r="AA223" s="36"/>
      <c r="AB223" s="36"/>
      <c r="AC223" s="36"/>
      <c r="AD223" s="36"/>
      <c r="AE223" s="36"/>
      <c r="AR223" s="221" t="s">
        <v>165</v>
      </c>
      <c r="AT223" s="221" t="s">
        <v>161</v>
      </c>
      <c r="AU223" s="221" t="s">
        <v>98</v>
      </c>
      <c r="AY223" s="18" t="s">
        <v>144</v>
      </c>
      <c r="BE223" s="222">
        <f>IF(N223="základní",J223,0)</f>
        <v>0</v>
      </c>
      <c r="BF223" s="222">
        <f>IF(N223="snížená",J223,0)</f>
        <v>0</v>
      </c>
      <c r="BG223" s="222">
        <f>IF(N223="zákl. přenesená",J223,0)</f>
        <v>0</v>
      </c>
      <c r="BH223" s="222">
        <f>IF(N223="sníž. přenesená",J223,0)</f>
        <v>0</v>
      </c>
      <c r="BI223" s="222">
        <f>IF(N223="nulová",J223,0)</f>
        <v>0</v>
      </c>
      <c r="BJ223" s="18" t="s">
        <v>23</v>
      </c>
      <c r="BK223" s="222">
        <f>ROUND(I223*H223,2)</f>
        <v>0</v>
      </c>
      <c r="BL223" s="18" t="s">
        <v>152</v>
      </c>
      <c r="BM223" s="221" t="s">
        <v>265</v>
      </c>
    </row>
    <row r="224" spans="1:65" s="2" customFormat="1" ht="11.25">
      <c r="A224" s="36"/>
      <c r="B224" s="37"/>
      <c r="C224" s="38"/>
      <c r="D224" s="223" t="s">
        <v>154</v>
      </c>
      <c r="E224" s="38"/>
      <c r="F224" s="224" t="s">
        <v>264</v>
      </c>
      <c r="G224" s="38"/>
      <c r="H224" s="38"/>
      <c r="I224" s="124"/>
      <c r="J224" s="38"/>
      <c r="K224" s="38"/>
      <c r="L224" s="41"/>
      <c r="M224" s="225"/>
      <c r="N224" s="226"/>
      <c r="O224" s="73"/>
      <c r="P224" s="73"/>
      <c r="Q224" s="73"/>
      <c r="R224" s="73"/>
      <c r="S224" s="73"/>
      <c r="T224" s="74"/>
      <c r="U224" s="36"/>
      <c r="V224" s="36"/>
      <c r="W224" s="36"/>
      <c r="X224" s="36"/>
      <c r="Y224" s="36"/>
      <c r="Z224" s="36"/>
      <c r="AA224" s="36"/>
      <c r="AB224" s="36"/>
      <c r="AC224" s="36"/>
      <c r="AD224" s="36"/>
      <c r="AE224" s="36"/>
      <c r="AT224" s="18" t="s">
        <v>154</v>
      </c>
      <c r="AU224" s="18" t="s">
        <v>98</v>
      </c>
    </row>
    <row r="225" spans="1:65" s="13" customFormat="1" ht="11.25">
      <c r="B225" s="228"/>
      <c r="C225" s="229"/>
      <c r="D225" s="223" t="s">
        <v>158</v>
      </c>
      <c r="E225" s="230" t="s">
        <v>1</v>
      </c>
      <c r="F225" s="231" t="s">
        <v>266</v>
      </c>
      <c r="G225" s="229"/>
      <c r="H225" s="230" t="s">
        <v>1</v>
      </c>
      <c r="I225" s="232"/>
      <c r="J225" s="229"/>
      <c r="K225" s="229"/>
      <c r="L225" s="233"/>
      <c r="M225" s="234"/>
      <c r="N225" s="235"/>
      <c r="O225" s="235"/>
      <c r="P225" s="235"/>
      <c r="Q225" s="235"/>
      <c r="R225" s="235"/>
      <c r="S225" s="235"/>
      <c r="T225" s="236"/>
      <c r="AT225" s="237" t="s">
        <v>158</v>
      </c>
      <c r="AU225" s="237" t="s">
        <v>98</v>
      </c>
      <c r="AV225" s="13" t="s">
        <v>23</v>
      </c>
      <c r="AW225" s="13" t="s">
        <v>48</v>
      </c>
      <c r="AX225" s="13" t="s">
        <v>91</v>
      </c>
      <c r="AY225" s="237" t="s">
        <v>144</v>
      </c>
    </row>
    <row r="226" spans="1:65" s="14" customFormat="1" ht="11.25">
      <c r="B226" s="238"/>
      <c r="C226" s="239"/>
      <c r="D226" s="223" t="s">
        <v>158</v>
      </c>
      <c r="E226" s="240" t="s">
        <v>1</v>
      </c>
      <c r="F226" s="241" t="s">
        <v>227</v>
      </c>
      <c r="G226" s="239"/>
      <c r="H226" s="242">
        <v>1.99</v>
      </c>
      <c r="I226" s="243"/>
      <c r="J226" s="239"/>
      <c r="K226" s="239"/>
      <c r="L226" s="244"/>
      <c r="M226" s="245"/>
      <c r="N226" s="246"/>
      <c r="O226" s="246"/>
      <c r="P226" s="246"/>
      <c r="Q226" s="246"/>
      <c r="R226" s="246"/>
      <c r="S226" s="246"/>
      <c r="T226" s="247"/>
      <c r="AT226" s="248" t="s">
        <v>158</v>
      </c>
      <c r="AU226" s="248" t="s">
        <v>98</v>
      </c>
      <c r="AV226" s="14" t="s">
        <v>98</v>
      </c>
      <c r="AW226" s="14" t="s">
        <v>48</v>
      </c>
      <c r="AX226" s="14" t="s">
        <v>91</v>
      </c>
      <c r="AY226" s="248" t="s">
        <v>144</v>
      </c>
    </row>
    <row r="227" spans="1:65" s="2" customFormat="1" ht="21.75" customHeight="1">
      <c r="A227" s="36"/>
      <c r="B227" s="37"/>
      <c r="C227" s="210" t="s">
        <v>267</v>
      </c>
      <c r="D227" s="210" t="s">
        <v>147</v>
      </c>
      <c r="E227" s="211" t="s">
        <v>268</v>
      </c>
      <c r="F227" s="212" t="s">
        <v>269</v>
      </c>
      <c r="G227" s="213" t="s">
        <v>172</v>
      </c>
      <c r="H227" s="214">
        <v>22.1</v>
      </c>
      <c r="I227" s="215"/>
      <c r="J227" s="216">
        <f>ROUND(I227*H227,2)</f>
        <v>0</v>
      </c>
      <c r="K227" s="212" t="s">
        <v>151</v>
      </c>
      <c r="L227" s="41"/>
      <c r="M227" s="217" t="s">
        <v>1</v>
      </c>
      <c r="N227" s="218" t="s">
        <v>56</v>
      </c>
      <c r="O227" s="73"/>
      <c r="P227" s="219">
        <f>O227*H227</f>
        <v>0</v>
      </c>
      <c r="Q227" s="219">
        <v>0</v>
      </c>
      <c r="R227" s="219">
        <f>Q227*H227</f>
        <v>0</v>
      </c>
      <c r="S227" s="219">
        <v>0</v>
      </c>
      <c r="T227" s="220">
        <f>S227*H227</f>
        <v>0</v>
      </c>
      <c r="U227" s="36"/>
      <c r="V227" s="36"/>
      <c r="W227" s="36"/>
      <c r="X227" s="36"/>
      <c r="Y227" s="36"/>
      <c r="Z227" s="36"/>
      <c r="AA227" s="36"/>
      <c r="AB227" s="36"/>
      <c r="AC227" s="36"/>
      <c r="AD227" s="36"/>
      <c r="AE227" s="36"/>
      <c r="AR227" s="221" t="s">
        <v>152</v>
      </c>
      <c r="AT227" s="221" t="s">
        <v>147</v>
      </c>
      <c r="AU227" s="221" t="s">
        <v>98</v>
      </c>
      <c r="AY227" s="18" t="s">
        <v>144</v>
      </c>
      <c r="BE227" s="222">
        <f>IF(N227="základní",J227,0)</f>
        <v>0</v>
      </c>
      <c r="BF227" s="222">
        <f>IF(N227="snížená",J227,0)</f>
        <v>0</v>
      </c>
      <c r="BG227" s="222">
        <f>IF(N227="zákl. přenesená",J227,0)</f>
        <v>0</v>
      </c>
      <c r="BH227" s="222">
        <f>IF(N227="sníž. přenesená",J227,0)</f>
        <v>0</v>
      </c>
      <c r="BI227" s="222">
        <f>IF(N227="nulová",J227,0)</f>
        <v>0</v>
      </c>
      <c r="BJ227" s="18" t="s">
        <v>23</v>
      </c>
      <c r="BK227" s="222">
        <f>ROUND(I227*H227,2)</f>
        <v>0</v>
      </c>
      <c r="BL227" s="18" t="s">
        <v>152</v>
      </c>
      <c r="BM227" s="221" t="s">
        <v>270</v>
      </c>
    </row>
    <row r="228" spans="1:65" s="2" customFormat="1" ht="19.5">
      <c r="A228" s="36"/>
      <c r="B228" s="37"/>
      <c r="C228" s="38"/>
      <c r="D228" s="223" t="s">
        <v>154</v>
      </c>
      <c r="E228" s="38"/>
      <c r="F228" s="224" t="s">
        <v>271</v>
      </c>
      <c r="G228" s="38"/>
      <c r="H228" s="38"/>
      <c r="I228" s="124"/>
      <c r="J228" s="38"/>
      <c r="K228" s="38"/>
      <c r="L228" s="41"/>
      <c r="M228" s="225"/>
      <c r="N228" s="226"/>
      <c r="O228" s="73"/>
      <c r="P228" s="73"/>
      <c r="Q228" s="73"/>
      <c r="R228" s="73"/>
      <c r="S228" s="73"/>
      <c r="T228" s="74"/>
      <c r="U228" s="36"/>
      <c r="V228" s="36"/>
      <c r="W228" s="36"/>
      <c r="X228" s="36"/>
      <c r="Y228" s="36"/>
      <c r="Z228" s="36"/>
      <c r="AA228" s="36"/>
      <c r="AB228" s="36"/>
      <c r="AC228" s="36"/>
      <c r="AD228" s="36"/>
      <c r="AE228" s="36"/>
      <c r="AT228" s="18" t="s">
        <v>154</v>
      </c>
      <c r="AU228" s="18" t="s">
        <v>98</v>
      </c>
    </row>
    <row r="229" spans="1:65" s="2" customFormat="1" ht="117">
      <c r="A229" s="36"/>
      <c r="B229" s="37"/>
      <c r="C229" s="38"/>
      <c r="D229" s="223" t="s">
        <v>156</v>
      </c>
      <c r="E229" s="38"/>
      <c r="F229" s="227" t="s">
        <v>272</v>
      </c>
      <c r="G229" s="38"/>
      <c r="H229" s="38"/>
      <c r="I229" s="124"/>
      <c r="J229" s="38"/>
      <c r="K229" s="38"/>
      <c r="L229" s="41"/>
      <c r="M229" s="225"/>
      <c r="N229" s="226"/>
      <c r="O229" s="73"/>
      <c r="P229" s="73"/>
      <c r="Q229" s="73"/>
      <c r="R229" s="73"/>
      <c r="S229" s="73"/>
      <c r="T229" s="74"/>
      <c r="U229" s="36"/>
      <c r="V229" s="36"/>
      <c r="W229" s="36"/>
      <c r="X229" s="36"/>
      <c r="Y229" s="36"/>
      <c r="Z229" s="36"/>
      <c r="AA229" s="36"/>
      <c r="AB229" s="36"/>
      <c r="AC229" s="36"/>
      <c r="AD229" s="36"/>
      <c r="AE229" s="36"/>
      <c r="AT229" s="18" t="s">
        <v>156</v>
      </c>
      <c r="AU229" s="18" t="s">
        <v>98</v>
      </c>
    </row>
    <row r="230" spans="1:65" s="13" customFormat="1" ht="11.25">
      <c r="B230" s="228"/>
      <c r="C230" s="229"/>
      <c r="D230" s="223" t="s">
        <v>158</v>
      </c>
      <c r="E230" s="230" t="s">
        <v>1</v>
      </c>
      <c r="F230" s="231" t="s">
        <v>208</v>
      </c>
      <c r="G230" s="229"/>
      <c r="H230" s="230" t="s">
        <v>1</v>
      </c>
      <c r="I230" s="232"/>
      <c r="J230" s="229"/>
      <c r="K230" s="229"/>
      <c r="L230" s="233"/>
      <c r="M230" s="234"/>
      <c r="N230" s="235"/>
      <c r="O230" s="235"/>
      <c r="P230" s="235"/>
      <c r="Q230" s="235"/>
      <c r="R230" s="235"/>
      <c r="S230" s="235"/>
      <c r="T230" s="236"/>
      <c r="AT230" s="237" t="s">
        <v>158</v>
      </c>
      <c r="AU230" s="237" t="s">
        <v>98</v>
      </c>
      <c r="AV230" s="13" t="s">
        <v>23</v>
      </c>
      <c r="AW230" s="13" t="s">
        <v>48</v>
      </c>
      <c r="AX230" s="13" t="s">
        <v>91</v>
      </c>
      <c r="AY230" s="237" t="s">
        <v>144</v>
      </c>
    </row>
    <row r="231" spans="1:65" s="14" customFormat="1" ht="11.25">
      <c r="B231" s="238"/>
      <c r="C231" s="239"/>
      <c r="D231" s="223" t="s">
        <v>158</v>
      </c>
      <c r="E231" s="240" t="s">
        <v>1</v>
      </c>
      <c r="F231" s="241" t="s">
        <v>256</v>
      </c>
      <c r="G231" s="239"/>
      <c r="H231" s="242">
        <v>22.1</v>
      </c>
      <c r="I231" s="243"/>
      <c r="J231" s="239"/>
      <c r="K231" s="239"/>
      <c r="L231" s="244"/>
      <c r="M231" s="245"/>
      <c r="N231" s="246"/>
      <c r="O231" s="246"/>
      <c r="P231" s="246"/>
      <c r="Q231" s="246"/>
      <c r="R231" s="246"/>
      <c r="S231" s="246"/>
      <c r="T231" s="247"/>
      <c r="AT231" s="248" t="s">
        <v>158</v>
      </c>
      <c r="AU231" s="248" t="s">
        <v>98</v>
      </c>
      <c r="AV231" s="14" t="s">
        <v>98</v>
      </c>
      <c r="AW231" s="14" t="s">
        <v>48</v>
      </c>
      <c r="AX231" s="14" t="s">
        <v>91</v>
      </c>
      <c r="AY231" s="248" t="s">
        <v>144</v>
      </c>
    </row>
    <row r="232" spans="1:65" s="2" customFormat="1" ht="16.5" customHeight="1">
      <c r="A232" s="36"/>
      <c r="B232" s="37"/>
      <c r="C232" s="249" t="s">
        <v>273</v>
      </c>
      <c r="D232" s="249" t="s">
        <v>161</v>
      </c>
      <c r="E232" s="250" t="s">
        <v>274</v>
      </c>
      <c r="F232" s="251" t="s">
        <v>275</v>
      </c>
      <c r="G232" s="252" t="s">
        <v>276</v>
      </c>
      <c r="H232" s="253">
        <v>0.442</v>
      </c>
      <c r="I232" s="254"/>
      <c r="J232" s="255">
        <f>ROUND(I232*H232,2)</f>
        <v>0</v>
      </c>
      <c r="K232" s="251" t="s">
        <v>151</v>
      </c>
      <c r="L232" s="256"/>
      <c r="M232" s="257" t="s">
        <v>1</v>
      </c>
      <c r="N232" s="258" t="s">
        <v>56</v>
      </c>
      <c r="O232" s="73"/>
      <c r="P232" s="219">
        <f>O232*H232</f>
        <v>0</v>
      </c>
      <c r="Q232" s="219">
        <v>1E-3</v>
      </c>
      <c r="R232" s="219">
        <f>Q232*H232</f>
        <v>4.4200000000000001E-4</v>
      </c>
      <c r="S232" s="219">
        <v>0</v>
      </c>
      <c r="T232" s="220">
        <f>S232*H232</f>
        <v>0</v>
      </c>
      <c r="U232" s="36"/>
      <c r="V232" s="36"/>
      <c r="W232" s="36"/>
      <c r="X232" s="36"/>
      <c r="Y232" s="36"/>
      <c r="Z232" s="36"/>
      <c r="AA232" s="36"/>
      <c r="AB232" s="36"/>
      <c r="AC232" s="36"/>
      <c r="AD232" s="36"/>
      <c r="AE232" s="36"/>
      <c r="AR232" s="221" t="s">
        <v>165</v>
      </c>
      <c r="AT232" s="221" t="s">
        <v>161</v>
      </c>
      <c r="AU232" s="221" t="s">
        <v>98</v>
      </c>
      <c r="AY232" s="18" t="s">
        <v>144</v>
      </c>
      <c r="BE232" s="222">
        <f>IF(N232="základní",J232,0)</f>
        <v>0</v>
      </c>
      <c r="BF232" s="222">
        <f>IF(N232="snížená",J232,0)</f>
        <v>0</v>
      </c>
      <c r="BG232" s="222">
        <f>IF(N232="zákl. přenesená",J232,0)</f>
        <v>0</v>
      </c>
      <c r="BH232" s="222">
        <f>IF(N232="sníž. přenesená",J232,0)</f>
        <v>0</v>
      </c>
      <c r="BI232" s="222">
        <f>IF(N232="nulová",J232,0)</f>
        <v>0</v>
      </c>
      <c r="BJ232" s="18" t="s">
        <v>23</v>
      </c>
      <c r="BK232" s="222">
        <f>ROUND(I232*H232,2)</f>
        <v>0</v>
      </c>
      <c r="BL232" s="18" t="s">
        <v>152</v>
      </c>
      <c r="BM232" s="221" t="s">
        <v>277</v>
      </c>
    </row>
    <row r="233" spans="1:65" s="2" customFormat="1" ht="11.25">
      <c r="A233" s="36"/>
      <c r="B233" s="37"/>
      <c r="C233" s="38"/>
      <c r="D233" s="223" t="s">
        <v>154</v>
      </c>
      <c r="E233" s="38"/>
      <c r="F233" s="224" t="s">
        <v>275</v>
      </c>
      <c r="G233" s="38"/>
      <c r="H233" s="38"/>
      <c r="I233" s="124"/>
      <c r="J233" s="38"/>
      <c r="K233" s="38"/>
      <c r="L233" s="41"/>
      <c r="M233" s="225"/>
      <c r="N233" s="226"/>
      <c r="O233" s="73"/>
      <c r="P233" s="73"/>
      <c r="Q233" s="73"/>
      <c r="R233" s="73"/>
      <c r="S233" s="73"/>
      <c r="T233" s="74"/>
      <c r="U233" s="36"/>
      <c r="V233" s="36"/>
      <c r="W233" s="36"/>
      <c r="X233" s="36"/>
      <c r="Y233" s="36"/>
      <c r="Z233" s="36"/>
      <c r="AA233" s="36"/>
      <c r="AB233" s="36"/>
      <c r="AC233" s="36"/>
      <c r="AD233" s="36"/>
      <c r="AE233" s="36"/>
      <c r="AT233" s="18" t="s">
        <v>154</v>
      </c>
      <c r="AU233" s="18" t="s">
        <v>98</v>
      </c>
    </row>
    <row r="234" spans="1:65" s="13" customFormat="1" ht="11.25">
      <c r="B234" s="228"/>
      <c r="C234" s="229"/>
      <c r="D234" s="223" t="s">
        <v>158</v>
      </c>
      <c r="E234" s="230" t="s">
        <v>1</v>
      </c>
      <c r="F234" s="231" t="s">
        <v>208</v>
      </c>
      <c r="G234" s="229"/>
      <c r="H234" s="230" t="s">
        <v>1</v>
      </c>
      <c r="I234" s="232"/>
      <c r="J234" s="229"/>
      <c r="K234" s="229"/>
      <c r="L234" s="233"/>
      <c r="M234" s="234"/>
      <c r="N234" s="235"/>
      <c r="O234" s="235"/>
      <c r="P234" s="235"/>
      <c r="Q234" s="235"/>
      <c r="R234" s="235"/>
      <c r="S234" s="235"/>
      <c r="T234" s="236"/>
      <c r="AT234" s="237" t="s">
        <v>158</v>
      </c>
      <c r="AU234" s="237" t="s">
        <v>98</v>
      </c>
      <c r="AV234" s="13" t="s">
        <v>23</v>
      </c>
      <c r="AW234" s="13" t="s">
        <v>48</v>
      </c>
      <c r="AX234" s="13" t="s">
        <v>91</v>
      </c>
      <c r="AY234" s="237" t="s">
        <v>144</v>
      </c>
    </row>
    <row r="235" spans="1:65" s="14" customFormat="1" ht="11.25">
      <c r="B235" s="238"/>
      <c r="C235" s="239"/>
      <c r="D235" s="223" t="s">
        <v>158</v>
      </c>
      <c r="E235" s="240" t="s">
        <v>1</v>
      </c>
      <c r="F235" s="241" t="s">
        <v>278</v>
      </c>
      <c r="G235" s="239"/>
      <c r="H235" s="242">
        <v>0.44200000000000006</v>
      </c>
      <c r="I235" s="243"/>
      <c r="J235" s="239"/>
      <c r="K235" s="239"/>
      <c r="L235" s="244"/>
      <c r="M235" s="245"/>
      <c r="N235" s="246"/>
      <c r="O235" s="246"/>
      <c r="P235" s="246"/>
      <c r="Q235" s="246"/>
      <c r="R235" s="246"/>
      <c r="S235" s="246"/>
      <c r="T235" s="247"/>
      <c r="AT235" s="248" t="s">
        <v>158</v>
      </c>
      <c r="AU235" s="248" t="s">
        <v>98</v>
      </c>
      <c r="AV235" s="14" t="s">
        <v>98</v>
      </c>
      <c r="AW235" s="14" t="s">
        <v>48</v>
      </c>
      <c r="AX235" s="14" t="s">
        <v>91</v>
      </c>
      <c r="AY235" s="248" t="s">
        <v>144</v>
      </c>
    </row>
    <row r="236" spans="1:65" s="2" customFormat="1" ht="16.5" customHeight="1">
      <c r="A236" s="36"/>
      <c r="B236" s="37"/>
      <c r="C236" s="210" t="s">
        <v>279</v>
      </c>
      <c r="D236" s="210" t="s">
        <v>147</v>
      </c>
      <c r="E236" s="211" t="s">
        <v>280</v>
      </c>
      <c r="F236" s="212" t="s">
        <v>281</v>
      </c>
      <c r="G236" s="213" t="s">
        <v>172</v>
      </c>
      <c r="H236" s="214">
        <v>22.1</v>
      </c>
      <c r="I236" s="215"/>
      <c r="J236" s="216">
        <f>ROUND(I236*H236,2)</f>
        <v>0</v>
      </c>
      <c r="K236" s="212" t="s">
        <v>151</v>
      </c>
      <c r="L236" s="41"/>
      <c r="M236" s="217" t="s">
        <v>1</v>
      </c>
      <c r="N236" s="218" t="s">
        <v>56</v>
      </c>
      <c r="O236" s="73"/>
      <c r="P236" s="219">
        <f>O236*H236</f>
        <v>0</v>
      </c>
      <c r="Q236" s="219">
        <v>0</v>
      </c>
      <c r="R236" s="219">
        <f>Q236*H236</f>
        <v>0</v>
      </c>
      <c r="S236" s="219">
        <v>0</v>
      </c>
      <c r="T236" s="220">
        <f>S236*H236</f>
        <v>0</v>
      </c>
      <c r="U236" s="36"/>
      <c r="V236" s="36"/>
      <c r="W236" s="36"/>
      <c r="X236" s="36"/>
      <c r="Y236" s="36"/>
      <c r="Z236" s="36"/>
      <c r="AA236" s="36"/>
      <c r="AB236" s="36"/>
      <c r="AC236" s="36"/>
      <c r="AD236" s="36"/>
      <c r="AE236" s="36"/>
      <c r="AR236" s="221" t="s">
        <v>152</v>
      </c>
      <c r="AT236" s="221" t="s">
        <v>147</v>
      </c>
      <c r="AU236" s="221" t="s">
        <v>98</v>
      </c>
      <c r="AY236" s="18" t="s">
        <v>144</v>
      </c>
      <c r="BE236" s="222">
        <f>IF(N236="základní",J236,0)</f>
        <v>0</v>
      </c>
      <c r="BF236" s="222">
        <f>IF(N236="snížená",J236,0)</f>
        <v>0</v>
      </c>
      <c r="BG236" s="222">
        <f>IF(N236="zákl. přenesená",J236,0)</f>
        <v>0</v>
      </c>
      <c r="BH236" s="222">
        <f>IF(N236="sníž. přenesená",J236,0)</f>
        <v>0</v>
      </c>
      <c r="BI236" s="222">
        <f>IF(N236="nulová",J236,0)</f>
        <v>0</v>
      </c>
      <c r="BJ236" s="18" t="s">
        <v>23</v>
      </c>
      <c r="BK236" s="222">
        <f>ROUND(I236*H236,2)</f>
        <v>0</v>
      </c>
      <c r="BL236" s="18" t="s">
        <v>152</v>
      </c>
      <c r="BM236" s="221" t="s">
        <v>282</v>
      </c>
    </row>
    <row r="237" spans="1:65" s="2" customFormat="1" ht="11.25">
      <c r="A237" s="36"/>
      <c r="B237" s="37"/>
      <c r="C237" s="38"/>
      <c r="D237" s="223" t="s">
        <v>154</v>
      </c>
      <c r="E237" s="38"/>
      <c r="F237" s="224" t="s">
        <v>283</v>
      </c>
      <c r="G237" s="38"/>
      <c r="H237" s="38"/>
      <c r="I237" s="124"/>
      <c r="J237" s="38"/>
      <c r="K237" s="38"/>
      <c r="L237" s="41"/>
      <c r="M237" s="225"/>
      <c r="N237" s="226"/>
      <c r="O237" s="73"/>
      <c r="P237" s="73"/>
      <c r="Q237" s="73"/>
      <c r="R237" s="73"/>
      <c r="S237" s="73"/>
      <c r="T237" s="74"/>
      <c r="U237" s="36"/>
      <c r="V237" s="36"/>
      <c r="W237" s="36"/>
      <c r="X237" s="36"/>
      <c r="Y237" s="36"/>
      <c r="Z237" s="36"/>
      <c r="AA237" s="36"/>
      <c r="AB237" s="36"/>
      <c r="AC237" s="36"/>
      <c r="AD237" s="36"/>
      <c r="AE237" s="36"/>
      <c r="AT237" s="18" t="s">
        <v>154</v>
      </c>
      <c r="AU237" s="18" t="s">
        <v>98</v>
      </c>
    </row>
    <row r="238" spans="1:65" s="2" customFormat="1" ht="136.5">
      <c r="A238" s="36"/>
      <c r="B238" s="37"/>
      <c r="C238" s="38"/>
      <c r="D238" s="223" t="s">
        <v>156</v>
      </c>
      <c r="E238" s="38"/>
      <c r="F238" s="227" t="s">
        <v>284</v>
      </c>
      <c r="G238" s="38"/>
      <c r="H238" s="38"/>
      <c r="I238" s="124"/>
      <c r="J238" s="38"/>
      <c r="K238" s="38"/>
      <c r="L238" s="41"/>
      <c r="M238" s="225"/>
      <c r="N238" s="226"/>
      <c r="O238" s="73"/>
      <c r="P238" s="73"/>
      <c r="Q238" s="73"/>
      <c r="R238" s="73"/>
      <c r="S238" s="73"/>
      <c r="T238" s="74"/>
      <c r="U238" s="36"/>
      <c r="V238" s="36"/>
      <c r="W238" s="36"/>
      <c r="X238" s="36"/>
      <c r="Y238" s="36"/>
      <c r="Z238" s="36"/>
      <c r="AA238" s="36"/>
      <c r="AB238" s="36"/>
      <c r="AC238" s="36"/>
      <c r="AD238" s="36"/>
      <c r="AE238" s="36"/>
      <c r="AT238" s="18" t="s">
        <v>156</v>
      </c>
      <c r="AU238" s="18" t="s">
        <v>98</v>
      </c>
    </row>
    <row r="239" spans="1:65" s="13" customFormat="1" ht="11.25">
      <c r="B239" s="228"/>
      <c r="C239" s="229"/>
      <c r="D239" s="223" t="s">
        <v>158</v>
      </c>
      <c r="E239" s="230" t="s">
        <v>1</v>
      </c>
      <c r="F239" s="231" t="s">
        <v>208</v>
      </c>
      <c r="G239" s="229"/>
      <c r="H239" s="230" t="s">
        <v>1</v>
      </c>
      <c r="I239" s="232"/>
      <c r="J239" s="229"/>
      <c r="K239" s="229"/>
      <c r="L239" s="233"/>
      <c r="M239" s="234"/>
      <c r="N239" s="235"/>
      <c r="O239" s="235"/>
      <c r="P239" s="235"/>
      <c r="Q239" s="235"/>
      <c r="R239" s="235"/>
      <c r="S239" s="235"/>
      <c r="T239" s="236"/>
      <c r="AT239" s="237" t="s">
        <v>158</v>
      </c>
      <c r="AU239" s="237" t="s">
        <v>98</v>
      </c>
      <c r="AV239" s="13" t="s">
        <v>23</v>
      </c>
      <c r="AW239" s="13" t="s">
        <v>48</v>
      </c>
      <c r="AX239" s="13" t="s">
        <v>91</v>
      </c>
      <c r="AY239" s="237" t="s">
        <v>144</v>
      </c>
    </row>
    <row r="240" spans="1:65" s="14" customFormat="1" ht="11.25">
      <c r="B240" s="238"/>
      <c r="C240" s="239"/>
      <c r="D240" s="223" t="s">
        <v>158</v>
      </c>
      <c r="E240" s="240" t="s">
        <v>1</v>
      </c>
      <c r="F240" s="241" t="s">
        <v>256</v>
      </c>
      <c r="G240" s="239"/>
      <c r="H240" s="242">
        <v>22.1</v>
      </c>
      <c r="I240" s="243"/>
      <c r="J240" s="239"/>
      <c r="K240" s="239"/>
      <c r="L240" s="244"/>
      <c r="M240" s="245"/>
      <c r="N240" s="246"/>
      <c r="O240" s="246"/>
      <c r="P240" s="246"/>
      <c r="Q240" s="246"/>
      <c r="R240" s="246"/>
      <c r="S240" s="246"/>
      <c r="T240" s="247"/>
      <c r="AT240" s="248" t="s">
        <v>158</v>
      </c>
      <c r="AU240" s="248" t="s">
        <v>98</v>
      </c>
      <c r="AV240" s="14" t="s">
        <v>98</v>
      </c>
      <c r="AW240" s="14" t="s">
        <v>48</v>
      </c>
      <c r="AX240" s="14" t="s">
        <v>91</v>
      </c>
      <c r="AY240" s="248" t="s">
        <v>144</v>
      </c>
    </row>
    <row r="241" spans="1:65" s="2" customFormat="1" ht="16.5" customHeight="1">
      <c r="A241" s="36"/>
      <c r="B241" s="37"/>
      <c r="C241" s="210" t="s">
        <v>285</v>
      </c>
      <c r="D241" s="210" t="s">
        <v>147</v>
      </c>
      <c r="E241" s="211" t="s">
        <v>286</v>
      </c>
      <c r="F241" s="212" t="s">
        <v>287</v>
      </c>
      <c r="G241" s="213" t="s">
        <v>186</v>
      </c>
      <c r="H241" s="214">
        <v>4.3999999999999997E-2</v>
      </c>
      <c r="I241" s="215"/>
      <c r="J241" s="216">
        <f>ROUND(I241*H241,2)</f>
        <v>0</v>
      </c>
      <c r="K241" s="212" t="s">
        <v>151</v>
      </c>
      <c r="L241" s="41"/>
      <c r="M241" s="217" t="s">
        <v>1</v>
      </c>
      <c r="N241" s="218" t="s">
        <v>56</v>
      </c>
      <c r="O241" s="73"/>
      <c r="P241" s="219">
        <f>O241*H241</f>
        <v>0</v>
      </c>
      <c r="Q241" s="219">
        <v>0</v>
      </c>
      <c r="R241" s="219">
        <f>Q241*H241</f>
        <v>0</v>
      </c>
      <c r="S241" s="219">
        <v>0</v>
      </c>
      <c r="T241" s="220">
        <f>S241*H241</f>
        <v>0</v>
      </c>
      <c r="U241" s="36"/>
      <c r="V241" s="36"/>
      <c r="W241" s="36"/>
      <c r="X241" s="36"/>
      <c r="Y241" s="36"/>
      <c r="Z241" s="36"/>
      <c r="AA241" s="36"/>
      <c r="AB241" s="36"/>
      <c r="AC241" s="36"/>
      <c r="AD241" s="36"/>
      <c r="AE241" s="36"/>
      <c r="AR241" s="221" t="s">
        <v>152</v>
      </c>
      <c r="AT241" s="221" t="s">
        <v>147</v>
      </c>
      <c r="AU241" s="221" t="s">
        <v>98</v>
      </c>
      <c r="AY241" s="18" t="s">
        <v>144</v>
      </c>
      <c r="BE241" s="222">
        <f>IF(N241="základní",J241,0)</f>
        <v>0</v>
      </c>
      <c r="BF241" s="222">
        <f>IF(N241="snížená",J241,0)</f>
        <v>0</v>
      </c>
      <c r="BG241" s="222">
        <f>IF(N241="zákl. přenesená",J241,0)</f>
        <v>0</v>
      </c>
      <c r="BH241" s="222">
        <f>IF(N241="sníž. přenesená",J241,0)</f>
        <v>0</v>
      </c>
      <c r="BI241" s="222">
        <f>IF(N241="nulová",J241,0)</f>
        <v>0</v>
      </c>
      <c r="BJ241" s="18" t="s">
        <v>23</v>
      </c>
      <c r="BK241" s="222">
        <f>ROUND(I241*H241,2)</f>
        <v>0</v>
      </c>
      <c r="BL241" s="18" t="s">
        <v>152</v>
      </c>
      <c r="BM241" s="221" t="s">
        <v>288</v>
      </c>
    </row>
    <row r="242" spans="1:65" s="2" customFormat="1" ht="11.25">
      <c r="A242" s="36"/>
      <c r="B242" s="37"/>
      <c r="C242" s="38"/>
      <c r="D242" s="223" t="s">
        <v>154</v>
      </c>
      <c r="E242" s="38"/>
      <c r="F242" s="224" t="s">
        <v>289</v>
      </c>
      <c r="G242" s="38"/>
      <c r="H242" s="38"/>
      <c r="I242" s="124"/>
      <c r="J242" s="38"/>
      <c r="K242" s="38"/>
      <c r="L242" s="41"/>
      <c r="M242" s="225"/>
      <c r="N242" s="226"/>
      <c r="O242" s="73"/>
      <c r="P242" s="73"/>
      <c r="Q242" s="73"/>
      <c r="R242" s="73"/>
      <c r="S242" s="73"/>
      <c r="T242" s="74"/>
      <c r="U242" s="36"/>
      <c r="V242" s="36"/>
      <c r="W242" s="36"/>
      <c r="X242" s="36"/>
      <c r="Y242" s="36"/>
      <c r="Z242" s="36"/>
      <c r="AA242" s="36"/>
      <c r="AB242" s="36"/>
      <c r="AC242" s="36"/>
      <c r="AD242" s="36"/>
      <c r="AE242" s="36"/>
      <c r="AT242" s="18" t="s">
        <v>154</v>
      </c>
      <c r="AU242" s="18" t="s">
        <v>98</v>
      </c>
    </row>
    <row r="243" spans="1:65" s="13" customFormat="1" ht="11.25">
      <c r="B243" s="228"/>
      <c r="C243" s="229"/>
      <c r="D243" s="223" t="s">
        <v>158</v>
      </c>
      <c r="E243" s="230" t="s">
        <v>1</v>
      </c>
      <c r="F243" s="231" t="s">
        <v>208</v>
      </c>
      <c r="G243" s="229"/>
      <c r="H243" s="230" t="s">
        <v>1</v>
      </c>
      <c r="I243" s="232"/>
      <c r="J243" s="229"/>
      <c r="K243" s="229"/>
      <c r="L243" s="233"/>
      <c r="M243" s="234"/>
      <c r="N243" s="235"/>
      <c r="O243" s="235"/>
      <c r="P243" s="235"/>
      <c r="Q243" s="235"/>
      <c r="R243" s="235"/>
      <c r="S243" s="235"/>
      <c r="T243" s="236"/>
      <c r="AT243" s="237" t="s">
        <v>158</v>
      </c>
      <c r="AU243" s="237" t="s">
        <v>98</v>
      </c>
      <c r="AV243" s="13" t="s">
        <v>23</v>
      </c>
      <c r="AW243" s="13" t="s">
        <v>48</v>
      </c>
      <c r="AX243" s="13" t="s">
        <v>91</v>
      </c>
      <c r="AY243" s="237" t="s">
        <v>144</v>
      </c>
    </row>
    <row r="244" spans="1:65" s="14" customFormat="1" ht="11.25">
      <c r="B244" s="238"/>
      <c r="C244" s="239"/>
      <c r="D244" s="223" t="s">
        <v>158</v>
      </c>
      <c r="E244" s="240" t="s">
        <v>1</v>
      </c>
      <c r="F244" s="241" t="s">
        <v>290</v>
      </c>
      <c r="G244" s="239"/>
      <c r="H244" s="242">
        <v>4.4200000000000003E-2</v>
      </c>
      <c r="I244" s="243"/>
      <c r="J244" s="239"/>
      <c r="K244" s="239"/>
      <c r="L244" s="244"/>
      <c r="M244" s="245"/>
      <c r="N244" s="246"/>
      <c r="O244" s="246"/>
      <c r="P244" s="246"/>
      <c r="Q244" s="246"/>
      <c r="R244" s="246"/>
      <c r="S244" s="246"/>
      <c r="T244" s="247"/>
      <c r="AT244" s="248" t="s">
        <v>158</v>
      </c>
      <c r="AU244" s="248" t="s">
        <v>98</v>
      </c>
      <c r="AV244" s="14" t="s">
        <v>98</v>
      </c>
      <c r="AW244" s="14" t="s">
        <v>48</v>
      </c>
      <c r="AX244" s="14" t="s">
        <v>91</v>
      </c>
      <c r="AY244" s="248" t="s">
        <v>144</v>
      </c>
    </row>
    <row r="245" spans="1:65" s="2" customFormat="1" ht="16.5" customHeight="1">
      <c r="A245" s="36"/>
      <c r="B245" s="37"/>
      <c r="C245" s="210" t="s">
        <v>7</v>
      </c>
      <c r="D245" s="210" t="s">
        <v>147</v>
      </c>
      <c r="E245" s="211" t="s">
        <v>291</v>
      </c>
      <c r="F245" s="212" t="s">
        <v>292</v>
      </c>
      <c r="G245" s="213" t="s">
        <v>186</v>
      </c>
      <c r="H245" s="214">
        <v>4.3999999999999997E-2</v>
      </c>
      <c r="I245" s="215"/>
      <c r="J245" s="216">
        <f>ROUND(I245*H245,2)</f>
        <v>0</v>
      </c>
      <c r="K245" s="212" t="s">
        <v>151</v>
      </c>
      <c r="L245" s="41"/>
      <c r="M245" s="217" t="s">
        <v>1</v>
      </c>
      <c r="N245" s="218" t="s">
        <v>56</v>
      </c>
      <c r="O245" s="73"/>
      <c r="P245" s="219">
        <f>O245*H245</f>
        <v>0</v>
      </c>
      <c r="Q245" s="219">
        <v>0</v>
      </c>
      <c r="R245" s="219">
        <f>Q245*H245</f>
        <v>0</v>
      </c>
      <c r="S245" s="219">
        <v>0</v>
      </c>
      <c r="T245" s="220">
        <f>S245*H245</f>
        <v>0</v>
      </c>
      <c r="U245" s="36"/>
      <c r="V245" s="36"/>
      <c r="W245" s="36"/>
      <c r="X245" s="36"/>
      <c r="Y245" s="36"/>
      <c r="Z245" s="36"/>
      <c r="AA245" s="36"/>
      <c r="AB245" s="36"/>
      <c r="AC245" s="36"/>
      <c r="AD245" s="36"/>
      <c r="AE245" s="36"/>
      <c r="AR245" s="221" t="s">
        <v>152</v>
      </c>
      <c r="AT245" s="221" t="s">
        <v>147</v>
      </c>
      <c r="AU245" s="221" t="s">
        <v>98</v>
      </c>
      <c r="AY245" s="18" t="s">
        <v>144</v>
      </c>
      <c r="BE245" s="222">
        <f>IF(N245="základní",J245,0)</f>
        <v>0</v>
      </c>
      <c r="BF245" s="222">
        <f>IF(N245="snížená",J245,0)</f>
        <v>0</v>
      </c>
      <c r="BG245" s="222">
        <f>IF(N245="zákl. přenesená",J245,0)</f>
        <v>0</v>
      </c>
      <c r="BH245" s="222">
        <f>IF(N245="sníž. přenesená",J245,0)</f>
        <v>0</v>
      </c>
      <c r="BI245" s="222">
        <f>IF(N245="nulová",J245,0)</f>
        <v>0</v>
      </c>
      <c r="BJ245" s="18" t="s">
        <v>23</v>
      </c>
      <c r="BK245" s="222">
        <f>ROUND(I245*H245,2)</f>
        <v>0</v>
      </c>
      <c r="BL245" s="18" t="s">
        <v>152</v>
      </c>
      <c r="BM245" s="221" t="s">
        <v>293</v>
      </c>
    </row>
    <row r="246" spans="1:65" s="2" customFormat="1" ht="11.25">
      <c r="A246" s="36"/>
      <c r="B246" s="37"/>
      <c r="C246" s="38"/>
      <c r="D246" s="223" t="s">
        <v>154</v>
      </c>
      <c r="E246" s="38"/>
      <c r="F246" s="224" t="s">
        <v>294</v>
      </c>
      <c r="G246" s="38"/>
      <c r="H246" s="38"/>
      <c r="I246" s="124"/>
      <c r="J246" s="38"/>
      <c r="K246" s="38"/>
      <c r="L246" s="41"/>
      <c r="M246" s="225"/>
      <c r="N246" s="226"/>
      <c r="O246" s="73"/>
      <c r="P246" s="73"/>
      <c r="Q246" s="73"/>
      <c r="R246" s="73"/>
      <c r="S246" s="73"/>
      <c r="T246" s="74"/>
      <c r="U246" s="36"/>
      <c r="V246" s="36"/>
      <c r="W246" s="36"/>
      <c r="X246" s="36"/>
      <c r="Y246" s="36"/>
      <c r="Z246" s="36"/>
      <c r="AA246" s="36"/>
      <c r="AB246" s="36"/>
      <c r="AC246" s="36"/>
      <c r="AD246" s="36"/>
      <c r="AE246" s="36"/>
      <c r="AT246" s="18" t="s">
        <v>154</v>
      </c>
      <c r="AU246" s="18" t="s">
        <v>98</v>
      </c>
    </row>
    <row r="247" spans="1:65" s="2" customFormat="1" ht="48.75">
      <c r="A247" s="36"/>
      <c r="B247" s="37"/>
      <c r="C247" s="38"/>
      <c r="D247" s="223" t="s">
        <v>156</v>
      </c>
      <c r="E247" s="38"/>
      <c r="F247" s="227" t="s">
        <v>295</v>
      </c>
      <c r="G247" s="38"/>
      <c r="H247" s="38"/>
      <c r="I247" s="124"/>
      <c r="J247" s="38"/>
      <c r="K247" s="38"/>
      <c r="L247" s="41"/>
      <c r="M247" s="225"/>
      <c r="N247" s="226"/>
      <c r="O247" s="73"/>
      <c r="P247" s="73"/>
      <c r="Q247" s="73"/>
      <c r="R247" s="73"/>
      <c r="S247" s="73"/>
      <c r="T247" s="74"/>
      <c r="U247" s="36"/>
      <c r="V247" s="36"/>
      <c r="W247" s="36"/>
      <c r="X247" s="36"/>
      <c r="Y247" s="36"/>
      <c r="Z247" s="36"/>
      <c r="AA247" s="36"/>
      <c r="AB247" s="36"/>
      <c r="AC247" s="36"/>
      <c r="AD247" s="36"/>
      <c r="AE247" s="36"/>
      <c r="AT247" s="18" t="s">
        <v>156</v>
      </c>
      <c r="AU247" s="18" t="s">
        <v>98</v>
      </c>
    </row>
    <row r="248" spans="1:65" s="13" customFormat="1" ht="11.25">
      <c r="B248" s="228"/>
      <c r="C248" s="229"/>
      <c r="D248" s="223" t="s">
        <v>158</v>
      </c>
      <c r="E248" s="230" t="s">
        <v>1</v>
      </c>
      <c r="F248" s="231" t="s">
        <v>208</v>
      </c>
      <c r="G248" s="229"/>
      <c r="H248" s="230" t="s">
        <v>1</v>
      </c>
      <c r="I248" s="232"/>
      <c r="J248" s="229"/>
      <c r="K248" s="229"/>
      <c r="L248" s="233"/>
      <c r="M248" s="234"/>
      <c r="N248" s="235"/>
      <c r="O248" s="235"/>
      <c r="P248" s="235"/>
      <c r="Q248" s="235"/>
      <c r="R248" s="235"/>
      <c r="S248" s="235"/>
      <c r="T248" s="236"/>
      <c r="AT248" s="237" t="s">
        <v>158</v>
      </c>
      <c r="AU248" s="237" t="s">
        <v>98</v>
      </c>
      <c r="AV248" s="13" t="s">
        <v>23</v>
      </c>
      <c r="AW248" s="13" t="s">
        <v>48</v>
      </c>
      <c r="AX248" s="13" t="s">
        <v>91</v>
      </c>
      <c r="AY248" s="237" t="s">
        <v>144</v>
      </c>
    </row>
    <row r="249" spans="1:65" s="14" customFormat="1" ht="11.25">
      <c r="B249" s="238"/>
      <c r="C249" s="239"/>
      <c r="D249" s="223" t="s">
        <v>158</v>
      </c>
      <c r="E249" s="240" t="s">
        <v>1</v>
      </c>
      <c r="F249" s="241" t="s">
        <v>290</v>
      </c>
      <c r="G249" s="239"/>
      <c r="H249" s="242">
        <v>4.4200000000000003E-2</v>
      </c>
      <c r="I249" s="243"/>
      <c r="J249" s="239"/>
      <c r="K249" s="239"/>
      <c r="L249" s="244"/>
      <c r="M249" s="245"/>
      <c r="N249" s="246"/>
      <c r="O249" s="246"/>
      <c r="P249" s="246"/>
      <c r="Q249" s="246"/>
      <c r="R249" s="246"/>
      <c r="S249" s="246"/>
      <c r="T249" s="247"/>
      <c r="AT249" s="248" t="s">
        <v>158</v>
      </c>
      <c r="AU249" s="248" t="s">
        <v>98</v>
      </c>
      <c r="AV249" s="14" t="s">
        <v>98</v>
      </c>
      <c r="AW249" s="14" t="s">
        <v>48</v>
      </c>
      <c r="AX249" s="14" t="s">
        <v>91</v>
      </c>
      <c r="AY249" s="248" t="s">
        <v>144</v>
      </c>
    </row>
    <row r="250" spans="1:65" s="2" customFormat="1" ht="16.5" customHeight="1">
      <c r="A250" s="36"/>
      <c r="B250" s="37"/>
      <c r="C250" s="210" t="s">
        <v>296</v>
      </c>
      <c r="D250" s="210" t="s">
        <v>147</v>
      </c>
      <c r="E250" s="211" t="s">
        <v>297</v>
      </c>
      <c r="F250" s="212" t="s">
        <v>298</v>
      </c>
      <c r="G250" s="213" t="s">
        <v>172</v>
      </c>
      <c r="H250" s="214">
        <v>467.03</v>
      </c>
      <c r="I250" s="215"/>
      <c r="J250" s="216">
        <f>ROUND(I250*H250,2)</f>
        <v>0</v>
      </c>
      <c r="K250" s="212" t="s">
        <v>151</v>
      </c>
      <c r="L250" s="41"/>
      <c r="M250" s="217" t="s">
        <v>1</v>
      </c>
      <c r="N250" s="218" t="s">
        <v>56</v>
      </c>
      <c r="O250" s="73"/>
      <c r="P250" s="219">
        <f>O250*H250</f>
        <v>0</v>
      </c>
      <c r="Q250" s="219">
        <v>0</v>
      </c>
      <c r="R250" s="219">
        <f>Q250*H250</f>
        <v>0</v>
      </c>
      <c r="S250" s="219">
        <v>0</v>
      </c>
      <c r="T250" s="220">
        <f>S250*H250</f>
        <v>0</v>
      </c>
      <c r="U250" s="36"/>
      <c r="V250" s="36"/>
      <c r="W250" s="36"/>
      <c r="X250" s="36"/>
      <c r="Y250" s="36"/>
      <c r="Z250" s="36"/>
      <c r="AA250" s="36"/>
      <c r="AB250" s="36"/>
      <c r="AC250" s="36"/>
      <c r="AD250" s="36"/>
      <c r="AE250" s="36"/>
      <c r="AR250" s="221" t="s">
        <v>152</v>
      </c>
      <c r="AT250" s="221" t="s">
        <v>147</v>
      </c>
      <c r="AU250" s="221" t="s">
        <v>98</v>
      </c>
      <c r="AY250" s="18" t="s">
        <v>144</v>
      </c>
      <c r="BE250" s="222">
        <f>IF(N250="základní",J250,0)</f>
        <v>0</v>
      </c>
      <c r="BF250" s="222">
        <f>IF(N250="snížená",J250,0)</f>
        <v>0</v>
      </c>
      <c r="BG250" s="222">
        <f>IF(N250="zákl. přenesená",J250,0)</f>
        <v>0</v>
      </c>
      <c r="BH250" s="222">
        <f>IF(N250="sníž. přenesená",J250,0)</f>
        <v>0</v>
      </c>
      <c r="BI250" s="222">
        <f>IF(N250="nulová",J250,0)</f>
        <v>0</v>
      </c>
      <c r="BJ250" s="18" t="s">
        <v>23</v>
      </c>
      <c r="BK250" s="222">
        <f>ROUND(I250*H250,2)</f>
        <v>0</v>
      </c>
      <c r="BL250" s="18" t="s">
        <v>152</v>
      </c>
      <c r="BM250" s="221" t="s">
        <v>299</v>
      </c>
    </row>
    <row r="251" spans="1:65" s="2" customFormat="1" ht="19.5">
      <c r="A251" s="36"/>
      <c r="B251" s="37"/>
      <c r="C251" s="38"/>
      <c r="D251" s="223" t="s">
        <v>154</v>
      </c>
      <c r="E251" s="38"/>
      <c r="F251" s="224" t="s">
        <v>300</v>
      </c>
      <c r="G251" s="38"/>
      <c r="H251" s="38"/>
      <c r="I251" s="124"/>
      <c r="J251" s="38"/>
      <c r="K251" s="38"/>
      <c r="L251" s="41"/>
      <c r="M251" s="225"/>
      <c r="N251" s="226"/>
      <c r="O251" s="73"/>
      <c r="P251" s="73"/>
      <c r="Q251" s="73"/>
      <c r="R251" s="73"/>
      <c r="S251" s="73"/>
      <c r="T251" s="74"/>
      <c r="U251" s="36"/>
      <c r="V251" s="36"/>
      <c r="W251" s="36"/>
      <c r="X251" s="36"/>
      <c r="Y251" s="36"/>
      <c r="Z251" s="36"/>
      <c r="AA251" s="36"/>
      <c r="AB251" s="36"/>
      <c r="AC251" s="36"/>
      <c r="AD251" s="36"/>
      <c r="AE251" s="36"/>
      <c r="AT251" s="18" t="s">
        <v>154</v>
      </c>
      <c r="AU251" s="18" t="s">
        <v>98</v>
      </c>
    </row>
    <row r="252" spans="1:65" s="2" customFormat="1" ht="165.75">
      <c r="A252" s="36"/>
      <c r="B252" s="37"/>
      <c r="C252" s="38"/>
      <c r="D252" s="223" t="s">
        <v>156</v>
      </c>
      <c r="E252" s="38"/>
      <c r="F252" s="227" t="s">
        <v>301</v>
      </c>
      <c r="G252" s="38"/>
      <c r="H252" s="38"/>
      <c r="I252" s="124"/>
      <c r="J252" s="38"/>
      <c r="K252" s="38"/>
      <c r="L252" s="41"/>
      <c r="M252" s="225"/>
      <c r="N252" s="226"/>
      <c r="O252" s="73"/>
      <c r="P252" s="73"/>
      <c r="Q252" s="73"/>
      <c r="R252" s="73"/>
      <c r="S252" s="73"/>
      <c r="T252" s="74"/>
      <c r="U252" s="36"/>
      <c r="V252" s="36"/>
      <c r="W252" s="36"/>
      <c r="X252" s="36"/>
      <c r="Y252" s="36"/>
      <c r="Z252" s="36"/>
      <c r="AA252" s="36"/>
      <c r="AB252" s="36"/>
      <c r="AC252" s="36"/>
      <c r="AD252" s="36"/>
      <c r="AE252" s="36"/>
      <c r="AT252" s="18" t="s">
        <v>156</v>
      </c>
      <c r="AU252" s="18" t="s">
        <v>98</v>
      </c>
    </row>
    <row r="253" spans="1:65" s="13" customFormat="1" ht="11.25">
      <c r="B253" s="228"/>
      <c r="C253" s="229"/>
      <c r="D253" s="223" t="s">
        <v>158</v>
      </c>
      <c r="E253" s="230" t="s">
        <v>1</v>
      </c>
      <c r="F253" s="231" t="s">
        <v>302</v>
      </c>
      <c r="G253" s="229"/>
      <c r="H253" s="230" t="s">
        <v>1</v>
      </c>
      <c r="I253" s="232"/>
      <c r="J253" s="229"/>
      <c r="K253" s="229"/>
      <c r="L253" s="233"/>
      <c r="M253" s="234"/>
      <c r="N253" s="235"/>
      <c r="O253" s="235"/>
      <c r="P253" s="235"/>
      <c r="Q253" s="235"/>
      <c r="R253" s="235"/>
      <c r="S253" s="235"/>
      <c r="T253" s="236"/>
      <c r="AT253" s="237" t="s">
        <v>158</v>
      </c>
      <c r="AU253" s="237" t="s">
        <v>98</v>
      </c>
      <c r="AV253" s="13" t="s">
        <v>23</v>
      </c>
      <c r="AW253" s="13" t="s">
        <v>48</v>
      </c>
      <c r="AX253" s="13" t="s">
        <v>91</v>
      </c>
      <c r="AY253" s="237" t="s">
        <v>144</v>
      </c>
    </row>
    <row r="254" spans="1:65" s="14" customFormat="1" ht="11.25">
      <c r="B254" s="238"/>
      <c r="C254" s="239"/>
      <c r="D254" s="223" t="s">
        <v>158</v>
      </c>
      <c r="E254" s="240" t="s">
        <v>1</v>
      </c>
      <c r="F254" s="241" t="s">
        <v>303</v>
      </c>
      <c r="G254" s="239"/>
      <c r="H254" s="242">
        <v>331.53</v>
      </c>
      <c r="I254" s="243"/>
      <c r="J254" s="239"/>
      <c r="K254" s="239"/>
      <c r="L254" s="244"/>
      <c r="M254" s="245"/>
      <c r="N254" s="246"/>
      <c r="O254" s="246"/>
      <c r="P254" s="246"/>
      <c r="Q254" s="246"/>
      <c r="R254" s="246"/>
      <c r="S254" s="246"/>
      <c r="T254" s="247"/>
      <c r="AT254" s="248" t="s">
        <v>158</v>
      </c>
      <c r="AU254" s="248" t="s">
        <v>98</v>
      </c>
      <c r="AV254" s="14" t="s">
        <v>98</v>
      </c>
      <c r="AW254" s="14" t="s">
        <v>48</v>
      </c>
      <c r="AX254" s="14" t="s">
        <v>91</v>
      </c>
      <c r="AY254" s="248" t="s">
        <v>144</v>
      </c>
    </row>
    <row r="255" spans="1:65" s="13" customFormat="1" ht="11.25">
      <c r="B255" s="228"/>
      <c r="C255" s="229"/>
      <c r="D255" s="223" t="s">
        <v>158</v>
      </c>
      <c r="E255" s="230" t="s">
        <v>1</v>
      </c>
      <c r="F255" s="231" t="s">
        <v>304</v>
      </c>
      <c r="G255" s="229"/>
      <c r="H255" s="230" t="s">
        <v>1</v>
      </c>
      <c r="I255" s="232"/>
      <c r="J255" s="229"/>
      <c r="K255" s="229"/>
      <c r="L255" s="233"/>
      <c r="M255" s="234"/>
      <c r="N255" s="235"/>
      <c r="O255" s="235"/>
      <c r="P255" s="235"/>
      <c r="Q255" s="235"/>
      <c r="R255" s="235"/>
      <c r="S255" s="235"/>
      <c r="T255" s="236"/>
      <c r="AT255" s="237" t="s">
        <v>158</v>
      </c>
      <c r="AU255" s="237" t="s">
        <v>98</v>
      </c>
      <c r="AV255" s="13" t="s">
        <v>23</v>
      </c>
      <c r="AW255" s="13" t="s">
        <v>48</v>
      </c>
      <c r="AX255" s="13" t="s">
        <v>91</v>
      </c>
      <c r="AY255" s="237" t="s">
        <v>144</v>
      </c>
    </row>
    <row r="256" spans="1:65" s="14" customFormat="1" ht="11.25">
      <c r="B256" s="238"/>
      <c r="C256" s="239"/>
      <c r="D256" s="223" t="s">
        <v>158</v>
      </c>
      <c r="E256" s="240" t="s">
        <v>1</v>
      </c>
      <c r="F256" s="241" t="s">
        <v>305</v>
      </c>
      <c r="G256" s="239"/>
      <c r="H256" s="242">
        <v>135.5</v>
      </c>
      <c r="I256" s="243"/>
      <c r="J256" s="239"/>
      <c r="K256" s="239"/>
      <c r="L256" s="244"/>
      <c r="M256" s="245"/>
      <c r="N256" s="246"/>
      <c r="O256" s="246"/>
      <c r="P256" s="246"/>
      <c r="Q256" s="246"/>
      <c r="R256" s="246"/>
      <c r="S256" s="246"/>
      <c r="T256" s="247"/>
      <c r="AT256" s="248" t="s">
        <v>158</v>
      </c>
      <c r="AU256" s="248" t="s">
        <v>98</v>
      </c>
      <c r="AV256" s="14" t="s">
        <v>98</v>
      </c>
      <c r="AW256" s="14" t="s">
        <v>48</v>
      </c>
      <c r="AX256" s="14" t="s">
        <v>91</v>
      </c>
      <c r="AY256" s="248" t="s">
        <v>144</v>
      </c>
    </row>
    <row r="257" spans="1:65" s="2" customFormat="1" ht="21.75" customHeight="1">
      <c r="A257" s="36"/>
      <c r="B257" s="37"/>
      <c r="C257" s="210" t="s">
        <v>306</v>
      </c>
      <c r="D257" s="210" t="s">
        <v>147</v>
      </c>
      <c r="E257" s="211" t="s">
        <v>307</v>
      </c>
      <c r="F257" s="212" t="s">
        <v>308</v>
      </c>
      <c r="G257" s="213" t="s">
        <v>172</v>
      </c>
      <c r="H257" s="214">
        <v>299.37</v>
      </c>
      <c r="I257" s="215"/>
      <c r="J257" s="216">
        <f>ROUND(I257*H257,2)</f>
        <v>0</v>
      </c>
      <c r="K257" s="212" t="s">
        <v>151</v>
      </c>
      <c r="L257" s="41"/>
      <c r="M257" s="217" t="s">
        <v>1</v>
      </c>
      <c r="N257" s="218" t="s">
        <v>56</v>
      </c>
      <c r="O257" s="73"/>
      <c r="P257" s="219">
        <f>O257*H257</f>
        <v>0</v>
      </c>
      <c r="Q257" s="219">
        <v>0</v>
      </c>
      <c r="R257" s="219">
        <f>Q257*H257</f>
        <v>0</v>
      </c>
      <c r="S257" s="219">
        <v>0</v>
      </c>
      <c r="T257" s="220">
        <f>S257*H257</f>
        <v>0</v>
      </c>
      <c r="U257" s="36"/>
      <c r="V257" s="36"/>
      <c r="W257" s="36"/>
      <c r="X257" s="36"/>
      <c r="Y257" s="36"/>
      <c r="Z257" s="36"/>
      <c r="AA257" s="36"/>
      <c r="AB257" s="36"/>
      <c r="AC257" s="36"/>
      <c r="AD257" s="36"/>
      <c r="AE257" s="36"/>
      <c r="AR257" s="221" t="s">
        <v>152</v>
      </c>
      <c r="AT257" s="221" t="s">
        <v>147</v>
      </c>
      <c r="AU257" s="221" t="s">
        <v>98</v>
      </c>
      <c r="AY257" s="18" t="s">
        <v>144</v>
      </c>
      <c r="BE257" s="222">
        <f>IF(N257="základní",J257,0)</f>
        <v>0</v>
      </c>
      <c r="BF257" s="222">
        <f>IF(N257="snížená",J257,0)</f>
        <v>0</v>
      </c>
      <c r="BG257" s="222">
        <f>IF(N257="zákl. přenesená",J257,0)</f>
        <v>0</v>
      </c>
      <c r="BH257" s="222">
        <f>IF(N257="sníž. přenesená",J257,0)</f>
        <v>0</v>
      </c>
      <c r="BI257" s="222">
        <f>IF(N257="nulová",J257,0)</f>
        <v>0</v>
      </c>
      <c r="BJ257" s="18" t="s">
        <v>23</v>
      </c>
      <c r="BK257" s="222">
        <f>ROUND(I257*H257,2)</f>
        <v>0</v>
      </c>
      <c r="BL257" s="18" t="s">
        <v>152</v>
      </c>
      <c r="BM257" s="221" t="s">
        <v>309</v>
      </c>
    </row>
    <row r="258" spans="1:65" s="2" customFormat="1" ht="29.25">
      <c r="A258" s="36"/>
      <c r="B258" s="37"/>
      <c r="C258" s="38"/>
      <c r="D258" s="223" t="s">
        <v>154</v>
      </c>
      <c r="E258" s="38"/>
      <c r="F258" s="224" t="s">
        <v>310</v>
      </c>
      <c r="G258" s="38"/>
      <c r="H258" s="38"/>
      <c r="I258" s="124"/>
      <c r="J258" s="38"/>
      <c r="K258" s="38"/>
      <c r="L258" s="41"/>
      <c r="M258" s="225"/>
      <c r="N258" s="226"/>
      <c r="O258" s="73"/>
      <c r="P258" s="73"/>
      <c r="Q258" s="73"/>
      <c r="R258" s="73"/>
      <c r="S258" s="73"/>
      <c r="T258" s="74"/>
      <c r="U258" s="36"/>
      <c r="V258" s="36"/>
      <c r="W258" s="36"/>
      <c r="X258" s="36"/>
      <c r="Y258" s="36"/>
      <c r="Z258" s="36"/>
      <c r="AA258" s="36"/>
      <c r="AB258" s="36"/>
      <c r="AC258" s="36"/>
      <c r="AD258" s="36"/>
      <c r="AE258" s="36"/>
      <c r="AT258" s="18" t="s">
        <v>154</v>
      </c>
      <c r="AU258" s="18" t="s">
        <v>98</v>
      </c>
    </row>
    <row r="259" spans="1:65" s="2" customFormat="1" ht="58.5">
      <c r="A259" s="36"/>
      <c r="B259" s="37"/>
      <c r="C259" s="38"/>
      <c r="D259" s="223" t="s">
        <v>156</v>
      </c>
      <c r="E259" s="38"/>
      <c r="F259" s="227" t="s">
        <v>311</v>
      </c>
      <c r="G259" s="38"/>
      <c r="H259" s="38"/>
      <c r="I259" s="124"/>
      <c r="J259" s="38"/>
      <c r="K259" s="38"/>
      <c r="L259" s="41"/>
      <c r="M259" s="225"/>
      <c r="N259" s="226"/>
      <c r="O259" s="73"/>
      <c r="P259" s="73"/>
      <c r="Q259" s="73"/>
      <c r="R259" s="73"/>
      <c r="S259" s="73"/>
      <c r="T259" s="74"/>
      <c r="U259" s="36"/>
      <c r="V259" s="36"/>
      <c r="W259" s="36"/>
      <c r="X259" s="36"/>
      <c r="Y259" s="36"/>
      <c r="Z259" s="36"/>
      <c r="AA259" s="36"/>
      <c r="AB259" s="36"/>
      <c r="AC259" s="36"/>
      <c r="AD259" s="36"/>
      <c r="AE259" s="36"/>
      <c r="AT259" s="18" t="s">
        <v>156</v>
      </c>
      <c r="AU259" s="18" t="s">
        <v>98</v>
      </c>
    </row>
    <row r="260" spans="1:65" s="13" customFormat="1" ht="11.25">
      <c r="B260" s="228"/>
      <c r="C260" s="229"/>
      <c r="D260" s="223" t="s">
        <v>158</v>
      </c>
      <c r="E260" s="230" t="s">
        <v>1</v>
      </c>
      <c r="F260" s="231" t="s">
        <v>312</v>
      </c>
      <c r="G260" s="229"/>
      <c r="H260" s="230" t="s">
        <v>1</v>
      </c>
      <c r="I260" s="232"/>
      <c r="J260" s="229"/>
      <c r="K260" s="229"/>
      <c r="L260" s="233"/>
      <c r="M260" s="234"/>
      <c r="N260" s="235"/>
      <c r="O260" s="235"/>
      <c r="P260" s="235"/>
      <c r="Q260" s="235"/>
      <c r="R260" s="235"/>
      <c r="S260" s="235"/>
      <c r="T260" s="236"/>
      <c r="AT260" s="237" t="s">
        <v>158</v>
      </c>
      <c r="AU260" s="237" t="s">
        <v>98</v>
      </c>
      <c r="AV260" s="13" t="s">
        <v>23</v>
      </c>
      <c r="AW260" s="13" t="s">
        <v>48</v>
      </c>
      <c r="AX260" s="13" t="s">
        <v>91</v>
      </c>
      <c r="AY260" s="237" t="s">
        <v>144</v>
      </c>
    </row>
    <row r="261" spans="1:65" s="14" customFormat="1" ht="11.25">
      <c r="B261" s="238"/>
      <c r="C261" s="239"/>
      <c r="D261" s="223" t="s">
        <v>158</v>
      </c>
      <c r="E261" s="240" t="s">
        <v>1</v>
      </c>
      <c r="F261" s="241" t="s">
        <v>313</v>
      </c>
      <c r="G261" s="239"/>
      <c r="H261" s="242">
        <v>299.37</v>
      </c>
      <c r="I261" s="243"/>
      <c r="J261" s="239"/>
      <c r="K261" s="239"/>
      <c r="L261" s="244"/>
      <c r="M261" s="245"/>
      <c r="N261" s="246"/>
      <c r="O261" s="246"/>
      <c r="P261" s="246"/>
      <c r="Q261" s="246"/>
      <c r="R261" s="246"/>
      <c r="S261" s="246"/>
      <c r="T261" s="247"/>
      <c r="AT261" s="248" t="s">
        <v>158</v>
      </c>
      <c r="AU261" s="248" t="s">
        <v>98</v>
      </c>
      <c r="AV261" s="14" t="s">
        <v>98</v>
      </c>
      <c r="AW261" s="14" t="s">
        <v>48</v>
      </c>
      <c r="AX261" s="14" t="s">
        <v>91</v>
      </c>
      <c r="AY261" s="248" t="s">
        <v>144</v>
      </c>
    </row>
    <row r="262" spans="1:65" s="12" customFormat="1" ht="22.9" customHeight="1">
      <c r="B262" s="194"/>
      <c r="C262" s="195"/>
      <c r="D262" s="196" t="s">
        <v>90</v>
      </c>
      <c r="E262" s="208" t="s">
        <v>314</v>
      </c>
      <c r="F262" s="208" t="s">
        <v>315</v>
      </c>
      <c r="G262" s="195"/>
      <c r="H262" s="195"/>
      <c r="I262" s="198"/>
      <c r="J262" s="209">
        <f>BK262</f>
        <v>0</v>
      </c>
      <c r="K262" s="195"/>
      <c r="L262" s="200"/>
      <c r="M262" s="201"/>
      <c r="N262" s="202"/>
      <c r="O262" s="202"/>
      <c r="P262" s="203">
        <f>SUM(P263:P312)</f>
        <v>0</v>
      </c>
      <c r="Q262" s="202"/>
      <c r="R262" s="203">
        <f>SUM(R263:R312)</f>
        <v>466.80479540000005</v>
      </c>
      <c r="S262" s="202"/>
      <c r="T262" s="204">
        <f>SUM(T263:T312)</f>
        <v>0</v>
      </c>
      <c r="AR262" s="205" t="s">
        <v>23</v>
      </c>
      <c r="AT262" s="206" t="s">
        <v>90</v>
      </c>
      <c r="AU262" s="206" t="s">
        <v>23</v>
      </c>
      <c r="AY262" s="205" t="s">
        <v>144</v>
      </c>
      <c r="BK262" s="207">
        <f>SUM(BK263:BK312)</f>
        <v>0</v>
      </c>
    </row>
    <row r="263" spans="1:65" s="2" customFormat="1" ht="16.5" customHeight="1">
      <c r="A263" s="36"/>
      <c r="B263" s="37"/>
      <c r="C263" s="210" t="s">
        <v>316</v>
      </c>
      <c r="D263" s="210" t="s">
        <v>147</v>
      </c>
      <c r="E263" s="211" t="s">
        <v>317</v>
      </c>
      <c r="F263" s="212" t="s">
        <v>318</v>
      </c>
      <c r="G263" s="213" t="s">
        <v>172</v>
      </c>
      <c r="H263" s="214">
        <v>314.75</v>
      </c>
      <c r="I263" s="215"/>
      <c r="J263" s="216">
        <f>ROUND(I263*H263,2)</f>
        <v>0</v>
      </c>
      <c r="K263" s="212" t="s">
        <v>151</v>
      </c>
      <c r="L263" s="41"/>
      <c r="M263" s="217" t="s">
        <v>1</v>
      </c>
      <c r="N263" s="218" t="s">
        <v>56</v>
      </c>
      <c r="O263" s="73"/>
      <c r="P263" s="219">
        <f>O263*H263</f>
        <v>0</v>
      </c>
      <c r="Q263" s="219">
        <v>0</v>
      </c>
      <c r="R263" s="219">
        <f>Q263*H263</f>
        <v>0</v>
      </c>
      <c r="S263" s="219">
        <v>0</v>
      </c>
      <c r="T263" s="220">
        <f>S263*H263</f>
        <v>0</v>
      </c>
      <c r="U263" s="36"/>
      <c r="V263" s="36"/>
      <c r="W263" s="36"/>
      <c r="X263" s="36"/>
      <c r="Y263" s="36"/>
      <c r="Z263" s="36"/>
      <c r="AA263" s="36"/>
      <c r="AB263" s="36"/>
      <c r="AC263" s="36"/>
      <c r="AD263" s="36"/>
      <c r="AE263" s="36"/>
      <c r="AR263" s="221" t="s">
        <v>152</v>
      </c>
      <c r="AT263" s="221" t="s">
        <v>147</v>
      </c>
      <c r="AU263" s="221" t="s">
        <v>98</v>
      </c>
      <c r="AY263" s="18" t="s">
        <v>144</v>
      </c>
      <c r="BE263" s="222">
        <f>IF(N263="základní",J263,0)</f>
        <v>0</v>
      </c>
      <c r="BF263" s="222">
        <f>IF(N263="snížená",J263,0)</f>
        <v>0</v>
      </c>
      <c r="BG263" s="222">
        <f>IF(N263="zákl. přenesená",J263,0)</f>
        <v>0</v>
      </c>
      <c r="BH263" s="222">
        <f>IF(N263="sníž. přenesená",J263,0)</f>
        <v>0</v>
      </c>
      <c r="BI263" s="222">
        <f>IF(N263="nulová",J263,0)</f>
        <v>0</v>
      </c>
      <c r="BJ263" s="18" t="s">
        <v>23</v>
      </c>
      <c r="BK263" s="222">
        <f>ROUND(I263*H263,2)</f>
        <v>0</v>
      </c>
      <c r="BL263" s="18" t="s">
        <v>152</v>
      </c>
      <c r="BM263" s="221" t="s">
        <v>319</v>
      </c>
    </row>
    <row r="264" spans="1:65" s="2" customFormat="1" ht="19.5">
      <c r="A264" s="36"/>
      <c r="B264" s="37"/>
      <c r="C264" s="38"/>
      <c r="D264" s="223" t="s">
        <v>154</v>
      </c>
      <c r="E264" s="38"/>
      <c r="F264" s="224" t="s">
        <v>320</v>
      </c>
      <c r="G264" s="38"/>
      <c r="H264" s="38"/>
      <c r="I264" s="124"/>
      <c r="J264" s="38"/>
      <c r="K264" s="38"/>
      <c r="L264" s="41"/>
      <c r="M264" s="225"/>
      <c r="N264" s="226"/>
      <c r="O264" s="73"/>
      <c r="P264" s="73"/>
      <c r="Q264" s="73"/>
      <c r="R264" s="73"/>
      <c r="S264" s="73"/>
      <c r="T264" s="74"/>
      <c r="U264" s="36"/>
      <c r="V264" s="36"/>
      <c r="W264" s="36"/>
      <c r="X264" s="36"/>
      <c r="Y264" s="36"/>
      <c r="Z264" s="36"/>
      <c r="AA264" s="36"/>
      <c r="AB264" s="36"/>
      <c r="AC264" s="36"/>
      <c r="AD264" s="36"/>
      <c r="AE264" s="36"/>
      <c r="AT264" s="18" t="s">
        <v>154</v>
      </c>
      <c r="AU264" s="18" t="s">
        <v>98</v>
      </c>
    </row>
    <row r="265" spans="1:65" s="2" customFormat="1" ht="58.5">
      <c r="A265" s="36"/>
      <c r="B265" s="37"/>
      <c r="C265" s="38"/>
      <c r="D265" s="223" t="s">
        <v>156</v>
      </c>
      <c r="E265" s="38"/>
      <c r="F265" s="227" t="s">
        <v>321</v>
      </c>
      <c r="G265" s="38"/>
      <c r="H265" s="38"/>
      <c r="I265" s="124"/>
      <c r="J265" s="38"/>
      <c r="K265" s="38"/>
      <c r="L265" s="41"/>
      <c r="M265" s="225"/>
      <c r="N265" s="226"/>
      <c r="O265" s="73"/>
      <c r="P265" s="73"/>
      <c r="Q265" s="73"/>
      <c r="R265" s="73"/>
      <c r="S265" s="73"/>
      <c r="T265" s="74"/>
      <c r="U265" s="36"/>
      <c r="V265" s="36"/>
      <c r="W265" s="36"/>
      <c r="X265" s="36"/>
      <c r="Y265" s="36"/>
      <c r="Z265" s="36"/>
      <c r="AA265" s="36"/>
      <c r="AB265" s="36"/>
      <c r="AC265" s="36"/>
      <c r="AD265" s="36"/>
      <c r="AE265" s="36"/>
      <c r="AT265" s="18" t="s">
        <v>156</v>
      </c>
      <c r="AU265" s="18" t="s">
        <v>98</v>
      </c>
    </row>
    <row r="266" spans="1:65" s="13" customFormat="1" ht="11.25">
      <c r="B266" s="228"/>
      <c r="C266" s="229"/>
      <c r="D266" s="223" t="s">
        <v>158</v>
      </c>
      <c r="E266" s="230" t="s">
        <v>1</v>
      </c>
      <c r="F266" s="231" t="s">
        <v>322</v>
      </c>
      <c r="G266" s="229"/>
      <c r="H266" s="230" t="s">
        <v>1</v>
      </c>
      <c r="I266" s="232"/>
      <c r="J266" s="229"/>
      <c r="K266" s="229"/>
      <c r="L266" s="233"/>
      <c r="M266" s="234"/>
      <c r="N266" s="235"/>
      <c r="O266" s="235"/>
      <c r="P266" s="235"/>
      <c r="Q266" s="235"/>
      <c r="R266" s="235"/>
      <c r="S266" s="235"/>
      <c r="T266" s="236"/>
      <c r="AT266" s="237" t="s">
        <v>158</v>
      </c>
      <c r="AU266" s="237" t="s">
        <v>98</v>
      </c>
      <c r="AV266" s="13" t="s">
        <v>23</v>
      </c>
      <c r="AW266" s="13" t="s">
        <v>48</v>
      </c>
      <c r="AX266" s="13" t="s">
        <v>91</v>
      </c>
      <c r="AY266" s="237" t="s">
        <v>144</v>
      </c>
    </row>
    <row r="267" spans="1:65" s="14" customFormat="1" ht="11.25">
      <c r="B267" s="238"/>
      <c r="C267" s="239"/>
      <c r="D267" s="223" t="s">
        <v>158</v>
      </c>
      <c r="E267" s="240" t="s">
        <v>1</v>
      </c>
      <c r="F267" s="241" t="s">
        <v>323</v>
      </c>
      <c r="G267" s="239"/>
      <c r="H267" s="242">
        <v>314.75</v>
      </c>
      <c r="I267" s="243"/>
      <c r="J267" s="239"/>
      <c r="K267" s="239"/>
      <c r="L267" s="244"/>
      <c r="M267" s="245"/>
      <c r="N267" s="246"/>
      <c r="O267" s="246"/>
      <c r="P267" s="246"/>
      <c r="Q267" s="246"/>
      <c r="R267" s="246"/>
      <c r="S267" s="246"/>
      <c r="T267" s="247"/>
      <c r="AT267" s="248" t="s">
        <v>158</v>
      </c>
      <c r="AU267" s="248" t="s">
        <v>98</v>
      </c>
      <c r="AV267" s="14" t="s">
        <v>98</v>
      </c>
      <c r="AW267" s="14" t="s">
        <v>48</v>
      </c>
      <c r="AX267" s="14" t="s">
        <v>23</v>
      </c>
      <c r="AY267" s="248" t="s">
        <v>144</v>
      </c>
    </row>
    <row r="268" spans="1:65" s="2" customFormat="1" ht="16.5" customHeight="1">
      <c r="A268" s="36"/>
      <c r="B268" s="37"/>
      <c r="C268" s="249" t="s">
        <v>324</v>
      </c>
      <c r="D268" s="249" t="s">
        <v>161</v>
      </c>
      <c r="E268" s="250" t="s">
        <v>325</v>
      </c>
      <c r="F268" s="251" t="s">
        <v>326</v>
      </c>
      <c r="G268" s="252" t="s">
        <v>239</v>
      </c>
      <c r="H268" s="253">
        <v>209.715</v>
      </c>
      <c r="I268" s="254"/>
      <c r="J268" s="255">
        <f>ROUND(I268*H268,2)</f>
        <v>0</v>
      </c>
      <c r="K268" s="251" t="s">
        <v>151</v>
      </c>
      <c r="L268" s="256"/>
      <c r="M268" s="257" t="s">
        <v>1</v>
      </c>
      <c r="N268" s="258" t="s">
        <v>56</v>
      </c>
      <c r="O268" s="73"/>
      <c r="P268" s="219">
        <f>O268*H268</f>
        <v>0</v>
      </c>
      <c r="Q268" s="219">
        <v>1</v>
      </c>
      <c r="R268" s="219">
        <f>Q268*H268</f>
        <v>209.715</v>
      </c>
      <c r="S268" s="219">
        <v>0</v>
      </c>
      <c r="T268" s="220">
        <f>S268*H268</f>
        <v>0</v>
      </c>
      <c r="U268" s="36"/>
      <c r="V268" s="36"/>
      <c r="W268" s="36"/>
      <c r="X268" s="36"/>
      <c r="Y268" s="36"/>
      <c r="Z268" s="36"/>
      <c r="AA268" s="36"/>
      <c r="AB268" s="36"/>
      <c r="AC268" s="36"/>
      <c r="AD268" s="36"/>
      <c r="AE268" s="36"/>
      <c r="AR268" s="221" t="s">
        <v>165</v>
      </c>
      <c r="AT268" s="221" t="s">
        <v>161</v>
      </c>
      <c r="AU268" s="221" t="s">
        <v>98</v>
      </c>
      <c r="AY268" s="18" t="s">
        <v>144</v>
      </c>
      <c r="BE268" s="222">
        <f>IF(N268="základní",J268,0)</f>
        <v>0</v>
      </c>
      <c r="BF268" s="222">
        <f>IF(N268="snížená",J268,0)</f>
        <v>0</v>
      </c>
      <c r="BG268" s="222">
        <f>IF(N268="zákl. přenesená",J268,0)</f>
        <v>0</v>
      </c>
      <c r="BH268" s="222">
        <f>IF(N268="sníž. přenesená",J268,0)</f>
        <v>0</v>
      </c>
      <c r="BI268" s="222">
        <f>IF(N268="nulová",J268,0)</f>
        <v>0</v>
      </c>
      <c r="BJ268" s="18" t="s">
        <v>23</v>
      </c>
      <c r="BK268" s="222">
        <f>ROUND(I268*H268,2)</f>
        <v>0</v>
      </c>
      <c r="BL268" s="18" t="s">
        <v>152</v>
      </c>
      <c r="BM268" s="221" t="s">
        <v>327</v>
      </c>
    </row>
    <row r="269" spans="1:65" s="2" customFormat="1" ht="11.25">
      <c r="A269" s="36"/>
      <c r="B269" s="37"/>
      <c r="C269" s="38"/>
      <c r="D269" s="223" t="s">
        <v>154</v>
      </c>
      <c r="E269" s="38"/>
      <c r="F269" s="224" t="s">
        <v>326</v>
      </c>
      <c r="G269" s="38"/>
      <c r="H269" s="38"/>
      <c r="I269" s="124"/>
      <c r="J269" s="38"/>
      <c r="K269" s="38"/>
      <c r="L269" s="41"/>
      <c r="M269" s="225"/>
      <c r="N269" s="226"/>
      <c r="O269" s="73"/>
      <c r="P269" s="73"/>
      <c r="Q269" s="73"/>
      <c r="R269" s="73"/>
      <c r="S269" s="73"/>
      <c r="T269" s="74"/>
      <c r="U269" s="36"/>
      <c r="V269" s="36"/>
      <c r="W269" s="36"/>
      <c r="X269" s="36"/>
      <c r="Y269" s="36"/>
      <c r="Z269" s="36"/>
      <c r="AA269" s="36"/>
      <c r="AB269" s="36"/>
      <c r="AC269" s="36"/>
      <c r="AD269" s="36"/>
      <c r="AE269" s="36"/>
      <c r="AT269" s="18" t="s">
        <v>154</v>
      </c>
      <c r="AU269" s="18" t="s">
        <v>98</v>
      </c>
    </row>
    <row r="270" spans="1:65" s="13" customFormat="1" ht="11.25">
      <c r="B270" s="228"/>
      <c r="C270" s="229"/>
      <c r="D270" s="223" t="s">
        <v>158</v>
      </c>
      <c r="E270" s="230" t="s">
        <v>1</v>
      </c>
      <c r="F270" s="231" t="s">
        <v>322</v>
      </c>
      <c r="G270" s="229"/>
      <c r="H270" s="230" t="s">
        <v>1</v>
      </c>
      <c r="I270" s="232"/>
      <c r="J270" s="229"/>
      <c r="K270" s="229"/>
      <c r="L270" s="233"/>
      <c r="M270" s="234"/>
      <c r="N270" s="235"/>
      <c r="O270" s="235"/>
      <c r="P270" s="235"/>
      <c r="Q270" s="235"/>
      <c r="R270" s="235"/>
      <c r="S270" s="235"/>
      <c r="T270" s="236"/>
      <c r="AT270" s="237" t="s">
        <v>158</v>
      </c>
      <c r="AU270" s="237" t="s">
        <v>98</v>
      </c>
      <c r="AV270" s="13" t="s">
        <v>23</v>
      </c>
      <c r="AW270" s="13" t="s">
        <v>48</v>
      </c>
      <c r="AX270" s="13" t="s">
        <v>91</v>
      </c>
      <c r="AY270" s="237" t="s">
        <v>144</v>
      </c>
    </row>
    <row r="271" spans="1:65" s="14" customFormat="1" ht="11.25">
      <c r="B271" s="238"/>
      <c r="C271" s="239"/>
      <c r="D271" s="223" t="s">
        <v>158</v>
      </c>
      <c r="E271" s="240" t="s">
        <v>1</v>
      </c>
      <c r="F271" s="241" t="s">
        <v>328</v>
      </c>
      <c r="G271" s="239"/>
      <c r="H271" s="242">
        <v>209.71500000000003</v>
      </c>
      <c r="I271" s="243"/>
      <c r="J271" s="239"/>
      <c r="K271" s="239"/>
      <c r="L271" s="244"/>
      <c r="M271" s="245"/>
      <c r="N271" s="246"/>
      <c r="O271" s="246"/>
      <c r="P271" s="246"/>
      <c r="Q271" s="246"/>
      <c r="R271" s="246"/>
      <c r="S271" s="246"/>
      <c r="T271" s="247"/>
      <c r="AT271" s="248" t="s">
        <v>158</v>
      </c>
      <c r="AU271" s="248" t="s">
        <v>98</v>
      </c>
      <c r="AV271" s="14" t="s">
        <v>98</v>
      </c>
      <c r="AW271" s="14" t="s">
        <v>48</v>
      </c>
      <c r="AX271" s="14" t="s">
        <v>23</v>
      </c>
      <c r="AY271" s="248" t="s">
        <v>144</v>
      </c>
    </row>
    <row r="272" spans="1:65" s="2" customFormat="1" ht="16.5" customHeight="1">
      <c r="A272" s="36"/>
      <c r="B272" s="37"/>
      <c r="C272" s="210" t="s">
        <v>329</v>
      </c>
      <c r="D272" s="210" t="s">
        <v>147</v>
      </c>
      <c r="E272" s="211" t="s">
        <v>330</v>
      </c>
      <c r="F272" s="212" t="s">
        <v>331</v>
      </c>
      <c r="G272" s="213" t="s">
        <v>172</v>
      </c>
      <c r="H272" s="214">
        <v>631.71</v>
      </c>
      <c r="I272" s="215"/>
      <c r="J272" s="216">
        <f>ROUND(I272*H272,2)</f>
        <v>0</v>
      </c>
      <c r="K272" s="212" t="s">
        <v>151</v>
      </c>
      <c r="L272" s="41"/>
      <c r="M272" s="217" t="s">
        <v>1</v>
      </c>
      <c r="N272" s="218" t="s">
        <v>56</v>
      </c>
      <c r="O272" s="73"/>
      <c r="P272" s="219">
        <f>O272*H272</f>
        <v>0</v>
      </c>
      <c r="Q272" s="219">
        <v>0.27994000000000002</v>
      </c>
      <c r="R272" s="219">
        <f>Q272*H272</f>
        <v>176.84089740000002</v>
      </c>
      <c r="S272" s="219">
        <v>0</v>
      </c>
      <c r="T272" s="220">
        <f>S272*H272</f>
        <v>0</v>
      </c>
      <c r="U272" s="36"/>
      <c r="V272" s="36"/>
      <c r="W272" s="36"/>
      <c r="X272" s="36"/>
      <c r="Y272" s="36"/>
      <c r="Z272" s="36"/>
      <c r="AA272" s="36"/>
      <c r="AB272" s="36"/>
      <c r="AC272" s="36"/>
      <c r="AD272" s="36"/>
      <c r="AE272" s="36"/>
      <c r="AR272" s="221" t="s">
        <v>152</v>
      </c>
      <c r="AT272" s="221" t="s">
        <v>147</v>
      </c>
      <c r="AU272" s="221" t="s">
        <v>98</v>
      </c>
      <c r="AY272" s="18" t="s">
        <v>144</v>
      </c>
      <c r="BE272" s="222">
        <f>IF(N272="základní",J272,0)</f>
        <v>0</v>
      </c>
      <c r="BF272" s="222">
        <f>IF(N272="snížená",J272,0)</f>
        <v>0</v>
      </c>
      <c r="BG272" s="222">
        <f>IF(N272="zákl. přenesená",J272,0)</f>
        <v>0</v>
      </c>
      <c r="BH272" s="222">
        <f>IF(N272="sníž. přenesená",J272,0)</f>
        <v>0</v>
      </c>
      <c r="BI272" s="222">
        <f>IF(N272="nulová",J272,0)</f>
        <v>0</v>
      </c>
      <c r="BJ272" s="18" t="s">
        <v>23</v>
      </c>
      <c r="BK272" s="222">
        <f>ROUND(I272*H272,2)</f>
        <v>0</v>
      </c>
      <c r="BL272" s="18" t="s">
        <v>152</v>
      </c>
      <c r="BM272" s="221" t="s">
        <v>332</v>
      </c>
    </row>
    <row r="273" spans="1:65" s="2" customFormat="1" ht="19.5">
      <c r="A273" s="36"/>
      <c r="B273" s="37"/>
      <c r="C273" s="38"/>
      <c r="D273" s="223" t="s">
        <v>154</v>
      </c>
      <c r="E273" s="38"/>
      <c r="F273" s="224" t="s">
        <v>333</v>
      </c>
      <c r="G273" s="38"/>
      <c r="H273" s="38"/>
      <c r="I273" s="124"/>
      <c r="J273" s="38"/>
      <c r="K273" s="38"/>
      <c r="L273" s="41"/>
      <c r="M273" s="225"/>
      <c r="N273" s="226"/>
      <c r="O273" s="73"/>
      <c r="P273" s="73"/>
      <c r="Q273" s="73"/>
      <c r="R273" s="73"/>
      <c r="S273" s="73"/>
      <c r="T273" s="74"/>
      <c r="U273" s="36"/>
      <c r="V273" s="36"/>
      <c r="W273" s="36"/>
      <c r="X273" s="36"/>
      <c r="Y273" s="36"/>
      <c r="Z273" s="36"/>
      <c r="AA273" s="36"/>
      <c r="AB273" s="36"/>
      <c r="AC273" s="36"/>
      <c r="AD273" s="36"/>
      <c r="AE273" s="36"/>
      <c r="AT273" s="18" t="s">
        <v>154</v>
      </c>
      <c r="AU273" s="18" t="s">
        <v>98</v>
      </c>
    </row>
    <row r="274" spans="1:65" s="13" customFormat="1" ht="11.25">
      <c r="B274" s="228"/>
      <c r="C274" s="229"/>
      <c r="D274" s="223" t="s">
        <v>158</v>
      </c>
      <c r="E274" s="230" t="s">
        <v>1</v>
      </c>
      <c r="F274" s="231" t="s">
        <v>334</v>
      </c>
      <c r="G274" s="229"/>
      <c r="H274" s="230" t="s">
        <v>1</v>
      </c>
      <c r="I274" s="232"/>
      <c r="J274" s="229"/>
      <c r="K274" s="229"/>
      <c r="L274" s="233"/>
      <c r="M274" s="234"/>
      <c r="N274" s="235"/>
      <c r="O274" s="235"/>
      <c r="P274" s="235"/>
      <c r="Q274" s="235"/>
      <c r="R274" s="235"/>
      <c r="S274" s="235"/>
      <c r="T274" s="236"/>
      <c r="AT274" s="237" t="s">
        <v>158</v>
      </c>
      <c r="AU274" s="237" t="s">
        <v>98</v>
      </c>
      <c r="AV274" s="13" t="s">
        <v>23</v>
      </c>
      <c r="AW274" s="13" t="s">
        <v>48</v>
      </c>
      <c r="AX274" s="13" t="s">
        <v>91</v>
      </c>
      <c r="AY274" s="237" t="s">
        <v>144</v>
      </c>
    </row>
    <row r="275" spans="1:65" s="14" customFormat="1" ht="11.25">
      <c r="B275" s="238"/>
      <c r="C275" s="239"/>
      <c r="D275" s="223" t="s">
        <v>158</v>
      </c>
      <c r="E275" s="240" t="s">
        <v>1</v>
      </c>
      <c r="F275" s="241" t="s">
        <v>335</v>
      </c>
      <c r="G275" s="239"/>
      <c r="H275" s="242">
        <v>323.95999999999998</v>
      </c>
      <c r="I275" s="243"/>
      <c r="J275" s="239"/>
      <c r="K275" s="239"/>
      <c r="L275" s="244"/>
      <c r="M275" s="245"/>
      <c r="N275" s="246"/>
      <c r="O275" s="246"/>
      <c r="P275" s="246"/>
      <c r="Q275" s="246"/>
      <c r="R275" s="246"/>
      <c r="S275" s="246"/>
      <c r="T275" s="247"/>
      <c r="AT275" s="248" t="s">
        <v>158</v>
      </c>
      <c r="AU275" s="248" t="s">
        <v>98</v>
      </c>
      <c r="AV275" s="14" t="s">
        <v>98</v>
      </c>
      <c r="AW275" s="14" t="s">
        <v>48</v>
      </c>
      <c r="AX275" s="14" t="s">
        <v>91</v>
      </c>
      <c r="AY275" s="248" t="s">
        <v>144</v>
      </c>
    </row>
    <row r="276" spans="1:65" s="13" customFormat="1" ht="11.25">
      <c r="B276" s="228"/>
      <c r="C276" s="229"/>
      <c r="D276" s="223" t="s">
        <v>158</v>
      </c>
      <c r="E276" s="230" t="s">
        <v>1</v>
      </c>
      <c r="F276" s="231" t="s">
        <v>336</v>
      </c>
      <c r="G276" s="229"/>
      <c r="H276" s="230" t="s">
        <v>1</v>
      </c>
      <c r="I276" s="232"/>
      <c r="J276" s="229"/>
      <c r="K276" s="229"/>
      <c r="L276" s="233"/>
      <c r="M276" s="234"/>
      <c r="N276" s="235"/>
      <c r="O276" s="235"/>
      <c r="P276" s="235"/>
      <c r="Q276" s="235"/>
      <c r="R276" s="235"/>
      <c r="S276" s="235"/>
      <c r="T276" s="236"/>
      <c r="AT276" s="237" t="s">
        <v>158</v>
      </c>
      <c r="AU276" s="237" t="s">
        <v>98</v>
      </c>
      <c r="AV276" s="13" t="s">
        <v>23</v>
      </c>
      <c r="AW276" s="13" t="s">
        <v>48</v>
      </c>
      <c r="AX276" s="13" t="s">
        <v>91</v>
      </c>
      <c r="AY276" s="237" t="s">
        <v>144</v>
      </c>
    </row>
    <row r="277" spans="1:65" s="14" customFormat="1" ht="11.25">
      <c r="B277" s="238"/>
      <c r="C277" s="239"/>
      <c r="D277" s="223" t="s">
        <v>158</v>
      </c>
      <c r="E277" s="240" t="s">
        <v>1</v>
      </c>
      <c r="F277" s="241" t="s">
        <v>337</v>
      </c>
      <c r="G277" s="239"/>
      <c r="H277" s="242">
        <v>307.75</v>
      </c>
      <c r="I277" s="243"/>
      <c r="J277" s="239"/>
      <c r="K277" s="239"/>
      <c r="L277" s="244"/>
      <c r="M277" s="245"/>
      <c r="N277" s="246"/>
      <c r="O277" s="246"/>
      <c r="P277" s="246"/>
      <c r="Q277" s="246"/>
      <c r="R277" s="246"/>
      <c r="S277" s="246"/>
      <c r="T277" s="247"/>
      <c r="AT277" s="248" t="s">
        <v>158</v>
      </c>
      <c r="AU277" s="248" t="s">
        <v>98</v>
      </c>
      <c r="AV277" s="14" t="s">
        <v>98</v>
      </c>
      <c r="AW277" s="14" t="s">
        <v>48</v>
      </c>
      <c r="AX277" s="14" t="s">
        <v>91</v>
      </c>
      <c r="AY277" s="248" t="s">
        <v>144</v>
      </c>
    </row>
    <row r="278" spans="1:65" s="2" customFormat="1" ht="16.5" customHeight="1">
      <c r="A278" s="36"/>
      <c r="B278" s="37"/>
      <c r="C278" s="210" t="s">
        <v>338</v>
      </c>
      <c r="D278" s="210" t="s">
        <v>147</v>
      </c>
      <c r="E278" s="211" t="s">
        <v>339</v>
      </c>
      <c r="F278" s="212" t="s">
        <v>340</v>
      </c>
      <c r="G278" s="213" t="s">
        <v>172</v>
      </c>
      <c r="H278" s="214">
        <v>137.75</v>
      </c>
      <c r="I278" s="215"/>
      <c r="J278" s="216">
        <f>ROUND(I278*H278,2)</f>
        <v>0</v>
      </c>
      <c r="K278" s="212" t="s">
        <v>151</v>
      </c>
      <c r="L278" s="41"/>
      <c r="M278" s="217" t="s">
        <v>1</v>
      </c>
      <c r="N278" s="218" t="s">
        <v>56</v>
      </c>
      <c r="O278" s="73"/>
      <c r="P278" s="219">
        <f>O278*H278</f>
        <v>0</v>
      </c>
      <c r="Q278" s="219">
        <v>0.56699999999999995</v>
      </c>
      <c r="R278" s="219">
        <f>Q278*H278</f>
        <v>78.104249999999993</v>
      </c>
      <c r="S278" s="219">
        <v>0</v>
      </c>
      <c r="T278" s="220">
        <f>S278*H278</f>
        <v>0</v>
      </c>
      <c r="U278" s="36"/>
      <c r="V278" s="36"/>
      <c r="W278" s="36"/>
      <c r="X278" s="36"/>
      <c r="Y278" s="36"/>
      <c r="Z278" s="36"/>
      <c r="AA278" s="36"/>
      <c r="AB278" s="36"/>
      <c r="AC278" s="36"/>
      <c r="AD278" s="36"/>
      <c r="AE278" s="36"/>
      <c r="AR278" s="221" t="s">
        <v>152</v>
      </c>
      <c r="AT278" s="221" t="s">
        <v>147</v>
      </c>
      <c r="AU278" s="221" t="s">
        <v>98</v>
      </c>
      <c r="AY278" s="18" t="s">
        <v>144</v>
      </c>
      <c r="BE278" s="222">
        <f>IF(N278="základní",J278,0)</f>
        <v>0</v>
      </c>
      <c r="BF278" s="222">
        <f>IF(N278="snížená",J278,0)</f>
        <v>0</v>
      </c>
      <c r="BG278" s="222">
        <f>IF(N278="zákl. přenesená",J278,0)</f>
        <v>0</v>
      </c>
      <c r="BH278" s="222">
        <f>IF(N278="sníž. přenesená",J278,0)</f>
        <v>0</v>
      </c>
      <c r="BI278" s="222">
        <f>IF(N278="nulová",J278,0)</f>
        <v>0</v>
      </c>
      <c r="BJ278" s="18" t="s">
        <v>23</v>
      </c>
      <c r="BK278" s="222">
        <f>ROUND(I278*H278,2)</f>
        <v>0</v>
      </c>
      <c r="BL278" s="18" t="s">
        <v>152</v>
      </c>
      <c r="BM278" s="221" t="s">
        <v>341</v>
      </c>
    </row>
    <row r="279" spans="1:65" s="2" customFormat="1" ht="19.5">
      <c r="A279" s="36"/>
      <c r="B279" s="37"/>
      <c r="C279" s="38"/>
      <c r="D279" s="223" t="s">
        <v>154</v>
      </c>
      <c r="E279" s="38"/>
      <c r="F279" s="224" t="s">
        <v>342</v>
      </c>
      <c r="G279" s="38"/>
      <c r="H279" s="38"/>
      <c r="I279" s="124"/>
      <c r="J279" s="38"/>
      <c r="K279" s="38"/>
      <c r="L279" s="41"/>
      <c r="M279" s="225"/>
      <c r="N279" s="226"/>
      <c r="O279" s="73"/>
      <c r="P279" s="73"/>
      <c r="Q279" s="73"/>
      <c r="R279" s="73"/>
      <c r="S279" s="73"/>
      <c r="T279" s="74"/>
      <c r="U279" s="36"/>
      <c r="V279" s="36"/>
      <c r="W279" s="36"/>
      <c r="X279" s="36"/>
      <c r="Y279" s="36"/>
      <c r="Z279" s="36"/>
      <c r="AA279" s="36"/>
      <c r="AB279" s="36"/>
      <c r="AC279" s="36"/>
      <c r="AD279" s="36"/>
      <c r="AE279" s="36"/>
      <c r="AT279" s="18" t="s">
        <v>154</v>
      </c>
      <c r="AU279" s="18" t="s">
        <v>98</v>
      </c>
    </row>
    <row r="280" spans="1:65" s="13" customFormat="1" ht="11.25">
      <c r="B280" s="228"/>
      <c r="C280" s="229"/>
      <c r="D280" s="223" t="s">
        <v>158</v>
      </c>
      <c r="E280" s="230" t="s">
        <v>1</v>
      </c>
      <c r="F280" s="231" t="s">
        <v>334</v>
      </c>
      <c r="G280" s="229"/>
      <c r="H280" s="230" t="s">
        <v>1</v>
      </c>
      <c r="I280" s="232"/>
      <c r="J280" s="229"/>
      <c r="K280" s="229"/>
      <c r="L280" s="233"/>
      <c r="M280" s="234"/>
      <c r="N280" s="235"/>
      <c r="O280" s="235"/>
      <c r="P280" s="235"/>
      <c r="Q280" s="235"/>
      <c r="R280" s="235"/>
      <c r="S280" s="235"/>
      <c r="T280" s="236"/>
      <c r="AT280" s="237" t="s">
        <v>158</v>
      </c>
      <c r="AU280" s="237" t="s">
        <v>98</v>
      </c>
      <c r="AV280" s="13" t="s">
        <v>23</v>
      </c>
      <c r="AW280" s="13" t="s">
        <v>48</v>
      </c>
      <c r="AX280" s="13" t="s">
        <v>91</v>
      </c>
      <c r="AY280" s="237" t="s">
        <v>144</v>
      </c>
    </row>
    <row r="281" spans="1:65" s="14" customFormat="1" ht="11.25">
      <c r="B281" s="238"/>
      <c r="C281" s="239"/>
      <c r="D281" s="223" t="s">
        <v>158</v>
      </c>
      <c r="E281" s="240" t="s">
        <v>1</v>
      </c>
      <c r="F281" s="241" t="s">
        <v>343</v>
      </c>
      <c r="G281" s="239"/>
      <c r="H281" s="242">
        <v>137.75</v>
      </c>
      <c r="I281" s="243"/>
      <c r="J281" s="239"/>
      <c r="K281" s="239"/>
      <c r="L281" s="244"/>
      <c r="M281" s="245"/>
      <c r="N281" s="246"/>
      <c r="O281" s="246"/>
      <c r="P281" s="246"/>
      <c r="Q281" s="246"/>
      <c r="R281" s="246"/>
      <c r="S281" s="246"/>
      <c r="T281" s="247"/>
      <c r="AT281" s="248" t="s">
        <v>158</v>
      </c>
      <c r="AU281" s="248" t="s">
        <v>98</v>
      </c>
      <c r="AV281" s="14" t="s">
        <v>98</v>
      </c>
      <c r="AW281" s="14" t="s">
        <v>48</v>
      </c>
      <c r="AX281" s="14" t="s">
        <v>91</v>
      </c>
      <c r="AY281" s="248" t="s">
        <v>144</v>
      </c>
    </row>
    <row r="282" spans="1:65" s="2" customFormat="1" ht="21.75" customHeight="1">
      <c r="A282" s="36"/>
      <c r="B282" s="37"/>
      <c r="C282" s="210" t="s">
        <v>344</v>
      </c>
      <c r="D282" s="210" t="s">
        <v>147</v>
      </c>
      <c r="E282" s="211" t="s">
        <v>345</v>
      </c>
      <c r="F282" s="212" t="s">
        <v>346</v>
      </c>
      <c r="G282" s="213" t="s">
        <v>172</v>
      </c>
      <c r="H282" s="214">
        <v>1.3</v>
      </c>
      <c r="I282" s="215"/>
      <c r="J282" s="216">
        <f>ROUND(I282*H282,2)</f>
        <v>0</v>
      </c>
      <c r="K282" s="212" t="s">
        <v>151</v>
      </c>
      <c r="L282" s="41"/>
      <c r="M282" s="217" t="s">
        <v>1</v>
      </c>
      <c r="N282" s="218" t="s">
        <v>56</v>
      </c>
      <c r="O282" s="73"/>
      <c r="P282" s="219">
        <f>O282*H282</f>
        <v>0</v>
      </c>
      <c r="Q282" s="219">
        <v>0.23008999999999999</v>
      </c>
      <c r="R282" s="219">
        <f>Q282*H282</f>
        <v>0.29911700000000002</v>
      </c>
      <c r="S282" s="219">
        <v>0</v>
      </c>
      <c r="T282" s="220">
        <f>S282*H282</f>
        <v>0</v>
      </c>
      <c r="U282" s="36"/>
      <c r="V282" s="36"/>
      <c r="W282" s="36"/>
      <c r="X282" s="36"/>
      <c r="Y282" s="36"/>
      <c r="Z282" s="36"/>
      <c r="AA282" s="36"/>
      <c r="AB282" s="36"/>
      <c r="AC282" s="36"/>
      <c r="AD282" s="36"/>
      <c r="AE282" s="36"/>
      <c r="AR282" s="221" t="s">
        <v>152</v>
      </c>
      <c r="AT282" s="221" t="s">
        <v>147</v>
      </c>
      <c r="AU282" s="221" t="s">
        <v>98</v>
      </c>
      <c r="AY282" s="18" t="s">
        <v>144</v>
      </c>
      <c r="BE282" s="222">
        <f>IF(N282="základní",J282,0)</f>
        <v>0</v>
      </c>
      <c r="BF282" s="222">
        <f>IF(N282="snížená",J282,0)</f>
        <v>0</v>
      </c>
      <c r="BG282" s="222">
        <f>IF(N282="zákl. přenesená",J282,0)</f>
        <v>0</v>
      </c>
      <c r="BH282" s="222">
        <f>IF(N282="sníž. přenesená",J282,0)</f>
        <v>0</v>
      </c>
      <c r="BI282" s="222">
        <f>IF(N282="nulová",J282,0)</f>
        <v>0</v>
      </c>
      <c r="BJ282" s="18" t="s">
        <v>23</v>
      </c>
      <c r="BK282" s="222">
        <f>ROUND(I282*H282,2)</f>
        <v>0</v>
      </c>
      <c r="BL282" s="18" t="s">
        <v>152</v>
      </c>
      <c r="BM282" s="221" t="s">
        <v>347</v>
      </c>
    </row>
    <row r="283" spans="1:65" s="2" customFormat="1" ht="29.25">
      <c r="A283" s="36"/>
      <c r="B283" s="37"/>
      <c r="C283" s="38"/>
      <c r="D283" s="223" t="s">
        <v>154</v>
      </c>
      <c r="E283" s="38"/>
      <c r="F283" s="224" t="s">
        <v>348</v>
      </c>
      <c r="G283" s="38"/>
      <c r="H283" s="38"/>
      <c r="I283" s="124"/>
      <c r="J283" s="38"/>
      <c r="K283" s="38"/>
      <c r="L283" s="41"/>
      <c r="M283" s="225"/>
      <c r="N283" s="226"/>
      <c r="O283" s="73"/>
      <c r="P283" s="73"/>
      <c r="Q283" s="73"/>
      <c r="R283" s="73"/>
      <c r="S283" s="73"/>
      <c r="T283" s="74"/>
      <c r="U283" s="36"/>
      <c r="V283" s="36"/>
      <c r="W283" s="36"/>
      <c r="X283" s="36"/>
      <c r="Y283" s="36"/>
      <c r="Z283" s="36"/>
      <c r="AA283" s="36"/>
      <c r="AB283" s="36"/>
      <c r="AC283" s="36"/>
      <c r="AD283" s="36"/>
      <c r="AE283" s="36"/>
      <c r="AT283" s="18" t="s">
        <v>154</v>
      </c>
      <c r="AU283" s="18" t="s">
        <v>98</v>
      </c>
    </row>
    <row r="284" spans="1:65" s="2" customFormat="1" ht="87.75">
      <c r="A284" s="36"/>
      <c r="B284" s="37"/>
      <c r="C284" s="38"/>
      <c r="D284" s="223" t="s">
        <v>156</v>
      </c>
      <c r="E284" s="38"/>
      <c r="F284" s="227" t="s">
        <v>349</v>
      </c>
      <c r="G284" s="38"/>
      <c r="H284" s="38"/>
      <c r="I284" s="124"/>
      <c r="J284" s="38"/>
      <c r="K284" s="38"/>
      <c r="L284" s="41"/>
      <c r="M284" s="225"/>
      <c r="N284" s="226"/>
      <c r="O284" s="73"/>
      <c r="P284" s="73"/>
      <c r="Q284" s="73"/>
      <c r="R284" s="73"/>
      <c r="S284" s="73"/>
      <c r="T284" s="74"/>
      <c r="U284" s="36"/>
      <c r="V284" s="36"/>
      <c r="W284" s="36"/>
      <c r="X284" s="36"/>
      <c r="Y284" s="36"/>
      <c r="Z284" s="36"/>
      <c r="AA284" s="36"/>
      <c r="AB284" s="36"/>
      <c r="AC284" s="36"/>
      <c r="AD284" s="36"/>
      <c r="AE284" s="36"/>
      <c r="AT284" s="18" t="s">
        <v>156</v>
      </c>
      <c r="AU284" s="18" t="s">
        <v>98</v>
      </c>
    </row>
    <row r="285" spans="1:65" s="13" customFormat="1" ht="11.25">
      <c r="B285" s="228"/>
      <c r="C285" s="229"/>
      <c r="D285" s="223" t="s">
        <v>158</v>
      </c>
      <c r="E285" s="230" t="s">
        <v>1</v>
      </c>
      <c r="F285" s="231" t="s">
        <v>350</v>
      </c>
      <c r="G285" s="229"/>
      <c r="H285" s="230" t="s">
        <v>1</v>
      </c>
      <c r="I285" s="232"/>
      <c r="J285" s="229"/>
      <c r="K285" s="229"/>
      <c r="L285" s="233"/>
      <c r="M285" s="234"/>
      <c r="N285" s="235"/>
      <c r="O285" s="235"/>
      <c r="P285" s="235"/>
      <c r="Q285" s="235"/>
      <c r="R285" s="235"/>
      <c r="S285" s="235"/>
      <c r="T285" s="236"/>
      <c r="AT285" s="237" t="s">
        <v>158</v>
      </c>
      <c r="AU285" s="237" t="s">
        <v>98</v>
      </c>
      <c r="AV285" s="13" t="s">
        <v>23</v>
      </c>
      <c r="AW285" s="13" t="s">
        <v>48</v>
      </c>
      <c r="AX285" s="13" t="s">
        <v>91</v>
      </c>
      <c r="AY285" s="237" t="s">
        <v>144</v>
      </c>
    </row>
    <row r="286" spans="1:65" s="14" customFormat="1" ht="11.25">
      <c r="B286" s="238"/>
      <c r="C286" s="239"/>
      <c r="D286" s="223" t="s">
        <v>158</v>
      </c>
      <c r="E286" s="240" t="s">
        <v>1</v>
      </c>
      <c r="F286" s="241" t="s">
        <v>351</v>
      </c>
      <c r="G286" s="239"/>
      <c r="H286" s="242">
        <v>1.3</v>
      </c>
      <c r="I286" s="243"/>
      <c r="J286" s="239"/>
      <c r="K286" s="239"/>
      <c r="L286" s="244"/>
      <c r="M286" s="245"/>
      <c r="N286" s="246"/>
      <c r="O286" s="246"/>
      <c r="P286" s="246"/>
      <c r="Q286" s="246"/>
      <c r="R286" s="246"/>
      <c r="S286" s="246"/>
      <c r="T286" s="247"/>
      <c r="AT286" s="248" t="s">
        <v>158</v>
      </c>
      <c r="AU286" s="248" t="s">
        <v>98</v>
      </c>
      <c r="AV286" s="14" t="s">
        <v>98</v>
      </c>
      <c r="AW286" s="14" t="s">
        <v>48</v>
      </c>
      <c r="AX286" s="14" t="s">
        <v>91</v>
      </c>
      <c r="AY286" s="248" t="s">
        <v>144</v>
      </c>
    </row>
    <row r="287" spans="1:65" s="2" customFormat="1" ht="16.5" customHeight="1">
      <c r="A287" s="36"/>
      <c r="B287" s="37"/>
      <c r="C287" s="210" t="s">
        <v>352</v>
      </c>
      <c r="D287" s="210" t="s">
        <v>147</v>
      </c>
      <c r="E287" s="211" t="s">
        <v>353</v>
      </c>
      <c r="F287" s="212" t="s">
        <v>354</v>
      </c>
      <c r="G287" s="213" t="s">
        <v>172</v>
      </c>
      <c r="H287" s="214">
        <v>275.57</v>
      </c>
      <c r="I287" s="215"/>
      <c r="J287" s="216">
        <f>ROUND(I287*H287,2)</f>
        <v>0</v>
      </c>
      <c r="K287" s="212" t="s">
        <v>151</v>
      </c>
      <c r="L287" s="41"/>
      <c r="M287" s="217" t="s">
        <v>1</v>
      </c>
      <c r="N287" s="218" t="s">
        <v>56</v>
      </c>
      <c r="O287" s="73"/>
      <c r="P287" s="219">
        <f>O287*H287</f>
        <v>0</v>
      </c>
      <c r="Q287" s="219">
        <v>6.0999999999999997E-4</v>
      </c>
      <c r="R287" s="219">
        <f>Q287*H287</f>
        <v>0.16809769999999999</v>
      </c>
      <c r="S287" s="219">
        <v>0</v>
      </c>
      <c r="T287" s="220">
        <f>S287*H287</f>
        <v>0</v>
      </c>
      <c r="U287" s="36"/>
      <c r="V287" s="36"/>
      <c r="W287" s="36"/>
      <c r="X287" s="36"/>
      <c r="Y287" s="36"/>
      <c r="Z287" s="36"/>
      <c r="AA287" s="36"/>
      <c r="AB287" s="36"/>
      <c r="AC287" s="36"/>
      <c r="AD287" s="36"/>
      <c r="AE287" s="36"/>
      <c r="AR287" s="221" t="s">
        <v>152</v>
      </c>
      <c r="AT287" s="221" t="s">
        <v>147</v>
      </c>
      <c r="AU287" s="221" t="s">
        <v>98</v>
      </c>
      <c r="AY287" s="18" t="s">
        <v>144</v>
      </c>
      <c r="BE287" s="222">
        <f>IF(N287="základní",J287,0)</f>
        <v>0</v>
      </c>
      <c r="BF287" s="222">
        <f>IF(N287="snížená",J287,0)</f>
        <v>0</v>
      </c>
      <c r="BG287" s="222">
        <f>IF(N287="zákl. přenesená",J287,0)</f>
        <v>0</v>
      </c>
      <c r="BH287" s="222">
        <f>IF(N287="sníž. přenesená",J287,0)</f>
        <v>0</v>
      </c>
      <c r="BI287" s="222">
        <f>IF(N287="nulová",J287,0)</f>
        <v>0</v>
      </c>
      <c r="BJ287" s="18" t="s">
        <v>23</v>
      </c>
      <c r="BK287" s="222">
        <f>ROUND(I287*H287,2)</f>
        <v>0</v>
      </c>
      <c r="BL287" s="18" t="s">
        <v>152</v>
      </c>
      <c r="BM287" s="221" t="s">
        <v>355</v>
      </c>
    </row>
    <row r="288" spans="1:65" s="2" customFormat="1" ht="19.5">
      <c r="A288" s="36"/>
      <c r="B288" s="37"/>
      <c r="C288" s="38"/>
      <c r="D288" s="223" t="s">
        <v>154</v>
      </c>
      <c r="E288" s="38"/>
      <c r="F288" s="224" t="s">
        <v>356</v>
      </c>
      <c r="G288" s="38"/>
      <c r="H288" s="38"/>
      <c r="I288" s="124"/>
      <c r="J288" s="38"/>
      <c r="K288" s="38"/>
      <c r="L288" s="41"/>
      <c r="M288" s="225"/>
      <c r="N288" s="226"/>
      <c r="O288" s="73"/>
      <c r="P288" s="73"/>
      <c r="Q288" s="73"/>
      <c r="R288" s="73"/>
      <c r="S288" s="73"/>
      <c r="T288" s="74"/>
      <c r="U288" s="36"/>
      <c r="V288" s="36"/>
      <c r="W288" s="36"/>
      <c r="X288" s="36"/>
      <c r="Y288" s="36"/>
      <c r="Z288" s="36"/>
      <c r="AA288" s="36"/>
      <c r="AB288" s="36"/>
      <c r="AC288" s="36"/>
      <c r="AD288" s="36"/>
      <c r="AE288" s="36"/>
      <c r="AT288" s="18" t="s">
        <v>154</v>
      </c>
      <c r="AU288" s="18" t="s">
        <v>98</v>
      </c>
    </row>
    <row r="289" spans="1:65" s="13" customFormat="1" ht="11.25">
      <c r="B289" s="228"/>
      <c r="C289" s="229"/>
      <c r="D289" s="223" t="s">
        <v>158</v>
      </c>
      <c r="E289" s="230" t="s">
        <v>1</v>
      </c>
      <c r="F289" s="231" t="s">
        <v>357</v>
      </c>
      <c r="G289" s="229"/>
      <c r="H289" s="230" t="s">
        <v>1</v>
      </c>
      <c r="I289" s="232"/>
      <c r="J289" s="229"/>
      <c r="K289" s="229"/>
      <c r="L289" s="233"/>
      <c r="M289" s="234"/>
      <c r="N289" s="235"/>
      <c r="O289" s="235"/>
      <c r="P289" s="235"/>
      <c r="Q289" s="235"/>
      <c r="R289" s="235"/>
      <c r="S289" s="235"/>
      <c r="T289" s="236"/>
      <c r="AT289" s="237" t="s">
        <v>158</v>
      </c>
      <c r="AU289" s="237" t="s">
        <v>98</v>
      </c>
      <c r="AV289" s="13" t="s">
        <v>23</v>
      </c>
      <c r="AW289" s="13" t="s">
        <v>48</v>
      </c>
      <c r="AX289" s="13" t="s">
        <v>91</v>
      </c>
      <c r="AY289" s="237" t="s">
        <v>144</v>
      </c>
    </row>
    <row r="290" spans="1:65" s="14" customFormat="1" ht="11.25">
      <c r="B290" s="238"/>
      <c r="C290" s="239"/>
      <c r="D290" s="223" t="s">
        <v>158</v>
      </c>
      <c r="E290" s="240" t="s">
        <v>1</v>
      </c>
      <c r="F290" s="241" t="s">
        <v>358</v>
      </c>
      <c r="G290" s="239"/>
      <c r="H290" s="242">
        <v>275.57</v>
      </c>
      <c r="I290" s="243"/>
      <c r="J290" s="239"/>
      <c r="K290" s="239"/>
      <c r="L290" s="244"/>
      <c r="M290" s="245"/>
      <c r="N290" s="246"/>
      <c r="O290" s="246"/>
      <c r="P290" s="246"/>
      <c r="Q290" s="246"/>
      <c r="R290" s="246"/>
      <c r="S290" s="246"/>
      <c r="T290" s="247"/>
      <c r="AT290" s="248" t="s">
        <v>158</v>
      </c>
      <c r="AU290" s="248" t="s">
        <v>98</v>
      </c>
      <c r="AV290" s="14" t="s">
        <v>98</v>
      </c>
      <c r="AW290" s="14" t="s">
        <v>48</v>
      </c>
      <c r="AX290" s="14" t="s">
        <v>91</v>
      </c>
      <c r="AY290" s="248" t="s">
        <v>144</v>
      </c>
    </row>
    <row r="291" spans="1:65" s="2" customFormat="1" ht="21.75" customHeight="1">
      <c r="A291" s="36"/>
      <c r="B291" s="37"/>
      <c r="C291" s="210" t="s">
        <v>359</v>
      </c>
      <c r="D291" s="210" t="s">
        <v>147</v>
      </c>
      <c r="E291" s="211" t="s">
        <v>360</v>
      </c>
      <c r="F291" s="212" t="s">
        <v>361</v>
      </c>
      <c r="G291" s="213" t="s">
        <v>172</v>
      </c>
      <c r="H291" s="214">
        <v>275.57</v>
      </c>
      <c r="I291" s="215"/>
      <c r="J291" s="216">
        <f>ROUND(I291*H291,2)</f>
        <v>0</v>
      </c>
      <c r="K291" s="212" t="s">
        <v>151</v>
      </c>
      <c r="L291" s="41"/>
      <c r="M291" s="217" t="s">
        <v>1</v>
      </c>
      <c r="N291" s="218" t="s">
        <v>56</v>
      </c>
      <c r="O291" s="73"/>
      <c r="P291" s="219">
        <f>O291*H291</f>
        <v>0</v>
      </c>
      <c r="Q291" s="219">
        <v>6.0099999999999997E-3</v>
      </c>
      <c r="R291" s="219">
        <f>Q291*H291</f>
        <v>1.6561756999999999</v>
      </c>
      <c r="S291" s="219">
        <v>0</v>
      </c>
      <c r="T291" s="220">
        <f>S291*H291</f>
        <v>0</v>
      </c>
      <c r="U291" s="36"/>
      <c r="V291" s="36"/>
      <c r="W291" s="36"/>
      <c r="X291" s="36"/>
      <c r="Y291" s="36"/>
      <c r="Z291" s="36"/>
      <c r="AA291" s="36"/>
      <c r="AB291" s="36"/>
      <c r="AC291" s="36"/>
      <c r="AD291" s="36"/>
      <c r="AE291" s="36"/>
      <c r="AR291" s="221" t="s">
        <v>152</v>
      </c>
      <c r="AT291" s="221" t="s">
        <v>147</v>
      </c>
      <c r="AU291" s="221" t="s">
        <v>98</v>
      </c>
      <c r="AY291" s="18" t="s">
        <v>144</v>
      </c>
      <c r="BE291" s="222">
        <f>IF(N291="základní",J291,0)</f>
        <v>0</v>
      </c>
      <c r="BF291" s="222">
        <f>IF(N291="snížená",J291,0)</f>
        <v>0</v>
      </c>
      <c r="BG291" s="222">
        <f>IF(N291="zákl. přenesená",J291,0)</f>
        <v>0</v>
      </c>
      <c r="BH291" s="222">
        <f>IF(N291="sníž. přenesená",J291,0)</f>
        <v>0</v>
      </c>
      <c r="BI291" s="222">
        <f>IF(N291="nulová",J291,0)</f>
        <v>0</v>
      </c>
      <c r="BJ291" s="18" t="s">
        <v>23</v>
      </c>
      <c r="BK291" s="222">
        <f>ROUND(I291*H291,2)</f>
        <v>0</v>
      </c>
      <c r="BL291" s="18" t="s">
        <v>152</v>
      </c>
      <c r="BM291" s="221" t="s">
        <v>362</v>
      </c>
    </row>
    <row r="292" spans="1:65" s="2" customFormat="1" ht="19.5">
      <c r="A292" s="36"/>
      <c r="B292" s="37"/>
      <c r="C292" s="38"/>
      <c r="D292" s="223" t="s">
        <v>154</v>
      </c>
      <c r="E292" s="38"/>
      <c r="F292" s="224" t="s">
        <v>363</v>
      </c>
      <c r="G292" s="38"/>
      <c r="H292" s="38"/>
      <c r="I292" s="124"/>
      <c r="J292" s="38"/>
      <c r="K292" s="38"/>
      <c r="L292" s="41"/>
      <c r="M292" s="225"/>
      <c r="N292" s="226"/>
      <c r="O292" s="73"/>
      <c r="P292" s="73"/>
      <c r="Q292" s="73"/>
      <c r="R292" s="73"/>
      <c r="S292" s="73"/>
      <c r="T292" s="74"/>
      <c r="U292" s="36"/>
      <c r="V292" s="36"/>
      <c r="W292" s="36"/>
      <c r="X292" s="36"/>
      <c r="Y292" s="36"/>
      <c r="Z292" s="36"/>
      <c r="AA292" s="36"/>
      <c r="AB292" s="36"/>
      <c r="AC292" s="36"/>
      <c r="AD292" s="36"/>
      <c r="AE292" s="36"/>
      <c r="AT292" s="18" t="s">
        <v>154</v>
      </c>
      <c r="AU292" s="18" t="s">
        <v>98</v>
      </c>
    </row>
    <row r="293" spans="1:65" s="13" customFormat="1" ht="11.25">
      <c r="B293" s="228"/>
      <c r="C293" s="229"/>
      <c r="D293" s="223" t="s">
        <v>158</v>
      </c>
      <c r="E293" s="230" t="s">
        <v>1</v>
      </c>
      <c r="F293" s="231" t="s">
        <v>364</v>
      </c>
      <c r="G293" s="229"/>
      <c r="H293" s="230" t="s">
        <v>1</v>
      </c>
      <c r="I293" s="232"/>
      <c r="J293" s="229"/>
      <c r="K293" s="229"/>
      <c r="L293" s="233"/>
      <c r="M293" s="234"/>
      <c r="N293" s="235"/>
      <c r="O293" s="235"/>
      <c r="P293" s="235"/>
      <c r="Q293" s="235"/>
      <c r="R293" s="235"/>
      <c r="S293" s="235"/>
      <c r="T293" s="236"/>
      <c r="AT293" s="237" t="s">
        <v>158</v>
      </c>
      <c r="AU293" s="237" t="s">
        <v>98</v>
      </c>
      <c r="AV293" s="13" t="s">
        <v>23</v>
      </c>
      <c r="AW293" s="13" t="s">
        <v>48</v>
      </c>
      <c r="AX293" s="13" t="s">
        <v>91</v>
      </c>
      <c r="AY293" s="237" t="s">
        <v>144</v>
      </c>
    </row>
    <row r="294" spans="1:65" s="14" customFormat="1" ht="11.25">
      <c r="B294" s="238"/>
      <c r="C294" s="239"/>
      <c r="D294" s="223" t="s">
        <v>158</v>
      </c>
      <c r="E294" s="240" t="s">
        <v>1</v>
      </c>
      <c r="F294" s="241" t="s">
        <v>358</v>
      </c>
      <c r="G294" s="239"/>
      <c r="H294" s="242">
        <v>275.57</v>
      </c>
      <c r="I294" s="243"/>
      <c r="J294" s="239"/>
      <c r="K294" s="239"/>
      <c r="L294" s="244"/>
      <c r="M294" s="245"/>
      <c r="N294" s="246"/>
      <c r="O294" s="246"/>
      <c r="P294" s="246"/>
      <c r="Q294" s="246"/>
      <c r="R294" s="246"/>
      <c r="S294" s="246"/>
      <c r="T294" s="247"/>
      <c r="AT294" s="248" t="s">
        <v>158</v>
      </c>
      <c r="AU294" s="248" t="s">
        <v>98</v>
      </c>
      <c r="AV294" s="14" t="s">
        <v>98</v>
      </c>
      <c r="AW294" s="14" t="s">
        <v>48</v>
      </c>
      <c r="AX294" s="14" t="s">
        <v>91</v>
      </c>
      <c r="AY294" s="248" t="s">
        <v>144</v>
      </c>
    </row>
    <row r="295" spans="1:65" s="2" customFormat="1" ht="21.75" customHeight="1">
      <c r="A295" s="36"/>
      <c r="B295" s="37"/>
      <c r="C295" s="210" t="s">
        <v>365</v>
      </c>
      <c r="D295" s="210" t="s">
        <v>147</v>
      </c>
      <c r="E295" s="211" t="s">
        <v>366</v>
      </c>
      <c r="F295" s="212" t="s">
        <v>367</v>
      </c>
      <c r="G295" s="213" t="s">
        <v>172</v>
      </c>
      <c r="H295" s="214">
        <v>275.57</v>
      </c>
      <c r="I295" s="215"/>
      <c r="J295" s="216">
        <f>ROUND(I295*H295,2)</f>
        <v>0</v>
      </c>
      <c r="K295" s="212" t="s">
        <v>151</v>
      </c>
      <c r="L295" s="41"/>
      <c r="M295" s="217" t="s">
        <v>1</v>
      </c>
      <c r="N295" s="218" t="s">
        <v>56</v>
      </c>
      <c r="O295" s="73"/>
      <c r="P295" s="219">
        <f>O295*H295</f>
        <v>0</v>
      </c>
      <c r="Q295" s="219">
        <v>0</v>
      </c>
      <c r="R295" s="219">
        <f>Q295*H295</f>
        <v>0</v>
      </c>
      <c r="S295" s="219">
        <v>0</v>
      </c>
      <c r="T295" s="220">
        <f>S295*H295</f>
        <v>0</v>
      </c>
      <c r="U295" s="36"/>
      <c r="V295" s="36"/>
      <c r="W295" s="36"/>
      <c r="X295" s="36"/>
      <c r="Y295" s="36"/>
      <c r="Z295" s="36"/>
      <c r="AA295" s="36"/>
      <c r="AB295" s="36"/>
      <c r="AC295" s="36"/>
      <c r="AD295" s="36"/>
      <c r="AE295" s="36"/>
      <c r="AR295" s="221" t="s">
        <v>152</v>
      </c>
      <c r="AT295" s="221" t="s">
        <v>147</v>
      </c>
      <c r="AU295" s="221" t="s">
        <v>98</v>
      </c>
      <c r="AY295" s="18" t="s">
        <v>144</v>
      </c>
      <c r="BE295" s="222">
        <f>IF(N295="základní",J295,0)</f>
        <v>0</v>
      </c>
      <c r="BF295" s="222">
        <f>IF(N295="snížená",J295,0)</f>
        <v>0</v>
      </c>
      <c r="BG295" s="222">
        <f>IF(N295="zákl. přenesená",J295,0)</f>
        <v>0</v>
      </c>
      <c r="BH295" s="222">
        <f>IF(N295="sníž. přenesená",J295,0)</f>
        <v>0</v>
      </c>
      <c r="BI295" s="222">
        <f>IF(N295="nulová",J295,0)</f>
        <v>0</v>
      </c>
      <c r="BJ295" s="18" t="s">
        <v>23</v>
      </c>
      <c r="BK295" s="222">
        <f>ROUND(I295*H295,2)</f>
        <v>0</v>
      </c>
      <c r="BL295" s="18" t="s">
        <v>152</v>
      </c>
      <c r="BM295" s="221" t="s">
        <v>368</v>
      </c>
    </row>
    <row r="296" spans="1:65" s="2" customFormat="1" ht="29.25">
      <c r="A296" s="36"/>
      <c r="B296" s="37"/>
      <c r="C296" s="38"/>
      <c r="D296" s="223" t="s">
        <v>154</v>
      </c>
      <c r="E296" s="38"/>
      <c r="F296" s="224" t="s">
        <v>369</v>
      </c>
      <c r="G296" s="38"/>
      <c r="H296" s="38"/>
      <c r="I296" s="124"/>
      <c r="J296" s="38"/>
      <c r="K296" s="38"/>
      <c r="L296" s="41"/>
      <c r="M296" s="225"/>
      <c r="N296" s="226"/>
      <c r="O296" s="73"/>
      <c r="P296" s="73"/>
      <c r="Q296" s="73"/>
      <c r="R296" s="73"/>
      <c r="S296" s="73"/>
      <c r="T296" s="74"/>
      <c r="U296" s="36"/>
      <c r="V296" s="36"/>
      <c r="W296" s="36"/>
      <c r="X296" s="36"/>
      <c r="Y296" s="36"/>
      <c r="Z296" s="36"/>
      <c r="AA296" s="36"/>
      <c r="AB296" s="36"/>
      <c r="AC296" s="36"/>
      <c r="AD296" s="36"/>
      <c r="AE296" s="36"/>
      <c r="AT296" s="18" t="s">
        <v>154</v>
      </c>
      <c r="AU296" s="18" t="s">
        <v>98</v>
      </c>
    </row>
    <row r="297" spans="1:65" s="2" customFormat="1" ht="19.5">
      <c r="A297" s="36"/>
      <c r="B297" s="37"/>
      <c r="C297" s="38"/>
      <c r="D297" s="223" t="s">
        <v>156</v>
      </c>
      <c r="E297" s="38"/>
      <c r="F297" s="227" t="s">
        <v>370</v>
      </c>
      <c r="G297" s="38"/>
      <c r="H297" s="38"/>
      <c r="I297" s="124"/>
      <c r="J297" s="38"/>
      <c r="K297" s="38"/>
      <c r="L297" s="41"/>
      <c r="M297" s="225"/>
      <c r="N297" s="226"/>
      <c r="O297" s="73"/>
      <c r="P297" s="73"/>
      <c r="Q297" s="73"/>
      <c r="R297" s="73"/>
      <c r="S297" s="73"/>
      <c r="T297" s="74"/>
      <c r="U297" s="36"/>
      <c r="V297" s="36"/>
      <c r="W297" s="36"/>
      <c r="X297" s="36"/>
      <c r="Y297" s="36"/>
      <c r="Z297" s="36"/>
      <c r="AA297" s="36"/>
      <c r="AB297" s="36"/>
      <c r="AC297" s="36"/>
      <c r="AD297" s="36"/>
      <c r="AE297" s="36"/>
      <c r="AT297" s="18" t="s">
        <v>156</v>
      </c>
      <c r="AU297" s="18" t="s">
        <v>98</v>
      </c>
    </row>
    <row r="298" spans="1:65" s="13" customFormat="1" ht="11.25">
      <c r="B298" s="228"/>
      <c r="C298" s="229"/>
      <c r="D298" s="223" t="s">
        <v>158</v>
      </c>
      <c r="E298" s="230" t="s">
        <v>1</v>
      </c>
      <c r="F298" s="231" t="s">
        <v>364</v>
      </c>
      <c r="G298" s="229"/>
      <c r="H298" s="230" t="s">
        <v>1</v>
      </c>
      <c r="I298" s="232"/>
      <c r="J298" s="229"/>
      <c r="K298" s="229"/>
      <c r="L298" s="233"/>
      <c r="M298" s="234"/>
      <c r="N298" s="235"/>
      <c r="O298" s="235"/>
      <c r="P298" s="235"/>
      <c r="Q298" s="235"/>
      <c r="R298" s="235"/>
      <c r="S298" s="235"/>
      <c r="T298" s="236"/>
      <c r="AT298" s="237" t="s">
        <v>158</v>
      </c>
      <c r="AU298" s="237" t="s">
        <v>98</v>
      </c>
      <c r="AV298" s="13" t="s">
        <v>23</v>
      </c>
      <c r="AW298" s="13" t="s">
        <v>48</v>
      </c>
      <c r="AX298" s="13" t="s">
        <v>91</v>
      </c>
      <c r="AY298" s="237" t="s">
        <v>144</v>
      </c>
    </row>
    <row r="299" spans="1:65" s="14" customFormat="1" ht="11.25">
      <c r="B299" s="238"/>
      <c r="C299" s="239"/>
      <c r="D299" s="223" t="s">
        <v>158</v>
      </c>
      <c r="E299" s="240" t="s">
        <v>1</v>
      </c>
      <c r="F299" s="241" t="s">
        <v>358</v>
      </c>
      <c r="G299" s="239"/>
      <c r="H299" s="242">
        <v>275.57</v>
      </c>
      <c r="I299" s="243"/>
      <c r="J299" s="239"/>
      <c r="K299" s="239"/>
      <c r="L299" s="244"/>
      <c r="M299" s="245"/>
      <c r="N299" s="246"/>
      <c r="O299" s="246"/>
      <c r="P299" s="246"/>
      <c r="Q299" s="246"/>
      <c r="R299" s="246"/>
      <c r="S299" s="246"/>
      <c r="T299" s="247"/>
      <c r="AT299" s="248" t="s">
        <v>158</v>
      </c>
      <c r="AU299" s="248" t="s">
        <v>98</v>
      </c>
      <c r="AV299" s="14" t="s">
        <v>98</v>
      </c>
      <c r="AW299" s="14" t="s">
        <v>48</v>
      </c>
      <c r="AX299" s="14" t="s">
        <v>91</v>
      </c>
      <c r="AY299" s="248" t="s">
        <v>144</v>
      </c>
    </row>
    <row r="300" spans="1:65" s="2" customFormat="1" ht="21.75" customHeight="1">
      <c r="A300" s="36"/>
      <c r="B300" s="37"/>
      <c r="C300" s="210" t="s">
        <v>371</v>
      </c>
      <c r="D300" s="210" t="s">
        <v>147</v>
      </c>
      <c r="E300" s="211" t="s">
        <v>372</v>
      </c>
      <c r="F300" s="212" t="s">
        <v>373</v>
      </c>
      <c r="G300" s="213" t="s">
        <v>172</v>
      </c>
      <c r="H300" s="214">
        <v>275.57</v>
      </c>
      <c r="I300" s="215"/>
      <c r="J300" s="216">
        <f>ROUND(I300*H300,2)</f>
        <v>0</v>
      </c>
      <c r="K300" s="212" t="s">
        <v>151</v>
      </c>
      <c r="L300" s="41"/>
      <c r="M300" s="217" t="s">
        <v>1</v>
      </c>
      <c r="N300" s="218" t="s">
        <v>56</v>
      </c>
      <c r="O300" s="73"/>
      <c r="P300" s="219">
        <f>O300*H300</f>
        <v>0</v>
      </c>
      <c r="Q300" s="219">
        <v>0</v>
      </c>
      <c r="R300" s="219">
        <f>Q300*H300</f>
        <v>0</v>
      </c>
      <c r="S300" s="219">
        <v>0</v>
      </c>
      <c r="T300" s="220">
        <f>S300*H300</f>
        <v>0</v>
      </c>
      <c r="U300" s="36"/>
      <c r="V300" s="36"/>
      <c r="W300" s="36"/>
      <c r="X300" s="36"/>
      <c r="Y300" s="36"/>
      <c r="Z300" s="36"/>
      <c r="AA300" s="36"/>
      <c r="AB300" s="36"/>
      <c r="AC300" s="36"/>
      <c r="AD300" s="36"/>
      <c r="AE300" s="36"/>
      <c r="AR300" s="221" t="s">
        <v>152</v>
      </c>
      <c r="AT300" s="221" t="s">
        <v>147</v>
      </c>
      <c r="AU300" s="221" t="s">
        <v>98</v>
      </c>
      <c r="AY300" s="18" t="s">
        <v>144</v>
      </c>
      <c r="BE300" s="222">
        <f>IF(N300="základní",J300,0)</f>
        <v>0</v>
      </c>
      <c r="BF300" s="222">
        <f>IF(N300="snížená",J300,0)</f>
        <v>0</v>
      </c>
      <c r="BG300" s="222">
        <f>IF(N300="zákl. přenesená",J300,0)</f>
        <v>0</v>
      </c>
      <c r="BH300" s="222">
        <f>IF(N300="sníž. přenesená",J300,0)</f>
        <v>0</v>
      </c>
      <c r="BI300" s="222">
        <f>IF(N300="nulová",J300,0)</f>
        <v>0</v>
      </c>
      <c r="BJ300" s="18" t="s">
        <v>23</v>
      </c>
      <c r="BK300" s="222">
        <f>ROUND(I300*H300,2)</f>
        <v>0</v>
      </c>
      <c r="BL300" s="18" t="s">
        <v>152</v>
      </c>
      <c r="BM300" s="221" t="s">
        <v>374</v>
      </c>
    </row>
    <row r="301" spans="1:65" s="2" customFormat="1" ht="29.25">
      <c r="A301" s="36"/>
      <c r="B301" s="37"/>
      <c r="C301" s="38"/>
      <c r="D301" s="223" t="s">
        <v>154</v>
      </c>
      <c r="E301" s="38"/>
      <c r="F301" s="224" t="s">
        <v>375</v>
      </c>
      <c r="G301" s="38"/>
      <c r="H301" s="38"/>
      <c r="I301" s="124"/>
      <c r="J301" s="38"/>
      <c r="K301" s="38"/>
      <c r="L301" s="41"/>
      <c r="M301" s="225"/>
      <c r="N301" s="226"/>
      <c r="O301" s="73"/>
      <c r="P301" s="73"/>
      <c r="Q301" s="73"/>
      <c r="R301" s="73"/>
      <c r="S301" s="73"/>
      <c r="T301" s="74"/>
      <c r="U301" s="36"/>
      <c r="V301" s="36"/>
      <c r="W301" s="36"/>
      <c r="X301" s="36"/>
      <c r="Y301" s="36"/>
      <c r="Z301" s="36"/>
      <c r="AA301" s="36"/>
      <c r="AB301" s="36"/>
      <c r="AC301" s="36"/>
      <c r="AD301" s="36"/>
      <c r="AE301" s="36"/>
      <c r="AT301" s="18" t="s">
        <v>154</v>
      </c>
      <c r="AU301" s="18" t="s">
        <v>98</v>
      </c>
    </row>
    <row r="302" spans="1:65" s="2" customFormat="1" ht="19.5">
      <c r="A302" s="36"/>
      <c r="B302" s="37"/>
      <c r="C302" s="38"/>
      <c r="D302" s="223" t="s">
        <v>156</v>
      </c>
      <c r="E302" s="38"/>
      <c r="F302" s="227" t="s">
        <v>376</v>
      </c>
      <c r="G302" s="38"/>
      <c r="H302" s="38"/>
      <c r="I302" s="124"/>
      <c r="J302" s="38"/>
      <c r="K302" s="38"/>
      <c r="L302" s="41"/>
      <c r="M302" s="225"/>
      <c r="N302" s="226"/>
      <c r="O302" s="73"/>
      <c r="P302" s="73"/>
      <c r="Q302" s="73"/>
      <c r="R302" s="73"/>
      <c r="S302" s="73"/>
      <c r="T302" s="74"/>
      <c r="U302" s="36"/>
      <c r="V302" s="36"/>
      <c r="W302" s="36"/>
      <c r="X302" s="36"/>
      <c r="Y302" s="36"/>
      <c r="Z302" s="36"/>
      <c r="AA302" s="36"/>
      <c r="AB302" s="36"/>
      <c r="AC302" s="36"/>
      <c r="AD302" s="36"/>
      <c r="AE302" s="36"/>
      <c r="AT302" s="18" t="s">
        <v>156</v>
      </c>
      <c r="AU302" s="18" t="s">
        <v>98</v>
      </c>
    </row>
    <row r="303" spans="1:65" s="13" customFormat="1" ht="11.25">
      <c r="B303" s="228"/>
      <c r="C303" s="229"/>
      <c r="D303" s="223" t="s">
        <v>158</v>
      </c>
      <c r="E303" s="230" t="s">
        <v>1</v>
      </c>
      <c r="F303" s="231" t="s">
        <v>357</v>
      </c>
      <c r="G303" s="229"/>
      <c r="H303" s="230" t="s">
        <v>1</v>
      </c>
      <c r="I303" s="232"/>
      <c r="J303" s="229"/>
      <c r="K303" s="229"/>
      <c r="L303" s="233"/>
      <c r="M303" s="234"/>
      <c r="N303" s="235"/>
      <c r="O303" s="235"/>
      <c r="P303" s="235"/>
      <c r="Q303" s="235"/>
      <c r="R303" s="235"/>
      <c r="S303" s="235"/>
      <c r="T303" s="236"/>
      <c r="AT303" s="237" t="s">
        <v>158</v>
      </c>
      <c r="AU303" s="237" t="s">
        <v>98</v>
      </c>
      <c r="AV303" s="13" t="s">
        <v>23</v>
      </c>
      <c r="AW303" s="13" t="s">
        <v>48</v>
      </c>
      <c r="AX303" s="13" t="s">
        <v>91</v>
      </c>
      <c r="AY303" s="237" t="s">
        <v>144</v>
      </c>
    </row>
    <row r="304" spans="1:65" s="14" customFormat="1" ht="11.25">
      <c r="B304" s="238"/>
      <c r="C304" s="239"/>
      <c r="D304" s="223" t="s">
        <v>158</v>
      </c>
      <c r="E304" s="240" t="s">
        <v>1</v>
      </c>
      <c r="F304" s="241" t="s">
        <v>358</v>
      </c>
      <c r="G304" s="239"/>
      <c r="H304" s="242">
        <v>275.57</v>
      </c>
      <c r="I304" s="243"/>
      <c r="J304" s="239"/>
      <c r="K304" s="239"/>
      <c r="L304" s="244"/>
      <c r="M304" s="245"/>
      <c r="N304" s="246"/>
      <c r="O304" s="246"/>
      <c r="P304" s="246"/>
      <c r="Q304" s="246"/>
      <c r="R304" s="246"/>
      <c r="S304" s="246"/>
      <c r="T304" s="247"/>
      <c r="AT304" s="248" t="s">
        <v>158</v>
      </c>
      <c r="AU304" s="248" t="s">
        <v>98</v>
      </c>
      <c r="AV304" s="14" t="s">
        <v>98</v>
      </c>
      <c r="AW304" s="14" t="s">
        <v>48</v>
      </c>
      <c r="AX304" s="14" t="s">
        <v>91</v>
      </c>
      <c r="AY304" s="248" t="s">
        <v>144</v>
      </c>
    </row>
    <row r="305" spans="1:65" s="2" customFormat="1" ht="21.75" customHeight="1">
      <c r="A305" s="36"/>
      <c r="B305" s="37"/>
      <c r="C305" s="210" t="s">
        <v>377</v>
      </c>
      <c r="D305" s="210" t="s">
        <v>147</v>
      </c>
      <c r="E305" s="211" t="s">
        <v>378</v>
      </c>
      <c r="F305" s="212" t="s">
        <v>379</v>
      </c>
      <c r="G305" s="213" t="s">
        <v>380</v>
      </c>
      <c r="H305" s="214">
        <v>75.92</v>
      </c>
      <c r="I305" s="215"/>
      <c r="J305" s="216">
        <f>ROUND(I305*H305,2)</f>
        <v>0</v>
      </c>
      <c r="K305" s="212" t="s">
        <v>151</v>
      </c>
      <c r="L305" s="41"/>
      <c r="M305" s="217" t="s">
        <v>1</v>
      </c>
      <c r="N305" s="218" t="s">
        <v>56</v>
      </c>
      <c r="O305" s="73"/>
      <c r="P305" s="219">
        <f>O305*H305</f>
        <v>0</v>
      </c>
      <c r="Q305" s="219">
        <v>2.7999999999999998E-4</v>
      </c>
      <c r="R305" s="219">
        <f>Q305*H305</f>
        <v>2.1257599999999998E-2</v>
      </c>
      <c r="S305" s="219">
        <v>0</v>
      </c>
      <c r="T305" s="220">
        <f>S305*H305</f>
        <v>0</v>
      </c>
      <c r="U305" s="36"/>
      <c r="V305" s="36"/>
      <c r="W305" s="36"/>
      <c r="X305" s="36"/>
      <c r="Y305" s="36"/>
      <c r="Z305" s="36"/>
      <c r="AA305" s="36"/>
      <c r="AB305" s="36"/>
      <c r="AC305" s="36"/>
      <c r="AD305" s="36"/>
      <c r="AE305" s="36"/>
      <c r="AR305" s="221" t="s">
        <v>152</v>
      </c>
      <c r="AT305" s="221" t="s">
        <v>147</v>
      </c>
      <c r="AU305" s="221" t="s">
        <v>98</v>
      </c>
      <c r="AY305" s="18" t="s">
        <v>144</v>
      </c>
      <c r="BE305" s="222">
        <f>IF(N305="základní",J305,0)</f>
        <v>0</v>
      </c>
      <c r="BF305" s="222">
        <f>IF(N305="snížená",J305,0)</f>
        <v>0</v>
      </c>
      <c r="BG305" s="222">
        <f>IF(N305="zákl. přenesená",J305,0)</f>
        <v>0</v>
      </c>
      <c r="BH305" s="222">
        <f>IF(N305="sníž. přenesená",J305,0)</f>
        <v>0</v>
      </c>
      <c r="BI305" s="222">
        <f>IF(N305="nulová",J305,0)</f>
        <v>0</v>
      </c>
      <c r="BJ305" s="18" t="s">
        <v>23</v>
      </c>
      <c r="BK305" s="222">
        <f>ROUND(I305*H305,2)</f>
        <v>0</v>
      </c>
      <c r="BL305" s="18" t="s">
        <v>152</v>
      </c>
      <c r="BM305" s="221" t="s">
        <v>381</v>
      </c>
    </row>
    <row r="306" spans="1:65" s="2" customFormat="1" ht="39">
      <c r="A306" s="36"/>
      <c r="B306" s="37"/>
      <c r="C306" s="38"/>
      <c r="D306" s="223" t="s">
        <v>154</v>
      </c>
      <c r="E306" s="38"/>
      <c r="F306" s="224" t="s">
        <v>382</v>
      </c>
      <c r="G306" s="38"/>
      <c r="H306" s="38"/>
      <c r="I306" s="124"/>
      <c r="J306" s="38"/>
      <c r="K306" s="38"/>
      <c r="L306" s="41"/>
      <c r="M306" s="225"/>
      <c r="N306" s="226"/>
      <c r="O306" s="73"/>
      <c r="P306" s="73"/>
      <c r="Q306" s="73"/>
      <c r="R306" s="73"/>
      <c r="S306" s="73"/>
      <c r="T306" s="74"/>
      <c r="U306" s="36"/>
      <c r="V306" s="36"/>
      <c r="W306" s="36"/>
      <c r="X306" s="36"/>
      <c r="Y306" s="36"/>
      <c r="Z306" s="36"/>
      <c r="AA306" s="36"/>
      <c r="AB306" s="36"/>
      <c r="AC306" s="36"/>
      <c r="AD306" s="36"/>
      <c r="AE306" s="36"/>
      <c r="AT306" s="18" t="s">
        <v>154</v>
      </c>
      <c r="AU306" s="18" t="s">
        <v>98</v>
      </c>
    </row>
    <row r="307" spans="1:65" s="2" customFormat="1" ht="39">
      <c r="A307" s="36"/>
      <c r="B307" s="37"/>
      <c r="C307" s="38"/>
      <c r="D307" s="223" t="s">
        <v>156</v>
      </c>
      <c r="E307" s="38"/>
      <c r="F307" s="227" t="s">
        <v>383</v>
      </c>
      <c r="G307" s="38"/>
      <c r="H307" s="38"/>
      <c r="I307" s="124"/>
      <c r="J307" s="38"/>
      <c r="K307" s="38"/>
      <c r="L307" s="41"/>
      <c r="M307" s="225"/>
      <c r="N307" s="226"/>
      <c r="O307" s="73"/>
      <c r="P307" s="73"/>
      <c r="Q307" s="73"/>
      <c r="R307" s="73"/>
      <c r="S307" s="73"/>
      <c r="T307" s="74"/>
      <c r="U307" s="36"/>
      <c r="V307" s="36"/>
      <c r="W307" s="36"/>
      <c r="X307" s="36"/>
      <c r="Y307" s="36"/>
      <c r="Z307" s="36"/>
      <c r="AA307" s="36"/>
      <c r="AB307" s="36"/>
      <c r="AC307" s="36"/>
      <c r="AD307" s="36"/>
      <c r="AE307" s="36"/>
      <c r="AT307" s="18" t="s">
        <v>156</v>
      </c>
      <c r="AU307" s="18" t="s">
        <v>98</v>
      </c>
    </row>
    <row r="308" spans="1:65" s="13" customFormat="1" ht="11.25">
      <c r="B308" s="228"/>
      <c r="C308" s="229"/>
      <c r="D308" s="223" t="s">
        <v>158</v>
      </c>
      <c r="E308" s="230" t="s">
        <v>1</v>
      </c>
      <c r="F308" s="231" t="s">
        <v>384</v>
      </c>
      <c r="G308" s="229"/>
      <c r="H308" s="230" t="s">
        <v>1</v>
      </c>
      <c r="I308" s="232"/>
      <c r="J308" s="229"/>
      <c r="K308" s="229"/>
      <c r="L308" s="233"/>
      <c r="M308" s="234"/>
      <c r="N308" s="235"/>
      <c r="O308" s="235"/>
      <c r="P308" s="235"/>
      <c r="Q308" s="235"/>
      <c r="R308" s="235"/>
      <c r="S308" s="235"/>
      <c r="T308" s="236"/>
      <c r="AT308" s="237" t="s">
        <v>158</v>
      </c>
      <c r="AU308" s="237" t="s">
        <v>98</v>
      </c>
      <c r="AV308" s="13" t="s">
        <v>23</v>
      </c>
      <c r="AW308" s="13" t="s">
        <v>48</v>
      </c>
      <c r="AX308" s="13" t="s">
        <v>91</v>
      </c>
      <c r="AY308" s="237" t="s">
        <v>144</v>
      </c>
    </row>
    <row r="309" spans="1:65" s="14" customFormat="1" ht="11.25">
      <c r="B309" s="238"/>
      <c r="C309" s="239"/>
      <c r="D309" s="223" t="s">
        <v>158</v>
      </c>
      <c r="E309" s="240" t="s">
        <v>1</v>
      </c>
      <c r="F309" s="241" t="s">
        <v>385</v>
      </c>
      <c r="G309" s="239"/>
      <c r="H309" s="242">
        <v>75.92</v>
      </c>
      <c r="I309" s="243"/>
      <c r="J309" s="239"/>
      <c r="K309" s="239"/>
      <c r="L309" s="244"/>
      <c r="M309" s="245"/>
      <c r="N309" s="246"/>
      <c r="O309" s="246"/>
      <c r="P309" s="246"/>
      <c r="Q309" s="246"/>
      <c r="R309" s="246"/>
      <c r="S309" s="246"/>
      <c r="T309" s="247"/>
      <c r="AT309" s="248" t="s">
        <v>158</v>
      </c>
      <c r="AU309" s="248" t="s">
        <v>98</v>
      </c>
      <c r="AV309" s="14" t="s">
        <v>98</v>
      </c>
      <c r="AW309" s="14" t="s">
        <v>48</v>
      </c>
      <c r="AX309" s="14" t="s">
        <v>91</v>
      </c>
      <c r="AY309" s="248" t="s">
        <v>144</v>
      </c>
    </row>
    <row r="310" spans="1:65" s="2" customFormat="1" ht="21.75" customHeight="1">
      <c r="A310" s="36"/>
      <c r="B310" s="37"/>
      <c r="C310" s="210" t="s">
        <v>386</v>
      </c>
      <c r="D310" s="210" t="s">
        <v>147</v>
      </c>
      <c r="E310" s="211" t="s">
        <v>387</v>
      </c>
      <c r="F310" s="212" t="s">
        <v>388</v>
      </c>
      <c r="G310" s="213" t="s">
        <v>239</v>
      </c>
      <c r="H310" s="214">
        <v>466.80500000000001</v>
      </c>
      <c r="I310" s="215"/>
      <c r="J310" s="216">
        <f>ROUND(I310*H310,2)</f>
        <v>0</v>
      </c>
      <c r="K310" s="212" t="s">
        <v>151</v>
      </c>
      <c r="L310" s="41"/>
      <c r="M310" s="217" t="s">
        <v>1</v>
      </c>
      <c r="N310" s="218" t="s">
        <v>56</v>
      </c>
      <c r="O310" s="73"/>
      <c r="P310" s="219">
        <f>O310*H310</f>
        <v>0</v>
      </c>
      <c r="Q310" s="219">
        <v>0</v>
      </c>
      <c r="R310" s="219">
        <f>Q310*H310</f>
        <v>0</v>
      </c>
      <c r="S310" s="219">
        <v>0</v>
      </c>
      <c r="T310" s="220">
        <f>S310*H310</f>
        <v>0</v>
      </c>
      <c r="U310" s="36"/>
      <c r="V310" s="36"/>
      <c r="W310" s="36"/>
      <c r="X310" s="36"/>
      <c r="Y310" s="36"/>
      <c r="Z310" s="36"/>
      <c r="AA310" s="36"/>
      <c r="AB310" s="36"/>
      <c r="AC310" s="36"/>
      <c r="AD310" s="36"/>
      <c r="AE310" s="36"/>
      <c r="AR310" s="221" t="s">
        <v>152</v>
      </c>
      <c r="AT310" s="221" t="s">
        <v>147</v>
      </c>
      <c r="AU310" s="221" t="s">
        <v>98</v>
      </c>
      <c r="AY310" s="18" t="s">
        <v>144</v>
      </c>
      <c r="BE310" s="222">
        <f>IF(N310="základní",J310,0)</f>
        <v>0</v>
      </c>
      <c r="BF310" s="222">
        <f>IF(N310="snížená",J310,0)</f>
        <v>0</v>
      </c>
      <c r="BG310" s="222">
        <f>IF(N310="zákl. přenesená",J310,0)</f>
        <v>0</v>
      </c>
      <c r="BH310" s="222">
        <f>IF(N310="sníž. přenesená",J310,0)</f>
        <v>0</v>
      </c>
      <c r="BI310" s="222">
        <f>IF(N310="nulová",J310,0)</f>
        <v>0</v>
      </c>
      <c r="BJ310" s="18" t="s">
        <v>23</v>
      </c>
      <c r="BK310" s="222">
        <f>ROUND(I310*H310,2)</f>
        <v>0</v>
      </c>
      <c r="BL310" s="18" t="s">
        <v>152</v>
      </c>
      <c r="BM310" s="221" t="s">
        <v>389</v>
      </c>
    </row>
    <row r="311" spans="1:65" s="2" customFormat="1" ht="29.25">
      <c r="A311" s="36"/>
      <c r="B311" s="37"/>
      <c r="C311" s="38"/>
      <c r="D311" s="223" t="s">
        <v>154</v>
      </c>
      <c r="E311" s="38"/>
      <c r="F311" s="224" t="s">
        <v>390</v>
      </c>
      <c r="G311" s="38"/>
      <c r="H311" s="38"/>
      <c r="I311" s="124"/>
      <c r="J311" s="38"/>
      <c r="K311" s="38"/>
      <c r="L311" s="41"/>
      <c r="M311" s="225"/>
      <c r="N311" s="226"/>
      <c r="O311" s="73"/>
      <c r="P311" s="73"/>
      <c r="Q311" s="73"/>
      <c r="R311" s="73"/>
      <c r="S311" s="73"/>
      <c r="T311" s="74"/>
      <c r="U311" s="36"/>
      <c r="V311" s="36"/>
      <c r="W311" s="36"/>
      <c r="X311" s="36"/>
      <c r="Y311" s="36"/>
      <c r="Z311" s="36"/>
      <c r="AA311" s="36"/>
      <c r="AB311" s="36"/>
      <c r="AC311" s="36"/>
      <c r="AD311" s="36"/>
      <c r="AE311" s="36"/>
      <c r="AT311" s="18" t="s">
        <v>154</v>
      </c>
      <c r="AU311" s="18" t="s">
        <v>98</v>
      </c>
    </row>
    <row r="312" spans="1:65" s="2" customFormat="1" ht="29.25">
      <c r="A312" s="36"/>
      <c r="B312" s="37"/>
      <c r="C312" s="38"/>
      <c r="D312" s="223" t="s">
        <v>156</v>
      </c>
      <c r="E312" s="38"/>
      <c r="F312" s="227" t="s">
        <v>391</v>
      </c>
      <c r="G312" s="38"/>
      <c r="H312" s="38"/>
      <c r="I312" s="124"/>
      <c r="J312" s="38"/>
      <c r="K312" s="38"/>
      <c r="L312" s="41"/>
      <c r="M312" s="225"/>
      <c r="N312" s="226"/>
      <c r="O312" s="73"/>
      <c r="P312" s="73"/>
      <c r="Q312" s="73"/>
      <c r="R312" s="73"/>
      <c r="S312" s="73"/>
      <c r="T312" s="74"/>
      <c r="U312" s="36"/>
      <c r="V312" s="36"/>
      <c r="W312" s="36"/>
      <c r="X312" s="36"/>
      <c r="Y312" s="36"/>
      <c r="Z312" s="36"/>
      <c r="AA312" s="36"/>
      <c r="AB312" s="36"/>
      <c r="AC312" s="36"/>
      <c r="AD312" s="36"/>
      <c r="AE312" s="36"/>
      <c r="AT312" s="18" t="s">
        <v>156</v>
      </c>
      <c r="AU312" s="18" t="s">
        <v>98</v>
      </c>
    </row>
    <row r="313" spans="1:65" s="12" customFormat="1" ht="22.9" customHeight="1">
      <c r="B313" s="194"/>
      <c r="C313" s="195"/>
      <c r="D313" s="196" t="s">
        <v>90</v>
      </c>
      <c r="E313" s="208" t="s">
        <v>392</v>
      </c>
      <c r="F313" s="208" t="s">
        <v>393</v>
      </c>
      <c r="G313" s="195"/>
      <c r="H313" s="195"/>
      <c r="I313" s="198"/>
      <c r="J313" s="209">
        <f>BK313</f>
        <v>0</v>
      </c>
      <c r="K313" s="195"/>
      <c r="L313" s="200"/>
      <c r="M313" s="201"/>
      <c r="N313" s="202"/>
      <c r="O313" s="202"/>
      <c r="P313" s="203">
        <f>SUM(P314:P451)</f>
        <v>0</v>
      </c>
      <c r="Q313" s="202"/>
      <c r="R313" s="203">
        <f>SUM(R314:R451)</f>
        <v>127.63154105999998</v>
      </c>
      <c r="S313" s="202"/>
      <c r="T313" s="204">
        <f>SUM(T314:T451)</f>
        <v>0</v>
      </c>
      <c r="AR313" s="205" t="s">
        <v>23</v>
      </c>
      <c r="AT313" s="206" t="s">
        <v>90</v>
      </c>
      <c r="AU313" s="206" t="s">
        <v>23</v>
      </c>
      <c r="AY313" s="205" t="s">
        <v>144</v>
      </c>
      <c r="BK313" s="207">
        <f>SUM(BK314:BK451)</f>
        <v>0</v>
      </c>
    </row>
    <row r="314" spans="1:65" s="2" customFormat="1" ht="21.75" customHeight="1">
      <c r="A314" s="36"/>
      <c r="B314" s="37"/>
      <c r="C314" s="210" t="s">
        <v>394</v>
      </c>
      <c r="D314" s="210" t="s">
        <v>147</v>
      </c>
      <c r="E314" s="211" t="s">
        <v>395</v>
      </c>
      <c r="F314" s="212" t="s">
        <v>396</v>
      </c>
      <c r="G314" s="213" t="s">
        <v>172</v>
      </c>
      <c r="H314" s="214">
        <v>10.25</v>
      </c>
      <c r="I314" s="215"/>
      <c r="J314" s="216">
        <f>ROUND(I314*H314,2)</f>
        <v>0</v>
      </c>
      <c r="K314" s="212" t="s">
        <v>151</v>
      </c>
      <c r="L314" s="41"/>
      <c r="M314" s="217" t="s">
        <v>1</v>
      </c>
      <c r="N314" s="218" t="s">
        <v>56</v>
      </c>
      <c r="O314" s="73"/>
      <c r="P314" s="219">
        <f>O314*H314</f>
        <v>0</v>
      </c>
      <c r="Q314" s="219">
        <v>8.4250000000000005E-2</v>
      </c>
      <c r="R314" s="219">
        <f>Q314*H314</f>
        <v>0.86356250000000001</v>
      </c>
      <c r="S314" s="219">
        <v>0</v>
      </c>
      <c r="T314" s="220">
        <f>S314*H314</f>
        <v>0</v>
      </c>
      <c r="U314" s="36"/>
      <c r="V314" s="36"/>
      <c r="W314" s="36"/>
      <c r="X314" s="36"/>
      <c r="Y314" s="36"/>
      <c r="Z314" s="36"/>
      <c r="AA314" s="36"/>
      <c r="AB314" s="36"/>
      <c r="AC314" s="36"/>
      <c r="AD314" s="36"/>
      <c r="AE314" s="36"/>
      <c r="AR314" s="221" t="s">
        <v>152</v>
      </c>
      <c r="AT314" s="221" t="s">
        <v>147</v>
      </c>
      <c r="AU314" s="221" t="s">
        <v>98</v>
      </c>
      <c r="AY314" s="18" t="s">
        <v>144</v>
      </c>
      <c r="BE314" s="222">
        <f>IF(N314="základní",J314,0)</f>
        <v>0</v>
      </c>
      <c r="BF314" s="222">
        <f>IF(N314="snížená",J314,0)</f>
        <v>0</v>
      </c>
      <c r="BG314" s="222">
        <f>IF(N314="zákl. přenesená",J314,0)</f>
        <v>0</v>
      </c>
      <c r="BH314" s="222">
        <f>IF(N314="sníž. přenesená",J314,0)</f>
        <v>0</v>
      </c>
      <c r="BI314" s="222">
        <f>IF(N314="nulová",J314,0)</f>
        <v>0</v>
      </c>
      <c r="BJ314" s="18" t="s">
        <v>23</v>
      </c>
      <c r="BK314" s="222">
        <f>ROUND(I314*H314,2)</f>
        <v>0</v>
      </c>
      <c r="BL314" s="18" t="s">
        <v>152</v>
      </c>
      <c r="BM314" s="221" t="s">
        <v>397</v>
      </c>
    </row>
    <row r="315" spans="1:65" s="2" customFormat="1" ht="48.75">
      <c r="A315" s="36"/>
      <c r="B315" s="37"/>
      <c r="C315" s="38"/>
      <c r="D315" s="223" t="s">
        <v>154</v>
      </c>
      <c r="E315" s="38"/>
      <c r="F315" s="224" t="s">
        <v>398</v>
      </c>
      <c r="G315" s="38"/>
      <c r="H315" s="38"/>
      <c r="I315" s="124"/>
      <c r="J315" s="38"/>
      <c r="K315" s="38"/>
      <c r="L315" s="41"/>
      <c r="M315" s="225"/>
      <c r="N315" s="226"/>
      <c r="O315" s="73"/>
      <c r="P315" s="73"/>
      <c r="Q315" s="73"/>
      <c r="R315" s="73"/>
      <c r="S315" s="73"/>
      <c r="T315" s="74"/>
      <c r="U315" s="36"/>
      <c r="V315" s="36"/>
      <c r="W315" s="36"/>
      <c r="X315" s="36"/>
      <c r="Y315" s="36"/>
      <c r="Z315" s="36"/>
      <c r="AA315" s="36"/>
      <c r="AB315" s="36"/>
      <c r="AC315" s="36"/>
      <c r="AD315" s="36"/>
      <c r="AE315" s="36"/>
      <c r="AT315" s="18" t="s">
        <v>154</v>
      </c>
      <c r="AU315" s="18" t="s">
        <v>98</v>
      </c>
    </row>
    <row r="316" spans="1:65" s="2" customFormat="1" ht="117">
      <c r="A316" s="36"/>
      <c r="B316" s="37"/>
      <c r="C316" s="38"/>
      <c r="D316" s="223" t="s">
        <v>156</v>
      </c>
      <c r="E316" s="38"/>
      <c r="F316" s="227" t="s">
        <v>399</v>
      </c>
      <c r="G316" s="38"/>
      <c r="H316" s="38"/>
      <c r="I316" s="124"/>
      <c r="J316" s="38"/>
      <c r="K316" s="38"/>
      <c r="L316" s="41"/>
      <c r="M316" s="225"/>
      <c r="N316" s="226"/>
      <c r="O316" s="73"/>
      <c r="P316" s="73"/>
      <c r="Q316" s="73"/>
      <c r="R316" s="73"/>
      <c r="S316" s="73"/>
      <c r="T316" s="74"/>
      <c r="U316" s="36"/>
      <c r="V316" s="36"/>
      <c r="W316" s="36"/>
      <c r="X316" s="36"/>
      <c r="Y316" s="36"/>
      <c r="Z316" s="36"/>
      <c r="AA316" s="36"/>
      <c r="AB316" s="36"/>
      <c r="AC316" s="36"/>
      <c r="AD316" s="36"/>
      <c r="AE316" s="36"/>
      <c r="AT316" s="18" t="s">
        <v>156</v>
      </c>
      <c r="AU316" s="18" t="s">
        <v>98</v>
      </c>
    </row>
    <row r="317" spans="1:65" s="13" customFormat="1" ht="11.25">
      <c r="B317" s="228"/>
      <c r="C317" s="229"/>
      <c r="D317" s="223" t="s">
        <v>158</v>
      </c>
      <c r="E317" s="230" t="s">
        <v>1</v>
      </c>
      <c r="F317" s="231" t="s">
        <v>400</v>
      </c>
      <c r="G317" s="229"/>
      <c r="H317" s="230" t="s">
        <v>1</v>
      </c>
      <c r="I317" s="232"/>
      <c r="J317" s="229"/>
      <c r="K317" s="229"/>
      <c r="L317" s="233"/>
      <c r="M317" s="234"/>
      <c r="N317" s="235"/>
      <c r="O317" s="235"/>
      <c r="P317" s="235"/>
      <c r="Q317" s="235"/>
      <c r="R317" s="235"/>
      <c r="S317" s="235"/>
      <c r="T317" s="236"/>
      <c r="AT317" s="237" t="s">
        <v>158</v>
      </c>
      <c r="AU317" s="237" t="s">
        <v>98</v>
      </c>
      <c r="AV317" s="13" t="s">
        <v>23</v>
      </c>
      <c r="AW317" s="13" t="s">
        <v>48</v>
      </c>
      <c r="AX317" s="13" t="s">
        <v>91</v>
      </c>
      <c r="AY317" s="237" t="s">
        <v>144</v>
      </c>
    </row>
    <row r="318" spans="1:65" s="14" customFormat="1" ht="11.25">
      <c r="B318" s="238"/>
      <c r="C318" s="239"/>
      <c r="D318" s="223" t="s">
        <v>158</v>
      </c>
      <c r="E318" s="240" t="s">
        <v>1</v>
      </c>
      <c r="F318" s="241" t="s">
        <v>401</v>
      </c>
      <c r="G318" s="239"/>
      <c r="H318" s="242">
        <v>10.25</v>
      </c>
      <c r="I318" s="243"/>
      <c r="J318" s="239"/>
      <c r="K318" s="239"/>
      <c r="L318" s="244"/>
      <c r="M318" s="245"/>
      <c r="N318" s="246"/>
      <c r="O318" s="246"/>
      <c r="P318" s="246"/>
      <c r="Q318" s="246"/>
      <c r="R318" s="246"/>
      <c r="S318" s="246"/>
      <c r="T318" s="247"/>
      <c r="AT318" s="248" t="s">
        <v>158</v>
      </c>
      <c r="AU318" s="248" t="s">
        <v>98</v>
      </c>
      <c r="AV318" s="14" t="s">
        <v>98</v>
      </c>
      <c r="AW318" s="14" t="s">
        <v>48</v>
      </c>
      <c r="AX318" s="14" t="s">
        <v>91</v>
      </c>
      <c r="AY318" s="248" t="s">
        <v>144</v>
      </c>
    </row>
    <row r="319" spans="1:65" s="2" customFormat="1" ht="21.75" customHeight="1">
      <c r="A319" s="36"/>
      <c r="B319" s="37"/>
      <c r="C319" s="210" t="s">
        <v>402</v>
      </c>
      <c r="D319" s="210" t="s">
        <v>147</v>
      </c>
      <c r="E319" s="211" t="s">
        <v>403</v>
      </c>
      <c r="F319" s="212" t="s">
        <v>404</v>
      </c>
      <c r="G319" s="213" t="s">
        <v>172</v>
      </c>
      <c r="H319" s="214">
        <v>125.25</v>
      </c>
      <c r="I319" s="215"/>
      <c r="J319" s="216">
        <f>ROUND(I319*H319,2)</f>
        <v>0</v>
      </c>
      <c r="K319" s="212" t="s">
        <v>151</v>
      </c>
      <c r="L319" s="41"/>
      <c r="M319" s="217" t="s">
        <v>1</v>
      </c>
      <c r="N319" s="218" t="s">
        <v>56</v>
      </c>
      <c r="O319" s="73"/>
      <c r="P319" s="219">
        <f>O319*H319</f>
        <v>0</v>
      </c>
      <c r="Q319" s="219">
        <v>8.4250000000000005E-2</v>
      </c>
      <c r="R319" s="219">
        <f>Q319*H319</f>
        <v>10.552312500000001</v>
      </c>
      <c r="S319" s="219">
        <v>0</v>
      </c>
      <c r="T319" s="220">
        <f>S319*H319</f>
        <v>0</v>
      </c>
      <c r="U319" s="36"/>
      <c r="V319" s="36"/>
      <c r="W319" s="36"/>
      <c r="X319" s="36"/>
      <c r="Y319" s="36"/>
      <c r="Z319" s="36"/>
      <c r="AA319" s="36"/>
      <c r="AB319" s="36"/>
      <c r="AC319" s="36"/>
      <c r="AD319" s="36"/>
      <c r="AE319" s="36"/>
      <c r="AR319" s="221" t="s">
        <v>152</v>
      </c>
      <c r="AT319" s="221" t="s">
        <v>147</v>
      </c>
      <c r="AU319" s="221" t="s">
        <v>98</v>
      </c>
      <c r="AY319" s="18" t="s">
        <v>144</v>
      </c>
      <c r="BE319" s="222">
        <f>IF(N319="základní",J319,0)</f>
        <v>0</v>
      </c>
      <c r="BF319" s="222">
        <f>IF(N319="snížená",J319,0)</f>
        <v>0</v>
      </c>
      <c r="BG319" s="222">
        <f>IF(N319="zákl. přenesená",J319,0)</f>
        <v>0</v>
      </c>
      <c r="BH319" s="222">
        <f>IF(N319="sníž. přenesená",J319,0)</f>
        <v>0</v>
      </c>
      <c r="BI319" s="222">
        <f>IF(N319="nulová",J319,0)</f>
        <v>0</v>
      </c>
      <c r="BJ319" s="18" t="s">
        <v>23</v>
      </c>
      <c r="BK319" s="222">
        <f>ROUND(I319*H319,2)</f>
        <v>0</v>
      </c>
      <c r="BL319" s="18" t="s">
        <v>152</v>
      </c>
      <c r="BM319" s="221" t="s">
        <v>405</v>
      </c>
    </row>
    <row r="320" spans="1:65" s="2" customFormat="1" ht="48.75">
      <c r="A320" s="36"/>
      <c r="B320" s="37"/>
      <c r="C320" s="38"/>
      <c r="D320" s="223" t="s">
        <v>154</v>
      </c>
      <c r="E320" s="38"/>
      <c r="F320" s="224" t="s">
        <v>406</v>
      </c>
      <c r="G320" s="38"/>
      <c r="H320" s="38"/>
      <c r="I320" s="124"/>
      <c r="J320" s="38"/>
      <c r="K320" s="38"/>
      <c r="L320" s="41"/>
      <c r="M320" s="225"/>
      <c r="N320" s="226"/>
      <c r="O320" s="73"/>
      <c r="P320" s="73"/>
      <c r="Q320" s="73"/>
      <c r="R320" s="73"/>
      <c r="S320" s="73"/>
      <c r="T320" s="74"/>
      <c r="U320" s="36"/>
      <c r="V320" s="36"/>
      <c r="W320" s="36"/>
      <c r="X320" s="36"/>
      <c r="Y320" s="36"/>
      <c r="Z320" s="36"/>
      <c r="AA320" s="36"/>
      <c r="AB320" s="36"/>
      <c r="AC320" s="36"/>
      <c r="AD320" s="36"/>
      <c r="AE320" s="36"/>
      <c r="AT320" s="18" t="s">
        <v>154</v>
      </c>
      <c r="AU320" s="18" t="s">
        <v>98</v>
      </c>
    </row>
    <row r="321" spans="1:65" s="2" customFormat="1" ht="117">
      <c r="A321" s="36"/>
      <c r="B321" s="37"/>
      <c r="C321" s="38"/>
      <c r="D321" s="223" t="s">
        <v>156</v>
      </c>
      <c r="E321" s="38"/>
      <c r="F321" s="227" t="s">
        <v>399</v>
      </c>
      <c r="G321" s="38"/>
      <c r="H321" s="38"/>
      <c r="I321" s="124"/>
      <c r="J321" s="38"/>
      <c r="K321" s="38"/>
      <c r="L321" s="41"/>
      <c r="M321" s="225"/>
      <c r="N321" s="226"/>
      <c r="O321" s="73"/>
      <c r="P321" s="73"/>
      <c r="Q321" s="73"/>
      <c r="R321" s="73"/>
      <c r="S321" s="73"/>
      <c r="T321" s="74"/>
      <c r="U321" s="36"/>
      <c r="V321" s="36"/>
      <c r="W321" s="36"/>
      <c r="X321" s="36"/>
      <c r="Y321" s="36"/>
      <c r="Z321" s="36"/>
      <c r="AA321" s="36"/>
      <c r="AB321" s="36"/>
      <c r="AC321" s="36"/>
      <c r="AD321" s="36"/>
      <c r="AE321" s="36"/>
      <c r="AT321" s="18" t="s">
        <v>156</v>
      </c>
      <c r="AU321" s="18" t="s">
        <v>98</v>
      </c>
    </row>
    <row r="322" spans="1:65" s="13" customFormat="1" ht="11.25">
      <c r="B322" s="228"/>
      <c r="C322" s="229"/>
      <c r="D322" s="223" t="s">
        <v>158</v>
      </c>
      <c r="E322" s="230" t="s">
        <v>1</v>
      </c>
      <c r="F322" s="231" t="s">
        <v>407</v>
      </c>
      <c r="G322" s="229"/>
      <c r="H322" s="230" t="s">
        <v>1</v>
      </c>
      <c r="I322" s="232"/>
      <c r="J322" s="229"/>
      <c r="K322" s="229"/>
      <c r="L322" s="233"/>
      <c r="M322" s="234"/>
      <c r="N322" s="235"/>
      <c r="O322" s="235"/>
      <c r="P322" s="235"/>
      <c r="Q322" s="235"/>
      <c r="R322" s="235"/>
      <c r="S322" s="235"/>
      <c r="T322" s="236"/>
      <c r="AT322" s="237" t="s">
        <v>158</v>
      </c>
      <c r="AU322" s="237" t="s">
        <v>98</v>
      </c>
      <c r="AV322" s="13" t="s">
        <v>23</v>
      </c>
      <c r="AW322" s="13" t="s">
        <v>48</v>
      </c>
      <c r="AX322" s="13" t="s">
        <v>91</v>
      </c>
      <c r="AY322" s="237" t="s">
        <v>144</v>
      </c>
    </row>
    <row r="323" spans="1:65" s="14" customFormat="1" ht="11.25">
      <c r="B323" s="238"/>
      <c r="C323" s="239"/>
      <c r="D323" s="223" t="s">
        <v>158</v>
      </c>
      <c r="E323" s="240" t="s">
        <v>1</v>
      </c>
      <c r="F323" s="241" t="s">
        <v>408</v>
      </c>
      <c r="G323" s="239"/>
      <c r="H323" s="242">
        <v>125.25</v>
      </c>
      <c r="I323" s="243"/>
      <c r="J323" s="239"/>
      <c r="K323" s="239"/>
      <c r="L323" s="244"/>
      <c r="M323" s="245"/>
      <c r="N323" s="246"/>
      <c r="O323" s="246"/>
      <c r="P323" s="246"/>
      <c r="Q323" s="246"/>
      <c r="R323" s="246"/>
      <c r="S323" s="246"/>
      <c r="T323" s="247"/>
      <c r="AT323" s="248" t="s">
        <v>158</v>
      </c>
      <c r="AU323" s="248" t="s">
        <v>98</v>
      </c>
      <c r="AV323" s="14" t="s">
        <v>98</v>
      </c>
      <c r="AW323" s="14" t="s">
        <v>48</v>
      </c>
      <c r="AX323" s="14" t="s">
        <v>91</v>
      </c>
      <c r="AY323" s="248" t="s">
        <v>144</v>
      </c>
    </row>
    <row r="324" spans="1:65" s="2" customFormat="1" ht="16.5" customHeight="1">
      <c r="A324" s="36"/>
      <c r="B324" s="37"/>
      <c r="C324" s="249" t="s">
        <v>409</v>
      </c>
      <c r="D324" s="249" t="s">
        <v>161</v>
      </c>
      <c r="E324" s="250" t="s">
        <v>410</v>
      </c>
      <c r="F324" s="251" t="s">
        <v>411</v>
      </c>
      <c r="G324" s="252" t="s">
        <v>172</v>
      </c>
      <c r="H324" s="253">
        <v>10.558</v>
      </c>
      <c r="I324" s="254"/>
      <c r="J324" s="255">
        <f>ROUND(I324*H324,2)</f>
        <v>0</v>
      </c>
      <c r="K324" s="251" t="s">
        <v>1</v>
      </c>
      <c r="L324" s="256"/>
      <c r="M324" s="257" t="s">
        <v>1</v>
      </c>
      <c r="N324" s="258" t="s">
        <v>56</v>
      </c>
      <c r="O324" s="73"/>
      <c r="P324" s="219">
        <f>O324*H324</f>
        <v>0</v>
      </c>
      <c r="Q324" s="219">
        <v>0.14599999999999999</v>
      </c>
      <c r="R324" s="219">
        <f>Q324*H324</f>
        <v>1.5414679999999998</v>
      </c>
      <c r="S324" s="219">
        <v>0</v>
      </c>
      <c r="T324" s="220">
        <f>S324*H324</f>
        <v>0</v>
      </c>
      <c r="U324" s="36"/>
      <c r="V324" s="36"/>
      <c r="W324" s="36"/>
      <c r="X324" s="36"/>
      <c r="Y324" s="36"/>
      <c r="Z324" s="36"/>
      <c r="AA324" s="36"/>
      <c r="AB324" s="36"/>
      <c r="AC324" s="36"/>
      <c r="AD324" s="36"/>
      <c r="AE324" s="36"/>
      <c r="AR324" s="221" t="s">
        <v>165</v>
      </c>
      <c r="AT324" s="221" t="s">
        <v>161</v>
      </c>
      <c r="AU324" s="221" t="s">
        <v>98</v>
      </c>
      <c r="AY324" s="18" t="s">
        <v>144</v>
      </c>
      <c r="BE324" s="222">
        <f>IF(N324="základní",J324,0)</f>
        <v>0</v>
      </c>
      <c r="BF324" s="222">
        <f>IF(N324="snížená",J324,0)</f>
        <v>0</v>
      </c>
      <c r="BG324" s="222">
        <f>IF(N324="zákl. přenesená",J324,0)</f>
        <v>0</v>
      </c>
      <c r="BH324" s="222">
        <f>IF(N324="sníž. přenesená",J324,0)</f>
        <v>0</v>
      </c>
      <c r="BI324" s="222">
        <f>IF(N324="nulová",J324,0)</f>
        <v>0</v>
      </c>
      <c r="BJ324" s="18" t="s">
        <v>23</v>
      </c>
      <c r="BK324" s="222">
        <f>ROUND(I324*H324,2)</f>
        <v>0</v>
      </c>
      <c r="BL324" s="18" t="s">
        <v>152</v>
      </c>
      <c r="BM324" s="221" t="s">
        <v>412</v>
      </c>
    </row>
    <row r="325" spans="1:65" s="2" customFormat="1" ht="19.5">
      <c r="A325" s="36"/>
      <c r="B325" s="37"/>
      <c r="C325" s="38"/>
      <c r="D325" s="223" t="s">
        <v>154</v>
      </c>
      <c r="E325" s="38"/>
      <c r="F325" s="224" t="s">
        <v>413</v>
      </c>
      <c r="G325" s="38"/>
      <c r="H325" s="38"/>
      <c r="I325" s="124"/>
      <c r="J325" s="38"/>
      <c r="K325" s="38"/>
      <c r="L325" s="41"/>
      <c r="M325" s="225"/>
      <c r="N325" s="226"/>
      <c r="O325" s="73"/>
      <c r="P325" s="73"/>
      <c r="Q325" s="73"/>
      <c r="R325" s="73"/>
      <c r="S325" s="73"/>
      <c r="T325" s="74"/>
      <c r="U325" s="36"/>
      <c r="V325" s="36"/>
      <c r="W325" s="36"/>
      <c r="X325" s="36"/>
      <c r="Y325" s="36"/>
      <c r="Z325" s="36"/>
      <c r="AA325" s="36"/>
      <c r="AB325" s="36"/>
      <c r="AC325" s="36"/>
      <c r="AD325" s="36"/>
      <c r="AE325" s="36"/>
      <c r="AT325" s="18" t="s">
        <v>154</v>
      </c>
      <c r="AU325" s="18" t="s">
        <v>98</v>
      </c>
    </row>
    <row r="326" spans="1:65" s="13" customFormat="1" ht="11.25">
      <c r="B326" s="228"/>
      <c r="C326" s="229"/>
      <c r="D326" s="223" t="s">
        <v>158</v>
      </c>
      <c r="E326" s="230" t="s">
        <v>1</v>
      </c>
      <c r="F326" s="231" t="s">
        <v>414</v>
      </c>
      <c r="G326" s="229"/>
      <c r="H326" s="230" t="s">
        <v>1</v>
      </c>
      <c r="I326" s="232"/>
      <c r="J326" s="229"/>
      <c r="K326" s="229"/>
      <c r="L326" s="233"/>
      <c r="M326" s="234"/>
      <c r="N326" s="235"/>
      <c r="O326" s="235"/>
      <c r="P326" s="235"/>
      <c r="Q326" s="235"/>
      <c r="R326" s="235"/>
      <c r="S326" s="235"/>
      <c r="T326" s="236"/>
      <c r="AT326" s="237" t="s">
        <v>158</v>
      </c>
      <c r="AU326" s="237" t="s">
        <v>98</v>
      </c>
      <c r="AV326" s="13" t="s">
        <v>23</v>
      </c>
      <c r="AW326" s="13" t="s">
        <v>48</v>
      </c>
      <c r="AX326" s="13" t="s">
        <v>91</v>
      </c>
      <c r="AY326" s="237" t="s">
        <v>144</v>
      </c>
    </row>
    <row r="327" spans="1:65" s="14" customFormat="1" ht="11.25">
      <c r="B327" s="238"/>
      <c r="C327" s="239"/>
      <c r="D327" s="223" t="s">
        <v>158</v>
      </c>
      <c r="E327" s="240" t="s">
        <v>1</v>
      </c>
      <c r="F327" s="241" t="s">
        <v>415</v>
      </c>
      <c r="G327" s="239"/>
      <c r="H327" s="242">
        <v>10.557500000000001</v>
      </c>
      <c r="I327" s="243"/>
      <c r="J327" s="239"/>
      <c r="K327" s="239"/>
      <c r="L327" s="244"/>
      <c r="M327" s="245"/>
      <c r="N327" s="246"/>
      <c r="O327" s="246"/>
      <c r="P327" s="246"/>
      <c r="Q327" s="246"/>
      <c r="R327" s="246"/>
      <c r="S327" s="246"/>
      <c r="T327" s="247"/>
      <c r="AT327" s="248" t="s">
        <v>158</v>
      </c>
      <c r="AU327" s="248" t="s">
        <v>98</v>
      </c>
      <c r="AV327" s="14" t="s">
        <v>98</v>
      </c>
      <c r="AW327" s="14" t="s">
        <v>48</v>
      </c>
      <c r="AX327" s="14" t="s">
        <v>91</v>
      </c>
      <c r="AY327" s="248" t="s">
        <v>144</v>
      </c>
    </row>
    <row r="328" spans="1:65" s="2" customFormat="1" ht="16.5" customHeight="1">
      <c r="A328" s="36"/>
      <c r="B328" s="37"/>
      <c r="C328" s="249" t="s">
        <v>416</v>
      </c>
      <c r="D328" s="249" t="s">
        <v>161</v>
      </c>
      <c r="E328" s="250" t="s">
        <v>417</v>
      </c>
      <c r="F328" s="251" t="s">
        <v>418</v>
      </c>
      <c r="G328" s="252" t="s">
        <v>172</v>
      </c>
      <c r="H328" s="253">
        <v>127.755</v>
      </c>
      <c r="I328" s="254"/>
      <c r="J328" s="255">
        <f>ROUND(I328*H328,2)</f>
        <v>0</v>
      </c>
      <c r="K328" s="251" t="s">
        <v>151</v>
      </c>
      <c r="L328" s="256"/>
      <c r="M328" s="257" t="s">
        <v>1</v>
      </c>
      <c r="N328" s="258" t="s">
        <v>56</v>
      </c>
      <c r="O328" s="73"/>
      <c r="P328" s="219">
        <f>O328*H328</f>
        <v>0</v>
      </c>
      <c r="Q328" s="219">
        <v>0.13100000000000001</v>
      </c>
      <c r="R328" s="219">
        <f>Q328*H328</f>
        <v>16.735904999999999</v>
      </c>
      <c r="S328" s="219">
        <v>0</v>
      </c>
      <c r="T328" s="220">
        <f>S328*H328</f>
        <v>0</v>
      </c>
      <c r="U328" s="36"/>
      <c r="V328" s="36"/>
      <c r="W328" s="36"/>
      <c r="X328" s="36"/>
      <c r="Y328" s="36"/>
      <c r="Z328" s="36"/>
      <c r="AA328" s="36"/>
      <c r="AB328" s="36"/>
      <c r="AC328" s="36"/>
      <c r="AD328" s="36"/>
      <c r="AE328" s="36"/>
      <c r="AR328" s="221" t="s">
        <v>165</v>
      </c>
      <c r="AT328" s="221" t="s">
        <v>161</v>
      </c>
      <c r="AU328" s="221" t="s">
        <v>98</v>
      </c>
      <c r="AY328" s="18" t="s">
        <v>144</v>
      </c>
      <c r="BE328" s="222">
        <f>IF(N328="základní",J328,0)</f>
        <v>0</v>
      </c>
      <c r="BF328" s="222">
        <f>IF(N328="snížená",J328,0)</f>
        <v>0</v>
      </c>
      <c r="BG328" s="222">
        <f>IF(N328="zákl. přenesená",J328,0)</f>
        <v>0</v>
      </c>
      <c r="BH328" s="222">
        <f>IF(N328="sníž. přenesená",J328,0)</f>
        <v>0</v>
      </c>
      <c r="BI328" s="222">
        <f>IF(N328="nulová",J328,0)</f>
        <v>0</v>
      </c>
      <c r="BJ328" s="18" t="s">
        <v>23</v>
      </c>
      <c r="BK328" s="222">
        <f>ROUND(I328*H328,2)</f>
        <v>0</v>
      </c>
      <c r="BL328" s="18" t="s">
        <v>152</v>
      </c>
      <c r="BM328" s="221" t="s">
        <v>419</v>
      </c>
    </row>
    <row r="329" spans="1:65" s="2" customFormat="1" ht="11.25">
      <c r="A329" s="36"/>
      <c r="B329" s="37"/>
      <c r="C329" s="38"/>
      <c r="D329" s="223" t="s">
        <v>154</v>
      </c>
      <c r="E329" s="38"/>
      <c r="F329" s="224" t="s">
        <v>418</v>
      </c>
      <c r="G329" s="38"/>
      <c r="H329" s="38"/>
      <c r="I329" s="124"/>
      <c r="J329" s="38"/>
      <c r="K329" s="38"/>
      <c r="L329" s="41"/>
      <c r="M329" s="225"/>
      <c r="N329" s="226"/>
      <c r="O329" s="73"/>
      <c r="P329" s="73"/>
      <c r="Q329" s="73"/>
      <c r="R329" s="73"/>
      <c r="S329" s="73"/>
      <c r="T329" s="74"/>
      <c r="U329" s="36"/>
      <c r="V329" s="36"/>
      <c r="W329" s="36"/>
      <c r="X329" s="36"/>
      <c r="Y329" s="36"/>
      <c r="Z329" s="36"/>
      <c r="AA329" s="36"/>
      <c r="AB329" s="36"/>
      <c r="AC329" s="36"/>
      <c r="AD329" s="36"/>
      <c r="AE329" s="36"/>
      <c r="AT329" s="18" t="s">
        <v>154</v>
      </c>
      <c r="AU329" s="18" t="s">
        <v>98</v>
      </c>
    </row>
    <row r="330" spans="1:65" s="13" customFormat="1" ht="11.25">
      <c r="B330" s="228"/>
      <c r="C330" s="229"/>
      <c r="D330" s="223" t="s">
        <v>158</v>
      </c>
      <c r="E330" s="230" t="s">
        <v>1</v>
      </c>
      <c r="F330" s="231" t="s">
        <v>407</v>
      </c>
      <c r="G330" s="229"/>
      <c r="H330" s="230" t="s">
        <v>1</v>
      </c>
      <c r="I330" s="232"/>
      <c r="J330" s="229"/>
      <c r="K330" s="229"/>
      <c r="L330" s="233"/>
      <c r="M330" s="234"/>
      <c r="N330" s="235"/>
      <c r="O330" s="235"/>
      <c r="P330" s="235"/>
      <c r="Q330" s="235"/>
      <c r="R330" s="235"/>
      <c r="S330" s="235"/>
      <c r="T330" s="236"/>
      <c r="AT330" s="237" t="s">
        <v>158</v>
      </c>
      <c r="AU330" s="237" t="s">
        <v>98</v>
      </c>
      <c r="AV330" s="13" t="s">
        <v>23</v>
      </c>
      <c r="AW330" s="13" t="s">
        <v>48</v>
      </c>
      <c r="AX330" s="13" t="s">
        <v>91</v>
      </c>
      <c r="AY330" s="237" t="s">
        <v>144</v>
      </c>
    </row>
    <row r="331" spans="1:65" s="14" customFormat="1" ht="11.25">
      <c r="B331" s="238"/>
      <c r="C331" s="239"/>
      <c r="D331" s="223" t="s">
        <v>158</v>
      </c>
      <c r="E331" s="240" t="s">
        <v>1</v>
      </c>
      <c r="F331" s="241" t="s">
        <v>420</v>
      </c>
      <c r="G331" s="239"/>
      <c r="H331" s="242">
        <v>127.755</v>
      </c>
      <c r="I331" s="243"/>
      <c r="J331" s="239"/>
      <c r="K331" s="239"/>
      <c r="L331" s="244"/>
      <c r="M331" s="245"/>
      <c r="N331" s="246"/>
      <c r="O331" s="246"/>
      <c r="P331" s="246"/>
      <c r="Q331" s="246"/>
      <c r="R331" s="246"/>
      <c r="S331" s="246"/>
      <c r="T331" s="247"/>
      <c r="AT331" s="248" t="s">
        <v>158</v>
      </c>
      <c r="AU331" s="248" t="s">
        <v>98</v>
      </c>
      <c r="AV331" s="14" t="s">
        <v>98</v>
      </c>
      <c r="AW331" s="14" t="s">
        <v>48</v>
      </c>
      <c r="AX331" s="14" t="s">
        <v>91</v>
      </c>
      <c r="AY331" s="248" t="s">
        <v>144</v>
      </c>
    </row>
    <row r="332" spans="1:65" s="2" customFormat="1" ht="21.75" customHeight="1">
      <c r="A332" s="36"/>
      <c r="B332" s="37"/>
      <c r="C332" s="210" t="s">
        <v>421</v>
      </c>
      <c r="D332" s="210" t="s">
        <v>147</v>
      </c>
      <c r="E332" s="211" t="s">
        <v>422</v>
      </c>
      <c r="F332" s="212" t="s">
        <v>423</v>
      </c>
      <c r="G332" s="213" t="s">
        <v>172</v>
      </c>
      <c r="H332" s="214">
        <v>2.25</v>
      </c>
      <c r="I332" s="215"/>
      <c r="J332" s="216">
        <f>ROUND(I332*H332,2)</f>
        <v>0</v>
      </c>
      <c r="K332" s="212" t="s">
        <v>151</v>
      </c>
      <c r="L332" s="41"/>
      <c r="M332" s="217" t="s">
        <v>1</v>
      </c>
      <c r="N332" s="218" t="s">
        <v>56</v>
      </c>
      <c r="O332" s="73"/>
      <c r="P332" s="219">
        <f>O332*H332</f>
        <v>0</v>
      </c>
      <c r="Q332" s="219">
        <v>0.1837</v>
      </c>
      <c r="R332" s="219">
        <f>Q332*H332</f>
        <v>0.413325</v>
      </c>
      <c r="S332" s="219">
        <v>0</v>
      </c>
      <c r="T332" s="220">
        <f>S332*H332</f>
        <v>0</v>
      </c>
      <c r="U332" s="36"/>
      <c r="V332" s="36"/>
      <c r="W332" s="36"/>
      <c r="X332" s="36"/>
      <c r="Y332" s="36"/>
      <c r="Z332" s="36"/>
      <c r="AA332" s="36"/>
      <c r="AB332" s="36"/>
      <c r="AC332" s="36"/>
      <c r="AD332" s="36"/>
      <c r="AE332" s="36"/>
      <c r="AR332" s="221" t="s">
        <v>152</v>
      </c>
      <c r="AT332" s="221" t="s">
        <v>147</v>
      </c>
      <c r="AU332" s="221" t="s">
        <v>98</v>
      </c>
      <c r="AY332" s="18" t="s">
        <v>144</v>
      </c>
      <c r="BE332" s="222">
        <f>IF(N332="základní",J332,0)</f>
        <v>0</v>
      </c>
      <c r="BF332" s="222">
        <f>IF(N332="snížená",J332,0)</f>
        <v>0</v>
      </c>
      <c r="BG332" s="222">
        <f>IF(N332="zákl. přenesená",J332,0)</f>
        <v>0</v>
      </c>
      <c r="BH332" s="222">
        <f>IF(N332="sníž. přenesená",J332,0)</f>
        <v>0</v>
      </c>
      <c r="BI332" s="222">
        <f>IF(N332="nulová",J332,0)</f>
        <v>0</v>
      </c>
      <c r="BJ332" s="18" t="s">
        <v>23</v>
      </c>
      <c r="BK332" s="222">
        <f>ROUND(I332*H332,2)</f>
        <v>0</v>
      </c>
      <c r="BL332" s="18" t="s">
        <v>152</v>
      </c>
      <c r="BM332" s="221" t="s">
        <v>424</v>
      </c>
    </row>
    <row r="333" spans="1:65" s="2" customFormat="1" ht="39">
      <c r="A333" s="36"/>
      <c r="B333" s="37"/>
      <c r="C333" s="38"/>
      <c r="D333" s="223" t="s">
        <v>154</v>
      </c>
      <c r="E333" s="38"/>
      <c r="F333" s="224" t="s">
        <v>425</v>
      </c>
      <c r="G333" s="38"/>
      <c r="H333" s="38"/>
      <c r="I333" s="124"/>
      <c r="J333" s="38"/>
      <c r="K333" s="38"/>
      <c r="L333" s="41"/>
      <c r="M333" s="225"/>
      <c r="N333" s="226"/>
      <c r="O333" s="73"/>
      <c r="P333" s="73"/>
      <c r="Q333" s="73"/>
      <c r="R333" s="73"/>
      <c r="S333" s="73"/>
      <c r="T333" s="74"/>
      <c r="U333" s="36"/>
      <c r="V333" s="36"/>
      <c r="W333" s="36"/>
      <c r="X333" s="36"/>
      <c r="Y333" s="36"/>
      <c r="Z333" s="36"/>
      <c r="AA333" s="36"/>
      <c r="AB333" s="36"/>
      <c r="AC333" s="36"/>
      <c r="AD333" s="36"/>
      <c r="AE333" s="36"/>
      <c r="AT333" s="18" t="s">
        <v>154</v>
      </c>
      <c r="AU333" s="18" t="s">
        <v>98</v>
      </c>
    </row>
    <row r="334" spans="1:65" s="2" customFormat="1" ht="156">
      <c r="A334" s="36"/>
      <c r="B334" s="37"/>
      <c r="C334" s="38"/>
      <c r="D334" s="223" t="s">
        <v>156</v>
      </c>
      <c r="E334" s="38"/>
      <c r="F334" s="227" t="s">
        <v>426</v>
      </c>
      <c r="G334" s="38"/>
      <c r="H334" s="38"/>
      <c r="I334" s="124"/>
      <c r="J334" s="38"/>
      <c r="K334" s="38"/>
      <c r="L334" s="41"/>
      <c r="M334" s="225"/>
      <c r="N334" s="226"/>
      <c r="O334" s="73"/>
      <c r="P334" s="73"/>
      <c r="Q334" s="73"/>
      <c r="R334" s="73"/>
      <c r="S334" s="73"/>
      <c r="T334" s="74"/>
      <c r="U334" s="36"/>
      <c r="V334" s="36"/>
      <c r="W334" s="36"/>
      <c r="X334" s="36"/>
      <c r="Y334" s="36"/>
      <c r="Z334" s="36"/>
      <c r="AA334" s="36"/>
      <c r="AB334" s="36"/>
      <c r="AC334" s="36"/>
      <c r="AD334" s="36"/>
      <c r="AE334" s="36"/>
      <c r="AT334" s="18" t="s">
        <v>156</v>
      </c>
      <c r="AU334" s="18" t="s">
        <v>98</v>
      </c>
    </row>
    <row r="335" spans="1:65" s="13" customFormat="1" ht="11.25">
      <c r="B335" s="228"/>
      <c r="C335" s="229"/>
      <c r="D335" s="223" t="s">
        <v>158</v>
      </c>
      <c r="E335" s="230" t="s">
        <v>1</v>
      </c>
      <c r="F335" s="231" t="s">
        <v>427</v>
      </c>
      <c r="G335" s="229"/>
      <c r="H335" s="230" t="s">
        <v>1</v>
      </c>
      <c r="I335" s="232"/>
      <c r="J335" s="229"/>
      <c r="K335" s="229"/>
      <c r="L335" s="233"/>
      <c r="M335" s="234"/>
      <c r="N335" s="235"/>
      <c r="O335" s="235"/>
      <c r="P335" s="235"/>
      <c r="Q335" s="235"/>
      <c r="R335" s="235"/>
      <c r="S335" s="235"/>
      <c r="T335" s="236"/>
      <c r="AT335" s="237" t="s">
        <v>158</v>
      </c>
      <c r="AU335" s="237" t="s">
        <v>98</v>
      </c>
      <c r="AV335" s="13" t="s">
        <v>23</v>
      </c>
      <c r="AW335" s="13" t="s">
        <v>48</v>
      </c>
      <c r="AX335" s="13" t="s">
        <v>91</v>
      </c>
      <c r="AY335" s="237" t="s">
        <v>144</v>
      </c>
    </row>
    <row r="336" spans="1:65" s="14" customFormat="1" ht="11.25">
      <c r="B336" s="238"/>
      <c r="C336" s="239"/>
      <c r="D336" s="223" t="s">
        <v>158</v>
      </c>
      <c r="E336" s="240" t="s">
        <v>1</v>
      </c>
      <c r="F336" s="241" t="s">
        <v>428</v>
      </c>
      <c r="G336" s="239"/>
      <c r="H336" s="242">
        <v>2.25</v>
      </c>
      <c r="I336" s="243"/>
      <c r="J336" s="239"/>
      <c r="K336" s="239"/>
      <c r="L336" s="244"/>
      <c r="M336" s="245"/>
      <c r="N336" s="246"/>
      <c r="O336" s="246"/>
      <c r="P336" s="246"/>
      <c r="Q336" s="246"/>
      <c r="R336" s="246"/>
      <c r="S336" s="246"/>
      <c r="T336" s="247"/>
      <c r="AT336" s="248" t="s">
        <v>158</v>
      </c>
      <c r="AU336" s="248" t="s">
        <v>98</v>
      </c>
      <c r="AV336" s="14" t="s">
        <v>98</v>
      </c>
      <c r="AW336" s="14" t="s">
        <v>48</v>
      </c>
      <c r="AX336" s="14" t="s">
        <v>91</v>
      </c>
      <c r="AY336" s="248" t="s">
        <v>144</v>
      </c>
    </row>
    <row r="337" spans="1:65" s="2" customFormat="1" ht="21.75" customHeight="1">
      <c r="A337" s="36"/>
      <c r="B337" s="37"/>
      <c r="C337" s="210" t="s">
        <v>429</v>
      </c>
      <c r="D337" s="210" t="s">
        <v>147</v>
      </c>
      <c r="E337" s="211" t="s">
        <v>430</v>
      </c>
      <c r="F337" s="212" t="s">
        <v>431</v>
      </c>
      <c r="G337" s="213" t="s">
        <v>172</v>
      </c>
      <c r="H337" s="214">
        <v>1.3</v>
      </c>
      <c r="I337" s="215"/>
      <c r="J337" s="216">
        <f>ROUND(I337*H337,2)</f>
        <v>0</v>
      </c>
      <c r="K337" s="212" t="s">
        <v>151</v>
      </c>
      <c r="L337" s="41"/>
      <c r="M337" s="217" t="s">
        <v>1</v>
      </c>
      <c r="N337" s="218" t="s">
        <v>56</v>
      </c>
      <c r="O337" s="73"/>
      <c r="P337" s="219">
        <f>O337*H337</f>
        <v>0</v>
      </c>
      <c r="Q337" s="219">
        <v>0.50077000000000005</v>
      </c>
      <c r="R337" s="219">
        <f>Q337*H337</f>
        <v>0.65100100000000005</v>
      </c>
      <c r="S337" s="219">
        <v>0</v>
      </c>
      <c r="T337" s="220">
        <f>S337*H337</f>
        <v>0</v>
      </c>
      <c r="U337" s="36"/>
      <c r="V337" s="36"/>
      <c r="W337" s="36"/>
      <c r="X337" s="36"/>
      <c r="Y337" s="36"/>
      <c r="Z337" s="36"/>
      <c r="AA337" s="36"/>
      <c r="AB337" s="36"/>
      <c r="AC337" s="36"/>
      <c r="AD337" s="36"/>
      <c r="AE337" s="36"/>
      <c r="AR337" s="221" t="s">
        <v>152</v>
      </c>
      <c r="AT337" s="221" t="s">
        <v>147</v>
      </c>
      <c r="AU337" s="221" t="s">
        <v>98</v>
      </c>
      <c r="AY337" s="18" t="s">
        <v>144</v>
      </c>
      <c r="BE337" s="222">
        <f>IF(N337="základní",J337,0)</f>
        <v>0</v>
      </c>
      <c r="BF337" s="222">
        <f>IF(N337="snížená",J337,0)</f>
        <v>0</v>
      </c>
      <c r="BG337" s="222">
        <f>IF(N337="zákl. přenesená",J337,0)</f>
        <v>0</v>
      </c>
      <c r="BH337" s="222">
        <f>IF(N337="sníž. přenesená",J337,0)</f>
        <v>0</v>
      </c>
      <c r="BI337" s="222">
        <f>IF(N337="nulová",J337,0)</f>
        <v>0</v>
      </c>
      <c r="BJ337" s="18" t="s">
        <v>23</v>
      </c>
      <c r="BK337" s="222">
        <f>ROUND(I337*H337,2)</f>
        <v>0</v>
      </c>
      <c r="BL337" s="18" t="s">
        <v>152</v>
      </c>
      <c r="BM337" s="221" t="s">
        <v>432</v>
      </c>
    </row>
    <row r="338" spans="1:65" s="2" customFormat="1" ht="19.5">
      <c r="A338" s="36"/>
      <c r="B338" s="37"/>
      <c r="C338" s="38"/>
      <c r="D338" s="223" t="s">
        <v>154</v>
      </c>
      <c r="E338" s="38"/>
      <c r="F338" s="224" t="s">
        <v>433</v>
      </c>
      <c r="G338" s="38"/>
      <c r="H338" s="38"/>
      <c r="I338" s="124"/>
      <c r="J338" s="38"/>
      <c r="K338" s="38"/>
      <c r="L338" s="41"/>
      <c r="M338" s="225"/>
      <c r="N338" s="226"/>
      <c r="O338" s="73"/>
      <c r="P338" s="73"/>
      <c r="Q338" s="73"/>
      <c r="R338" s="73"/>
      <c r="S338" s="73"/>
      <c r="T338" s="74"/>
      <c r="U338" s="36"/>
      <c r="V338" s="36"/>
      <c r="W338" s="36"/>
      <c r="X338" s="36"/>
      <c r="Y338" s="36"/>
      <c r="Z338" s="36"/>
      <c r="AA338" s="36"/>
      <c r="AB338" s="36"/>
      <c r="AC338" s="36"/>
      <c r="AD338" s="36"/>
      <c r="AE338" s="36"/>
      <c r="AT338" s="18" t="s">
        <v>154</v>
      </c>
      <c r="AU338" s="18" t="s">
        <v>98</v>
      </c>
    </row>
    <row r="339" spans="1:65" s="2" customFormat="1" ht="68.25">
      <c r="A339" s="36"/>
      <c r="B339" s="37"/>
      <c r="C339" s="38"/>
      <c r="D339" s="223" t="s">
        <v>156</v>
      </c>
      <c r="E339" s="38"/>
      <c r="F339" s="227" t="s">
        <v>434</v>
      </c>
      <c r="G339" s="38"/>
      <c r="H339" s="38"/>
      <c r="I339" s="124"/>
      <c r="J339" s="38"/>
      <c r="K339" s="38"/>
      <c r="L339" s="41"/>
      <c r="M339" s="225"/>
      <c r="N339" s="226"/>
      <c r="O339" s="73"/>
      <c r="P339" s="73"/>
      <c r="Q339" s="73"/>
      <c r="R339" s="73"/>
      <c r="S339" s="73"/>
      <c r="T339" s="74"/>
      <c r="U339" s="36"/>
      <c r="V339" s="36"/>
      <c r="W339" s="36"/>
      <c r="X339" s="36"/>
      <c r="Y339" s="36"/>
      <c r="Z339" s="36"/>
      <c r="AA339" s="36"/>
      <c r="AB339" s="36"/>
      <c r="AC339" s="36"/>
      <c r="AD339" s="36"/>
      <c r="AE339" s="36"/>
      <c r="AT339" s="18" t="s">
        <v>156</v>
      </c>
      <c r="AU339" s="18" t="s">
        <v>98</v>
      </c>
    </row>
    <row r="340" spans="1:65" s="13" customFormat="1" ht="11.25">
      <c r="B340" s="228"/>
      <c r="C340" s="229"/>
      <c r="D340" s="223" t="s">
        <v>158</v>
      </c>
      <c r="E340" s="230" t="s">
        <v>1</v>
      </c>
      <c r="F340" s="231" t="s">
        <v>435</v>
      </c>
      <c r="G340" s="229"/>
      <c r="H340" s="230" t="s">
        <v>1</v>
      </c>
      <c r="I340" s="232"/>
      <c r="J340" s="229"/>
      <c r="K340" s="229"/>
      <c r="L340" s="233"/>
      <c r="M340" s="234"/>
      <c r="N340" s="235"/>
      <c r="O340" s="235"/>
      <c r="P340" s="235"/>
      <c r="Q340" s="235"/>
      <c r="R340" s="235"/>
      <c r="S340" s="235"/>
      <c r="T340" s="236"/>
      <c r="AT340" s="237" t="s">
        <v>158</v>
      </c>
      <c r="AU340" s="237" t="s">
        <v>98</v>
      </c>
      <c r="AV340" s="13" t="s">
        <v>23</v>
      </c>
      <c r="AW340" s="13" t="s">
        <v>48</v>
      </c>
      <c r="AX340" s="13" t="s">
        <v>91</v>
      </c>
      <c r="AY340" s="237" t="s">
        <v>144</v>
      </c>
    </row>
    <row r="341" spans="1:65" s="14" customFormat="1" ht="11.25">
      <c r="B341" s="238"/>
      <c r="C341" s="239"/>
      <c r="D341" s="223" t="s">
        <v>158</v>
      </c>
      <c r="E341" s="240" t="s">
        <v>1</v>
      </c>
      <c r="F341" s="241" t="s">
        <v>351</v>
      </c>
      <c r="G341" s="239"/>
      <c r="H341" s="242">
        <v>1.3</v>
      </c>
      <c r="I341" s="243"/>
      <c r="J341" s="239"/>
      <c r="K341" s="239"/>
      <c r="L341" s="244"/>
      <c r="M341" s="245"/>
      <c r="N341" s="246"/>
      <c r="O341" s="246"/>
      <c r="P341" s="246"/>
      <c r="Q341" s="246"/>
      <c r="R341" s="246"/>
      <c r="S341" s="246"/>
      <c r="T341" s="247"/>
      <c r="AT341" s="248" t="s">
        <v>158</v>
      </c>
      <c r="AU341" s="248" t="s">
        <v>98</v>
      </c>
      <c r="AV341" s="14" t="s">
        <v>98</v>
      </c>
      <c r="AW341" s="14" t="s">
        <v>48</v>
      </c>
      <c r="AX341" s="14" t="s">
        <v>91</v>
      </c>
      <c r="AY341" s="248" t="s">
        <v>144</v>
      </c>
    </row>
    <row r="342" spans="1:65" s="2" customFormat="1" ht="21.75" customHeight="1">
      <c r="A342" s="36"/>
      <c r="B342" s="37"/>
      <c r="C342" s="210" t="s">
        <v>436</v>
      </c>
      <c r="D342" s="210" t="s">
        <v>147</v>
      </c>
      <c r="E342" s="211" t="s">
        <v>437</v>
      </c>
      <c r="F342" s="212" t="s">
        <v>438</v>
      </c>
      <c r="G342" s="213" t="s">
        <v>380</v>
      </c>
      <c r="H342" s="214">
        <v>56</v>
      </c>
      <c r="I342" s="215"/>
      <c r="J342" s="216">
        <f>ROUND(I342*H342,2)</f>
        <v>0</v>
      </c>
      <c r="K342" s="212" t="s">
        <v>151</v>
      </c>
      <c r="L342" s="41"/>
      <c r="M342" s="217" t="s">
        <v>1</v>
      </c>
      <c r="N342" s="218" t="s">
        <v>56</v>
      </c>
      <c r="O342" s="73"/>
      <c r="P342" s="219">
        <f>O342*H342</f>
        <v>0</v>
      </c>
      <c r="Q342" s="219">
        <v>0.42604999999999998</v>
      </c>
      <c r="R342" s="219">
        <f>Q342*H342</f>
        <v>23.858799999999999</v>
      </c>
      <c r="S342" s="219">
        <v>0</v>
      </c>
      <c r="T342" s="220">
        <f>S342*H342</f>
        <v>0</v>
      </c>
      <c r="U342" s="36"/>
      <c r="V342" s="36"/>
      <c r="W342" s="36"/>
      <c r="X342" s="36"/>
      <c r="Y342" s="36"/>
      <c r="Z342" s="36"/>
      <c r="AA342" s="36"/>
      <c r="AB342" s="36"/>
      <c r="AC342" s="36"/>
      <c r="AD342" s="36"/>
      <c r="AE342" s="36"/>
      <c r="AR342" s="221" t="s">
        <v>152</v>
      </c>
      <c r="AT342" s="221" t="s">
        <v>147</v>
      </c>
      <c r="AU342" s="221" t="s">
        <v>98</v>
      </c>
      <c r="AY342" s="18" t="s">
        <v>144</v>
      </c>
      <c r="BE342" s="222">
        <f>IF(N342="základní",J342,0)</f>
        <v>0</v>
      </c>
      <c r="BF342" s="222">
        <f>IF(N342="snížená",J342,0)</f>
        <v>0</v>
      </c>
      <c r="BG342" s="222">
        <f>IF(N342="zákl. přenesená",J342,0)</f>
        <v>0</v>
      </c>
      <c r="BH342" s="222">
        <f>IF(N342="sníž. přenesená",J342,0)</f>
        <v>0</v>
      </c>
      <c r="BI342" s="222">
        <f>IF(N342="nulová",J342,0)</f>
        <v>0</v>
      </c>
      <c r="BJ342" s="18" t="s">
        <v>23</v>
      </c>
      <c r="BK342" s="222">
        <f>ROUND(I342*H342,2)</f>
        <v>0</v>
      </c>
      <c r="BL342" s="18" t="s">
        <v>152</v>
      </c>
      <c r="BM342" s="221" t="s">
        <v>439</v>
      </c>
    </row>
    <row r="343" spans="1:65" s="2" customFormat="1" ht="29.25">
      <c r="A343" s="36"/>
      <c r="B343" s="37"/>
      <c r="C343" s="38"/>
      <c r="D343" s="223" t="s">
        <v>154</v>
      </c>
      <c r="E343" s="38"/>
      <c r="F343" s="224" t="s">
        <v>440</v>
      </c>
      <c r="G343" s="38"/>
      <c r="H343" s="38"/>
      <c r="I343" s="124"/>
      <c r="J343" s="38"/>
      <c r="K343" s="38"/>
      <c r="L343" s="41"/>
      <c r="M343" s="225"/>
      <c r="N343" s="226"/>
      <c r="O343" s="73"/>
      <c r="P343" s="73"/>
      <c r="Q343" s="73"/>
      <c r="R343" s="73"/>
      <c r="S343" s="73"/>
      <c r="T343" s="74"/>
      <c r="U343" s="36"/>
      <c r="V343" s="36"/>
      <c r="W343" s="36"/>
      <c r="X343" s="36"/>
      <c r="Y343" s="36"/>
      <c r="Z343" s="36"/>
      <c r="AA343" s="36"/>
      <c r="AB343" s="36"/>
      <c r="AC343" s="36"/>
      <c r="AD343" s="36"/>
      <c r="AE343" s="36"/>
      <c r="AT343" s="18" t="s">
        <v>154</v>
      </c>
      <c r="AU343" s="18" t="s">
        <v>98</v>
      </c>
    </row>
    <row r="344" spans="1:65" s="2" customFormat="1" ht="68.25">
      <c r="A344" s="36"/>
      <c r="B344" s="37"/>
      <c r="C344" s="38"/>
      <c r="D344" s="223" t="s">
        <v>156</v>
      </c>
      <c r="E344" s="38"/>
      <c r="F344" s="227" t="s">
        <v>434</v>
      </c>
      <c r="G344" s="38"/>
      <c r="H344" s="38"/>
      <c r="I344" s="124"/>
      <c r="J344" s="38"/>
      <c r="K344" s="38"/>
      <c r="L344" s="41"/>
      <c r="M344" s="225"/>
      <c r="N344" s="226"/>
      <c r="O344" s="73"/>
      <c r="P344" s="73"/>
      <c r="Q344" s="73"/>
      <c r="R344" s="73"/>
      <c r="S344" s="73"/>
      <c r="T344" s="74"/>
      <c r="U344" s="36"/>
      <c r="V344" s="36"/>
      <c r="W344" s="36"/>
      <c r="X344" s="36"/>
      <c r="Y344" s="36"/>
      <c r="Z344" s="36"/>
      <c r="AA344" s="36"/>
      <c r="AB344" s="36"/>
      <c r="AC344" s="36"/>
      <c r="AD344" s="36"/>
      <c r="AE344" s="36"/>
      <c r="AT344" s="18" t="s">
        <v>156</v>
      </c>
      <c r="AU344" s="18" t="s">
        <v>98</v>
      </c>
    </row>
    <row r="345" spans="1:65" s="2" customFormat="1" ht="19.5">
      <c r="A345" s="36"/>
      <c r="B345" s="37"/>
      <c r="C345" s="38"/>
      <c r="D345" s="223" t="s">
        <v>441</v>
      </c>
      <c r="E345" s="38"/>
      <c r="F345" s="227" t="s">
        <v>442</v>
      </c>
      <c r="G345" s="38"/>
      <c r="H345" s="38"/>
      <c r="I345" s="124"/>
      <c r="J345" s="38"/>
      <c r="K345" s="38"/>
      <c r="L345" s="41"/>
      <c r="M345" s="225"/>
      <c r="N345" s="226"/>
      <c r="O345" s="73"/>
      <c r="P345" s="73"/>
      <c r="Q345" s="73"/>
      <c r="R345" s="73"/>
      <c r="S345" s="73"/>
      <c r="T345" s="74"/>
      <c r="U345" s="36"/>
      <c r="V345" s="36"/>
      <c r="W345" s="36"/>
      <c r="X345" s="36"/>
      <c r="Y345" s="36"/>
      <c r="Z345" s="36"/>
      <c r="AA345" s="36"/>
      <c r="AB345" s="36"/>
      <c r="AC345" s="36"/>
      <c r="AD345" s="36"/>
      <c r="AE345" s="36"/>
      <c r="AT345" s="18" t="s">
        <v>441</v>
      </c>
      <c r="AU345" s="18" t="s">
        <v>98</v>
      </c>
    </row>
    <row r="346" spans="1:65" s="13" customFormat="1" ht="11.25">
      <c r="B346" s="228"/>
      <c r="C346" s="229"/>
      <c r="D346" s="223" t="s">
        <v>158</v>
      </c>
      <c r="E346" s="230" t="s">
        <v>1</v>
      </c>
      <c r="F346" s="231" t="s">
        <v>443</v>
      </c>
      <c r="G346" s="229"/>
      <c r="H346" s="230" t="s">
        <v>1</v>
      </c>
      <c r="I346" s="232"/>
      <c r="J346" s="229"/>
      <c r="K346" s="229"/>
      <c r="L346" s="233"/>
      <c r="M346" s="234"/>
      <c r="N346" s="235"/>
      <c r="O346" s="235"/>
      <c r="P346" s="235"/>
      <c r="Q346" s="235"/>
      <c r="R346" s="235"/>
      <c r="S346" s="235"/>
      <c r="T346" s="236"/>
      <c r="AT346" s="237" t="s">
        <v>158</v>
      </c>
      <c r="AU346" s="237" t="s">
        <v>98</v>
      </c>
      <c r="AV346" s="13" t="s">
        <v>23</v>
      </c>
      <c r="AW346" s="13" t="s">
        <v>48</v>
      </c>
      <c r="AX346" s="13" t="s">
        <v>91</v>
      </c>
      <c r="AY346" s="237" t="s">
        <v>144</v>
      </c>
    </row>
    <row r="347" spans="1:65" s="14" customFormat="1" ht="11.25">
      <c r="B347" s="238"/>
      <c r="C347" s="239"/>
      <c r="D347" s="223" t="s">
        <v>158</v>
      </c>
      <c r="E347" s="240" t="s">
        <v>1</v>
      </c>
      <c r="F347" s="241" t="s">
        <v>444</v>
      </c>
      <c r="G347" s="239"/>
      <c r="H347" s="242">
        <v>56</v>
      </c>
      <c r="I347" s="243"/>
      <c r="J347" s="239"/>
      <c r="K347" s="239"/>
      <c r="L347" s="244"/>
      <c r="M347" s="245"/>
      <c r="N347" s="246"/>
      <c r="O347" s="246"/>
      <c r="P347" s="246"/>
      <c r="Q347" s="246"/>
      <c r="R347" s="246"/>
      <c r="S347" s="246"/>
      <c r="T347" s="247"/>
      <c r="AT347" s="248" t="s">
        <v>158</v>
      </c>
      <c r="AU347" s="248" t="s">
        <v>98</v>
      </c>
      <c r="AV347" s="14" t="s">
        <v>98</v>
      </c>
      <c r="AW347" s="14" t="s">
        <v>48</v>
      </c>
      <c r="AX347" s="14" t="s">
        <v>91</v>
      </c>
      <c r="AY347" s="248" t="s">
        <v>144</v>
      </c>
    </row>
    <row r="348" spans="1:65" s="2" customFormat="1" ht="21.75" customHeight="1">
      <c r="A348" s="36"/>
      <c r="B348" s="37"/>
      <c r="C348" s="210" t="s">
        <v>445</v>
      </c>
      <c r="D348" s="210" t="s">
        <v>147</v>
      </c>
      <c r="E348" s="211" t="s">
        <v>446</v>
      </c>
      <c r="F348" s="212" t="s">
        <v>447</v>
      </c>
      <c r="G348" s="213" t="s">
        <v>380</v>
      </c>
      <c r="H348" s="214">
        <v>4</v>
      </c>
      <c r="I348" s="215"/>
      <c r="J348" s="216">
        <f>ROUND(I348*H348,2)</f>
        <v>0</v>
      </c>
      <c r="K348" s="212" t="s">
        <v>1</v>
      </c>
      <c r="L348" s="41"/>
      <c r="M348" s="217" t="s">
        <v>1</v>
      </c>
      <c r="N348" s="218" t="s">
        <v>56</v>
      </c>
      <c r="O348" s="73"/>
      <c r="P348" s="219">
        <f>O348*H348</f>
        <v>0</v>
      </c>
      <c r="Q348" s="219">
        <v>0.52320999999999995</v>
      </c>
      <c r="R348" s="219">
        <f>Q348*H348</f>
        <v>2.0928399999999998</v>
      </c>
      <c r="S348" s="219">
        <v>0</v>
      </c>
      <c r="T348" s="220">
        <f>S348*H348</f>
        <v>0</v>
      </c>
      <c r="U348" s="36"/>
      <c r="V348" s="36"/>
      <c r="W348" s="36"/>
      <c r="X348" s="36"/>
      <c r="Y348" s="36"/>
      <c r="Z348" s="36"/>
      <c r="AA348" s="36"/>
      <c r="AB348" s="36"/>
      <c r="AC348" s="36"/>
      <c r="AD348" s="36"/>
      <c r="AE348" s="36"/>
      <c r="AR348" s="221" t="s">
        <v>152</v>
      </c>
      <c r="AT348" s="221" t="s">
        <v>147</v>
      </c>
      <c r="AU348" s="221" t="s">
        <v>98</v>
      </c>
      <c r="AY348" s="18" t="s">
        <v>144</v>
      </c>
      <c r="BE348" s="222">
        <f>IF(N348="základní",J348,0)</f>
        <v>0</v>
      </c>
      <c r="BF348" s="222">
        <f>IF(N348="snížená",J348,0)</f>
        <v>0</v>
      </c>
      <c r="BG348" s="222">
        <f>IF(N348="zákl. přenesená",J348,0)</f>
        <v>0</v>
      </c>
      <c r="BH348" s="222">
        <f>IF(N348="sníž. přenesená",J348,0)</f>
        <v>0</v>
      </c>
      <c r="BI348" s="222">
        <f>IF(N348="nulová",J348,0)</f>
        <v>0</v>
      </c>
      <c r="BJ348" s="18" t="s">
        <v>23</v>
      </c>
      <c r="BK348" s="222">
        <f>ROUND(I348*H348,2)</f>
        <v>0</v>
      </c>
      <c r="BL348" s="18" t="s">
        <v>152</v>
      </c>
      <c r="BM348" s="221" t="s">
        <v>448</v>
      </c>
    </row>
    <row r="349" spans="1:65" s="2" customFormat="1" ht="19.5">
      <c r="A349" s="36"/>
      <c r="B349" s="37"/>
      <c r="C349" s="38"/>
      <c r="D349" s="223" t="s">
        <v>154</v>
      </c>
      <c r="E349" s="38"/>
      <c r="F349" s="224" t="s">
        <v>449</v>
      </c>
      <c r="G349" s="38"/>
      <c r="H349" s="38"/>
      <c r="I349" s="124"/>
      <c r="J349" s="38"/>
      <c r="K349" s="38"/>
      <c r="L349" s="41"/>
      <c r="M349" s="225"/>
      <c r="N349" s="226"/>
      <c r="O349" s="73"/>
      <c r="P349" s="73"/>
      <c r="Q349" s="73"/>
      <c r="R349" s="73"/>
      <c r="S349" s="73"/>
      <c r="T349" s="74"/>
      <c r="U349" s="36"/>
      <c r="V349" s="36"/>
      <c r="W349" s="36"/>
      <c r="X349" s="36"/>
      <c r="Y349" s="36"/>
      <c r="Z349" s="36"/>
      <c r="AA349" s="36"/>
      <c r="AB349" s="36"/>
      <c r="AC349" s="36"/>
      <c r="AD349" s="36"/>
      <c r="AE349" s="36"/>
      <c r="AT349" s="18" t="s">
        <v>154</v>
      </c>
      <c r="AU349" s="18" t="s">
        <v>98</v>
      </c>
    </row>
    <row r="350" spans="1:65" s="2" customFormat="1" ht="68.25">
      <c r="A350" s="36"/>
      <c r="B350" s="37"/>
      <c r="C350" s="38"/>
      <c r="D350" s="223" t="s">
        <v>156</v>
      </c>
      <c r="E350" s="38"/>
      <c r="F350" s="227" t="s">
        <v>434</v>
      </c>
      <c r="G350" s="38"/>
      <c r="H350" s="38"/>
      <c r="I350" s="124"/>
      <c r="J350" s="38"/>
      <c r="K350" s="38"/>
      <c r="L350" s="41"/>
      <c r="M350" s="225"/>
      <c r="N350" s="226"/>
      <c r="O350" s="73"/>
      <c r="P350" s="73"/>
      <c r="Q350" s="73"/>
      <c r="R350" s="73"/>
      <c r="S350" s="73"/>
      <c r="T350" s="74"/>
      <c r="U350" s="36"/>
      <c r="V350" s="36"/>
      <c r="W350" s="36"/>
      <c r="X350" s="36"/>
      <c r="Y350" s="36"/>
      <c r="Z350" s="36"/>
      <c r="AA350" s="36"/>
      <c r="AB350" s="36"/>
      <c r="AC350" s="36"/>
      <c r="AD350" s="36"/>
      <c r="AE350" s="36"/>
      <c r="AT350" s="18" t="s">
        <v>156</v>
      </c>
      <c r="AU350" s="18" t="s">
        <v>98</v>
      </c>
    </row>
    <row r="351" spans="1:65" s="2" customFormat="1" ht="19.5">
      <c r="A351" s="36"/>
      <c r="B351" s="37"/>
      <c r="C351" s="38"/>
      <c r="D351" s="223" t="s">
        <v>441</v>
      </c>
      <c r="E351" s="38"/>
      <c r="F351" s="227" t="s">
        <v>442</v>
      </c>
      <c r="G351" s="38"/>
      <c r="H351" s="38"/>
      <c r="I351" s="124"/>
      <c r="J351" s="38"/>
      <c r="K351" s="38"/>
      <c r="L351" s="41"/>
      <c r="M351" s="225"/>
      <c r="N351" s="226"/>
      <c r="O351" s="73"/>
      <c r="P351" s="73"/>
      <c r="Q351" s="73"/>
      <c r="R351" s="73"/>
      <c r="S351" s="73"/>
      <c r="T351" s="74"/>
      <c r="U351" s="36"/>
      <c r="V351" s="36"/>
      <c r="W351" s="36"/>
      <c r="X351" s="36"/>
      <c r="Y351" s="36"/>
      <c r="Z351" s="36"/>
      <c r="AA351" s="36"/>
      <c r="AB351" s="36"/>
      <c r="AC351" s="36"/>
      <c r="AD351" s="36"/>
      <c r="AE351" s="36"/>
      <c r="AT351" s="18" t="s">
        <v>441</v>
      </c>
      <c r="AU351" s="18" t="s">
        <v>98</v>
      </c>
    </row>
    <row r="352" spans="1:65" s="13" customFormat="1" ht="11.25">
      <c r="B352" s="228"/>
      <c r="C352" s="229"/>
      <c r="D352" s="223" t="s">
        <v>158</v>
      </c>
      <c r="E352" s="230" t="s">
        <v>1</v>
      </c>
      <c r="F352" s="231" t="s">
        <v>450</v>
      </c>
      <c r="G352" s="229"/>
      <c r="H352" s="230" t="s">
        <v>1</v>
      </c>
      <c r="I352" s="232"/>
      <c r="J352" s="229"/>
      <c r="K352" s="229"/>
      <c r="L352" s="233"/>
      <c r="M352" s="234"/>
      <c r="N352" s="235"/>
      <c r="O352" s="235"/>
      <c r="P352" s="235"/>
      <c r="Q352" s="235"/>
      <c r="R352" s="235"/>
      <c r="S352" s="235"/>
      <c r="T352" s="236"/>
      <c r="AT352" s="237" t="s">
        <v>158</v>
      </c>
      <c r="AU352" s="237" t="s">
        <v>98</v>
      </c>
      <c r="AV352" s="13" t="s">
        <v>23</v>
      </c>
      <c r="AW352" s="13" t="s">
        <v>48</v>
      </c>
      <c r="AX352" s="13" t="s">
        <v>91</v>
      </c>
      <c r="AY352" s="237" t="s">
        <v>144</v>
      </c>
    </row>
    <row r="353" spans="1:65" s="14" customFormat="1" ht="11.25">
      <c r="B353" s="238"/>
      <c r="C353" s="239"/>
      <c r="D353" s="223" t="s">
        <v>158</v>
      </c>
      <c r="E353" s="240" t="s">
        <v>1</v>
      </c>
      <c r="F353" s="241" t="s">
        <v>152</v>
      </c>
      <c r="G353" s="239"/>
      <c r="H353" s="242">
        <v>4</v>
      </c>
      <c r="I353" s="243"/>
      <c r="J353" s="239"/>
      <c r="K353" s="239"/>
      <c r="L353" s="244"/>
      <c r="M353" s="245"/>
      <c r="N353" s="246"/>
      <c r="O353" s="246"/>
      <c r="P353" s="246"/>
      <c r="Q353" s="246"/>
      <c r="R353" s="246"/>
      <c r="S353" s="246"/>
      <c r="T353" s="247"/>
      <c r="AT353" s="248" t="s">
        <v>158</v>
      </c>
      <c r="AU353" s="248" t="s">
        <v>98</v>
      </c>
      <c r="AV353" s="14" t="s">
        <v>98</v>
      </c>
      <c r="AW353" s="14" t="s">
        <v>48</v>
      </c>
      <c r="AX353" s="14" t="s">
        <v>91</v>
      </c>
      <c r="AY353" s="248" t="s">
        <v>144</v>
      </c>
    </row>
    <row r="354" spans="1:65" s="2" customFormat="1" ht="21.75" customHeight="1">
      <c r="A354" s="36"/>
      <c r="B354" s="37"/>
      <c r="C354" s="210" t="s">
        <v>451</v>
      </c>
      <c r="D354" s="210" t="s">
        <v>147</v>
      </c>
      <c r="E354" s="211" t="s">
        <v>452</v>
      </c>
      <c r="F354" s="212" t="s">
        <v>453</v>
      </c>
      <c r="G354" s="213" t="s">
        <v>380</v>
      </c>
      <c r="H354" s="214">
        <v>142.05000000000001</v>
      </c>
      <c r="I354" s="215"/>
      <c r="J354" s="216">
        <f>ROUND(I354*H354,2)</f>
        <v>0</v>
      </c>
      <c r="K354" s="212" t="s">
        <v>151</v>
      </c>
      <c r="L354" s="41"/>
      <c r="M354" s="217" t="s">
        <v>1</v>
      </c>
      <c r="N354" s="218" t="s">
        <v>56</v>
      </c>
      <c r="O354" s="73"/>
      <c r="P354" s="219">
        <f>O354*H354</f>
        <v>0</v>
      </c>
      <c r="Q354" s="219">
        <v>8.9779999999999999E-2</v>
      </c>
      <c r="R354" s="219">
        <f>Q354*H354</f>
        <v>12.753249</v>
      </c>
      <c r="S354" s="219">
        <v>0</v>
      </c>
      <c r="T354" s="220">
        <f>S354*H354</f>
        <v>0</v>
      </c>
      <c r="U354" s="36"/>
      <c r="V354" s="36"/>
      <c r="W354" s="36"/>
      <c r="X354" s="36"/>
      <c r="Y354" s="36"/>
      <c r="Z354" s="36"/>
      <c r="AA354" s="36"/>
      <c r="AB354" s="36"/>
      <c r="AC354" s="36"/>
      <c r="AD354" s="36"/>
      <c r="AE354" s="36"/>
      <c r="AR354" s="221" t="s">
        <v>152</v>
      </c>
      <c r="AT354" s="221" t="s">
        <v>147</v>
      </c>
      <c r="AU354" s="221" t="s">
        <v>98</v>
      </c>
      <c r="AY354" s="18" t="s">
        <v>144</v>
      </c>
      <c r="BE354" s="222">
        <f>IF(N354="základní",J354,0)</f>
        <v>0</v>
      </c>
      <c r="BF354" s="222">
        <f>IF(N354="snížená",J354,0)</f>
        <v>0</v>
      </c>
      <c r="BG354" s="222">
        <f>IF(N354="zákl. přenesená",J354,0)</f>
        <v>0</v>
      </c>
      <c r="BH354" s="222">
        <f>IF(N354="sníž. přenesená",J354,0)</f>
        <v>0</v>
      </c>
      <c r="BI354" s="222">
        <f>IF(N354="nulová",J354,0)</f>
        <v>0</v>
      </c>
      <c r="BJ354" s="18" t="s">
        <v>23</v>
      </c>
      <c r="BK354" s="222">
        <f>ROUND(I354*H354,2)</f>
        <v>0</v>
      </c>
      <c r="BL354" s="18" t="s">
        <v>152</v>
      </c>
      <c r="BM354" s="221" t="s">
        <v>454</v>
      </c>
    </row>
    <row r="355" spans="1:65" s="2" customFormat="1" ht="39">
      <c r="A355" s="36"/>
      <c r="B355" s="37"/>
      <c r="C355" s="38"/>
      <c r="D355" s="223" t="s">
        <v>154</v>
      </c>
      <c r="E355" s="38"/>
      <c r="F355" s="224" t="s">
        <v>455</v>
      </c>
      <c r="G355" s="38"/>
      <c r="H355" s="38"/>
      <c r="I355" s="124"/>
      <c r="J355" s="38"/>
      <c r="K355" s="38"/>
      <c r="L355" s="41"/>
      <c r="M355" s="225"/>
      <c r="N355" s="226"/>
      <c r="O355" s="73"/>
      <c r="P355" s="73"/>
      <c r="Q355" s="73"/>
      <c r="R355" s="73"/>
      <c r="S355" s="73"/>
      <c r="T355" s="74"/>
      <c r="U355" s="36"/>
      <c r="V355" s="36"/>
      <c r="W355" s="36"/>
      <c r="X355" s="36"/>
      <c r="Y355" s="36"/>
      <c r="Z355" s="36"/>
      <c r="AA355" s="36"/>
      <c r="AB355" s="36"/>
      <c r="AC355" s="36"/>
      <c r="AD355" s="36"/>
      <c r="AE355" s="36"/>
      <c r="AT355" s="18" t="s">
        <v>154</v>
      </c>
      <c r="AU355" s="18" t="s">
        <v>98</v>
      </c>
    </row>
    <row r="356" spans="1:65" s="2" customFormat="1" ht="126.75">
      <c r="A356" s="36"/>
      <c r="B356" s="37"/>
      <c r="C356" s="38"/>
      <c r="D356" s="223" t="s">
        <v>156</v>
      </c>
      <c r="E356" s="38"/>
      <c r="F356" s="227" t="s">
        <v>456</v>
      </c>
      <c r="G356" s="38"/>
      <c r="H356" s="38"/>
      <c r="I356" s="124"/>
      <c r="J356" s="38"/>
      <c r="K356" s="38"/>
      <c r="L356" s="41"/>
      <c r="M356" s="225"/>
      <c r="N356" s="226"/>
      <c r="O356" s="73"/>
      <c r="P356" s="73"/>
      <c r="Q356" s="73"/>
      <c r="R356" s="73"/>
      <c r="S356" s="73"/>
      <c r="T356" s="74"/>
      <c r="U356" s="36"/>
      <c r="V356" s="36"/>
      <c r="W356" s="36"/>
      <c r="X356" s="36"/>
      <c r="Y356" s="36"/>
      <c r="Z356" s="36"/>
      <c r="AA356" s="36"/>
      <c r="AB356" s="36"/>
      <c r="AC356" s="36"/>
      <c r="AD356" s="36"/>
      <c r="AE356" s="36"/>
      <c r="AT356" s="18" t="s">
        <v>156</v>
      </c>
      <c r="AU356" s="18" t="s">
        <v>98</v>
      </c>
    </row>
    <row r="357" spans="1:65" s="13" customFormat="1" ht="11.25">
      <c r="B357" s="228"/>
      <c r="C357" s="229"/>
      <c r="D357" s="223" t="s">
        <v>158</v>
      </c>
      <c r="E357" s="230" t="s">
        <v>1</v>
      </c>
      <c r="F357" s="231" t="s">
        <v>457</v>
      </c>
      <c r="G357" s="229"/>
      <c r="H357" s="230" t="s">
        <v>1</v>
      </c>
      <c r="I357" s="232"/>
      <c r="J357" s="229"/>
      <c r="K357" s="229"/>
      <c r="L357" s="233"/>
      <c r="M357" s="234"/>
      <c r="N357" s="235"/>
      <c r="O357" s="235"/>
      <c r="P357" s="235"/>
      <c r="Q357" s="235"/>
      <c r="R357" s="235"/>
      <c r="S357" s="235"/>
      <c r="T357" s="236"/>
      <c r="AT357" s="237" t="s">
        <v>158</v>
      </c>
      <c r="AU357" s="237" t="s">
        <v>98</v>
      </c>
      <c r="AV357" s="13" t="s">
        <v>23</v>
      </c>
      <c r="AW357" s="13" t="s">
        <v>48</v>
      </c>
      <c r="AX357" s="13" t="s">
        <v>91</v>
      </c>
      <c r="AY357" s="237" t="s">
        <v>144</v>
      </c>
    </row>
    <row r="358" spans="1:65" s="14" customFormat="1" ht="11.25">
      <c r="B358" s="238"/>
      <c r="C358" s="239"/>
      <c r="D358" s="223" t="s">
        <v>158</v>
      </c>
      <c r="E358" s="240" t="s">
        <v>1</v>
      </c>
      <c r="F358" s="241" t="s">
        <v>458</v>
      </c>
      <c r="G358" s="239"/>
      <c r="H358" s="242">
        <v>142.05000000000001</v>
      </c>
      <c r="I358" s="243"/>
      <c r="J358" s="239"/>
      <c r="K358" s="239"/>
      <c r="L358" s="244"/>
      <c r="M358" s="245"/>
      <c r="N358" s="246"/>
      <c r="O358" s="246"/>
      <c r="P358" s="246"/>
      <c r="Q358" s="246"/>
      <c r="R358" s="246"/>
      <c r="S358" s="246"/>
      <c r="T358" s="247"/>
      <c r="AT358" s="248" t="s">
        <v>158</v>
      </c>
      <c r="AU358" s="248" t="s">
        <v>98</v>
      </c>
      <c r="AV358" s="14" t="s">
        <v>98</v>
      </c>
      <c r="AW358" s="14" t="s">
        <v>48</v>
      </c>
      <c r="AX358" s="14" t="s">
        <v>91</v>
      </c>
      <c r="AY358" s="248" t="s">
        <v>144</v>
      </c>
    </row>
    <row r="359" spans="1:65" s="2" customFormat="1" ht="21.75" customHeight="1">
      <c r="A359" s="36"/>
      <c r="B359" s="37"/>
      <c r="C359" s="210" t="s">
        <v>459</v>
      </c>
      <c r="D359" s="210" t="s">
        <v>147</v>
      </c>
      <c r="E359" s="211" t="s">
        <v>460</v>
      </c>
      <c r="F359" s="212" t="s">
        <v>461</v>
      </c>
      <c r="G359" s="213" t="s">
        <v>239</v>
      </c>
      <c r="H359" s="214">
        <v>33.067</v>
      </c>
      <c r="I359" s="215"/>
      <c r="J359" s="216">
        <f>ROUND(I359*H359,2)</f>
        <v>0</v>
      </c>
      <c r="K359" s="212" t="s">
        <v>151</v>
      </c>
      <c r="L359" s="41"/>
      <c r="M359" s="217" t="s">
        <v>1</v>
      </c>
      <c r="N359" s="218" t="s">
        <v>56</v>
      </c>
      <c r="O359" s="73"/>
      <c r="P359" s="219">
        <f>O359*H359</f>
        <v>0</v>
      </c>
      <c r="Q359" s="219">
        <v>0</v>
      </c>
      <c r="R359" s="219">
        <f>Q359*H359</f>
        <v>0</v>
      </c>
      <c r="S359" s="219">
        <v>0</v>
      </c>
      <c r="T359" s="220">
        <f>S359*H359</f>
        <v>0</v>
      </c>
      <c r="U359" s="36"/>
      <c r="V359" s="36"/>
      <c r="W359" s="36"/>
      <c r="X359" s="36"/>
      <c r="Y359" s="36"/>
      <c r="Z359" s="36"/>
      <c r="AA359" s="36"/>
      <c r="AB359" s="36"/>
      <c r="AC359" s="36"/>
      <c r="AD359" s="36"/>
      <c r="AE359" s="36"/>
      <c r="AR359" s="221" t="s">
        <v>152</v>
      </c>
      <c r="AT359" s="221" t="s">
        <v>147</v>
      </c>
      <c r="AU359" s="221" t="s">
        <v>98</v>
      </c>
      <c r="AY359" s="18" t="s">
        <v>144</v>
      </c>
      <c r="BE359" s="222">
        <f>IF(N359="základní",J359,0)</f>
        <v>0</v>
      </c>
      <c r="BF359" s="222">
        <f>IF(N359="snížená",J359,0)</f>
        <v>0</v>
      </c>
      <c r="BG359" s="222">
        <f>IF(N359="zákl. přenesená",J359,0)</f>
        <v>0</v>
      </c>
      <c r="BH359" s="222">
        <f>IF(N359="sníž. přenesená",J359,0)</f>
        <v>0</v>
      </c>
      <c r="BI359" s="222">
        <f>IF(N359="nulová",J359,0)</f>
        <v>0</v>
      </c>
      <c r="BJ359" s="18" t="s">
        <v>23</v>
      </c>
      <c r="BK359" s="222">
        <f>ROUND(I359*H359,2)</f>
        <v>0</v>
      </c>
      <c r="BL359" s="18" t="s">
        <v>152</v>
      </c>
      <c r="BM359" s="221" t="s">
        <v>462</v>
      </c>
    </row>
    <row r="360" spans="1:65" s="2" customFormat="1" ht="11.25">
      <c r="A360" s="36"/>
      <c r="B360" s="37"/>
      <c r="C360" s="38"/>
      <c r="D360" s="223" t="s">
        <v>154</v>
      </c>
      <c r="E360" s="38"/>
      <c r="F360" s="224" t="s">
        <v>463</v>
      </c>
      <c r="G360" s="38"/>
      <c r="H360" s="38"/>
      <c r="I360" s="124"/>
      <c r="J360" s="38"/>
      <c r="K360" s="38"/>
      <c r="L360" s="41"/>
      <c r="M360" s="225"/>
      <c r="N360" s="226"/>
      <c r="O360" s="73"/>
      <c r="P360" s="73"/>
      <c r="Q360" s="73"/>
      <c r="R360" s="73"/>
      <c r="S360" s="73"/>
      <c r="T360" s="74"/>
      <c r="U360" s="36"/>
      <c r="V360" s="36"/>
      <c r="W360" s="36"/>
      <c r="X360" s="36"/>
      <c r="Y360" s="36"/>
      <c r="Z360" s="36"/>
      <c r="AA360" s="36"/>
      <c r="AB360" s="36"/>
      <c r="AC360" s="36"/>
      <c r="AD360" s="36"/>
      <c r="AE360" s="36"/>
      <c r="AT360" s="18" t="s">
        <v>154</v>
      </c>
      <c r="AU360" s="18" t="s">
        <v>98</v>
      </c>
    </row>
    <row r="361" spans="1:65" s="2" customFormat="1" ht="39">
      <c r="A361" s="36"/>
      <c r="B361" s="37"/>
      <c r="C361" s="38"/>
      <c r="D361" s="223" t="s">
        <v>156</v>
      </c>
      <c r="E361" s="38"/>
      <c r="F361" s="227" t="s">
        <v>464</v>
      </c>
      <c r="G361" s="38"/>
      <c r="H361" s="38"/>
      <c r="I361" s="124"/>
      <c r="J361" s="38"/>
      <c r="K361" s="38"/>
      <c r="L361" s="41"/>
      <c r="M361" s="225"/>
      <c r="N361" s="226"/>
      <c r="O361" s="73"/>
      <c r="P361" s="73"/>
      <c r="Q361" s="73"/>
      <c r="R361" s="73"/>
      <c r="S361" s="73"/>
      <c r="T361" s="74"/>
      <c r="U361" s="36"/>
      <c r="V361" s="36"/>
      <c r="W361" s="36"/>
      <c r="X361" s="36"/>
      <c r="Y361" s="36"/>
      <c r="Z361" s="36"/>
      <c r="AA361" s="36"/>
      <c r="AB361" s="36"/>
      <c r="AC361" s="36"/>
      <c r="AD361" s="36"/>
      <c r="AE361" s="36"/>
      <c r="AT361" s="18" t="s">
        <v>156</v>
      </c>
      <c r="AU361" s="18" t="s">
        <v>98</v>
      </c>
    </row>
    <row r="362" spans="1:65" s="13" customFormat="1" ht="11.25">
      <c r="B362" s="228"/>
      <c r="C362" s="229"/>
      <c r="D362" s="223" t="s">
        <v>158</v>
      </c>
      <c r="E362" s="230" t="s">
        <v>1</v>
      </c>
      <c r="F362" s="231" t="s">
        <v>465</v>
      </c>
      <c r="G362" s="229"/>
      <c r="H362" s="230" t="s">
        <v>1</v>
      </c>
      <c r="I362" s="232"/>
      <c r="J362" s="229"/>
      <c r="K362" s="229"/>
      <c r="L362" s="233"/>
      <c r="M362" s="234"/>
      <c r="N362" s="235"/>
      <c r="O362" s="235"/>
      <c r="P362" s="235"/>
      <c r="Q362" s="235"/>
      <c r="R362" s="235"/>
      <c r="S362" s="235"/>
      <c r="T362" s="236"/>
      <c r="AT362" s="237" t="s">
        <v>158</v>
      </c>
      <c r="AU362" s="237" t="s">
        <v>98</v>
      </c>
      <c r="AV362" s="13" t="s">
        <v>23</v>
      </c>
      <c r="AW362" s="13" t="s">
        <v>48</v>
      </c>
      <c r="AX362" s="13" t="s">
        <v>91</v>
      </c>
      <c r="AY362" s="237" t="s">
        <v>144</v>
      </c>
    </row>
    <row r="363" spans="1:65" s="13" customFormat="1" ht="11.25">
      <c r="B363" s="228"/>
      <c r="C363" s="229"/>
      <c r="D363" s="223" t="s">
        <v>158</v>
      </c>
      <c r="E363" s="230" t="s">
        <v>1</v>
      </c>
      <c r="F363" s="231" t="s">
        <v>457</v>
      </c>
      <c r="G363" s="229"/>
      <c r="H363" s="230" t="s">
        <v>1</v>
      </c>
      <c r="I363" s="232"/>
      <c r="J363" s="229"/>
      <c r="K363" s="229"/>
      <c r="L363" s="233"/>
      <c r="M363" s="234"/>
      <c r="N363" s="235"/>
      <c r="O363" s="235"/>
      <c r="P363" s="235"/>
      <c r="Q363" s="235"/>
      <c r="R363" s="235"/>
      <c r="S363" s="235"/>
      <c r="T363" s="236"/>
      <c r="AT363" s="237" t="s">
        <v>158</v>
      </c>
      <c r="AU363" s="237" t="s">
        <v>98</v>
      </c>
      <c r="AV363" s="13" t="s">
        <v>23</v>
      </c>
      <c r="AW363" s="13" t="s">
        <v>48</v>
      </c>
      <c r="AX363" s="13" t="s">
        <v>91</v>
      </c>
      <c r="AY363" s="237" t="s">
        <v>144</v>
      </c>
    </row>
    <row r="364" spans="1:65" s="14" customFormat="1" ht="11.25">
      <c r="B364" s="238"/>
      <c r="C364" s="239"/>
      <c r="D364" s="223" t="s">
        <v>158</v>
      </c>
      <c r="E364" s="240" t="s">
        <v>1</v>
      </c>
      <c r="F364" s="241" t="s">
        <v>466</v>
      </c>
      <c r="G364" s="239"/>
      <c r="H364" s="242">
        <v>32.277777777777779</v>
      </c>
      <c r="I364" s="243"/>
      <c r="J364" s="239"/>
      <c r="K364" s="239"/>
      <c r="L364" s="244"/>
      <c r="M364" s="245"/>
      <c r="N364" s="246"/>
      <c r="O364" s="246"/>
      <c r="P364" s="246"/>
      <c r="Q364" s="246"/>
      <c r="R364" s="246"/>
      <c r="S364" s="246"/>
      <c r="T364" s="247"/>
      <c r="AT364" s="248" t="s">
        <v>158</v>
      </c>
      <c r="AU364" s="248" t="s">
        <v>98</v>
      </c>
      <c r="AV364" s="14" t="s">
        <v>98</v>
      </c>
      <c r="AW364" s="14" t="s">
        <v>48</v>
      </c>
      <c r="AX364" s="14" t="s">
        <v>91</v>
      </c>
      <c r="AY364" s="248" t="s">
        <v>144</v>
      </c>
    </row>
    <row r="365" spans="1:65" s="13" customFormat="1" ht="11.25">
      <c r="B365" s="228"/>
      <c r="C365" s="229"/>
      <c r="D365" s="223" t="s">
        <v>158</v>
      </c>
      <c r="E365" s="230" t="s">
        <v>1</v>
      </c>
      <c r="F365" s="231" t="s">
        <v>467</v>
      </c>
      <c r="G365" s="229"/>
      <c r="H365" s="230" t="s">
        <v>1</v>
      </c>
      <c r="I365" s="232"/>
      <c r="J365" s="229"/>
      <c r="K365" s="229"/>
      <c r="L365" s="233"/>
      <c r="M365" s="234"/>
      <c r="N365" s="235"/>
      <c r="O365" s="235"/>
      <c r="P365" s="235"/>
      <c r="Q365" s="235"/>
      <c r="R365" s="235"/>
      <c r="S365" s="235"/>
      <c r="T365" s="236"/>
      <c r="AT365" s="237" t="s">
        <v>158</v>
      </c>
      <c r="AU365" s="237" t="s">
        <v>98</v>
      </c>
      <c r="AV365" s="13" t="s">
        <v>23</v>
      </c>
      <c r="AW365" s="13" t="s">
        <v>48</v>
      </c>
      <c r="AX365" s="13" t="s">
        <v>91</v>
      </c>
      <c r="AY365" s="237" t="s">
        <v>144</v>
      </c>
    </row>
    <row r="366" spans="1:65" s="14" customFormat="1" ht="11.25">
      <c r="B366" s="238"/>
      <c r="C366" s="239"/>
      <c r="D366" s="223" t="s">
        <v>158</v>
      </c>
      <c r="E366" s="240" t="s">
        <v>1</v>
      </c>
      <c r="F366" s="241" t="s">
        <v>468</v>
      </c>
      <c r="G366" s="239"/>
      <c r="H366" s="242">
        <v>0.5</v>
      </c>
      <c r="I366" s="243"/>
      <c r="J366" s="239"/>
      <c r="K366" s="239"/>
      <c r="L366" s="244"/>
      <c r="M366" s="245"/>
      <c r="N366" s="246"/>
      <c r="O366" s="246"/>
      <c r="P366" s="246"/>
      <c r="Q366" s="246"/>
      <c r="R366" s="246"/>
      <c r="S366" s="246"/>
      <c r="T366" s="247"/>
      <c r="AT366" s="248" t="s">
        <v>158</v>
      </c>
      <c r="AU366" s="248" t="s">
        <v>98</v>
      </c>
      <c r="AV366" s="14" t="s">
        <v>98</v>
      </c>
      <c r="AW366" s="14" t="s">
        <v>48</v>
      </c>
      <c r="AX366" s="14" t="s">
        <v>91</v>
      </c>
      <c r="AY366" s="248" t="s">
        <v>144</v>
      </c>
    </row>
    <row r="367" spans="1:65" s="13" customFormat="1" ht="11.25">
      <c r="B367" s="228"/>
      <c r="C367" s="229"/>
      <c r="D367" s="223" t="s">
        <v>158</v>
      </c>
      <c r="E367" s="230" t="s">
        <v>1</v>
      </c>
      <c r="F367" s="231" t="s">
        <v>469</v>
      </c>
      <c r="G367" s="229"/>
      <c r="H367" s="230" t="s">
        <v>1</v>
      </c>
      <c r="I367" s="232"/>
      <c r="J367" s="229"/>
      <c r="K367" s="229"/>
      <c r="L367" s="233"/>
      <c r="M367" s="234"/>
      <c r="N367" s="235"/>
      <c r="O367" s="235"/>
      <c r="P367" s="235"/>
      <c r="Q367" s="235"/>
      <c r="R367" s="235"/>
      <c r="S367" s="235"/>
      <c r="T367" s="236"/>
      <c r="AT367" s="237" t="s">
        <v>158</v>
      </c>
      <c r="AU367" s="237" t="s">
        <v>98</v>
      </c>
      <c r="AV367" s="13" t="s">
        <v>23</v>
      </c>
      <c r="AW367" s="13" t="s">
        <v>48</v>
      </c>
      <c r="AX367" s="13" t="s">
        <v>91</v>
      </c>
      <c r="AY367" s="237" t="s">
        <v>144</v>
      </c>
    </row>
    <row r="368" spans="1:65" s="14" customFormat="1" ht="11.25">
      <c r="B368" s="238"/>
      <c r="C368" s="239"/>
      <c r="D368" s="223" t="s">
        <v>158</v>
      </c>
      <c r="E368" s="240" t="s">
        <v>1</v>
      </c>
      <c r="F368" s="241" t="s">
        <v>470</v>
      </c>
      <c r="G368" s="239"/>
      <c r="H368" s="242">
        <v>0.28888888888888892</v>
      </c>
      <c r="I368" s="243"/>
      <c r="J368" s="239"/>
      <c r="K368" s="239"/>
      <c r="L368" s="244"/>
      <c r="M368" s="245"/>
      <c r="N368" s="246"/>
      <c r="O368" s="246"/>
      <c r="P368" s="246"/>
      <c r="Q368" s="246"/>
      <c r="R368" s="246"/>
      <c r="S368" s="246"/>
      <c r="T368" s="247"/>
      <c r="AT368" s="248" t="s">
        <v>158</v>
      </c>
      <c r="AU368" s="248" t="s">
        <v>98</v>
      </c>
      <c r="AV368" s="14" t="s">
        <v>98</v>
      </c>
      <c r="AW368" s="14" t="s">
        <v>48</v>
      </c>
      <c r="AX368" s="14" t="s">
        <v>91</v>
      </c>
      <c r="AY368" s="248" t="s">
        <v>144</v>
      </c>
    </row>
    <row r="369" spans="1:65" s="2" customFormat="1" ht="16.5" customHeight="1">
      <c r="A369" s="36"/>
      <c r="B369" s="37"/>
      <c r="C369" s="210" t="s">
        <v>471</v>
      </c>
      <c r="D369" s="210" t="s">
        <v>147</v>
      </c>
      <c r="E369" s="211" t="s">
        <v>472</v>
      </c>
      <c r="F369" s="212" t="s">
        <v>473</v>
      </c>
      <c r="G369" s="213" t="s">
        <v>239</v>
      </c>
      <c r="H369" s="214">
        <v>33.067</v>
      </c>
      <c r="I369" s="215"/>
      <c r="J369" s="216">
        <f>ROUND(I369*H369,2)</f>
        <v>0</v>
      </c>
      <c r="K369" s="212" t="s">
        <v>151</v>
      </c>
      <c r="L369" s="41"/>
      <c r="M369" s="217" t="s">
        <v>1</v>
      </c>
      <c r="N369" s="218" t="s">
        <v>56</v>
      </c>
      <c r="O369" s="73"/>
      <c r="P369" s="219">
        <f>O369*H369</f>
        <v>0</v>
      </c>
      <c r="Q369" s="219">
        <v>0</v>
      </c>
      <c r="R369" s="219">
        <f>Q369*H369</f>
        <v>0</v>
      </c>
      <c r="S369" s="219">
        <v>0</v>
      </c>
      <c r="T369" s="220">
        <f>S369*H369</f>
        <v>0</v>
      </c>
      <c r="U369" s="36"/>
      <c r="V369" s="36"/>
      <c r="W369" s="36"/>
      <c r="X369" s="36"/>
      <c r="Y369" s="36"/>
      <c r="Z369" s="36"/>
      <c r="AA369" s="36"/>
      <c r="AB369" s="36"/>
      <c r="AC369" s="36"/>
      <c r="AD369" s="36"/>
      <c r="AE369" s="36"/>
      <c r="AR369" s="221" t="s">
        <v>152</v>
      </c>
      <c r="AT369" s="221" t="s">
        <v>147</v>
      </c>
      <c r="AU369" s="221" t="s">
        <v>98</v>
      </c>
      <c r="AY369" s="18" t="s">
        <v>144</v>
      </c>
      <c r="BE369" s="222">
        <f>IF(N369="základní",J369,0)</f>
        <v>0</v>
      </c>
      <c r="BF369" s="222">
        <f>IF(N369="snížená",J369,0)</f>
        <v>0</v>
      </c>
      <c r="BG369" s="222">
        <f>IF(N369="zákl. přenesená",J369,0)</f>
        <v>0</v>
      </c>
      <c r="BH369" s="222">
        <f>IF(N369="sníž. přenesená",J369,0)</f>
        <v>0</v>
      </c>
      <c r="BI369" s="222">
        <f>IF(N369="nulová",J369,0)</f>
        <v>0</v>
      </c>
      <c r="BJ369" s="18" t="s">
        <v>23</v>
      </c>
      <c r="BK369" s="222">
        <f>ROUND(I369*H369,2)</f>
        <v>0</v>
      </c>
      <c r="BL369" s="18" t="s">
        <v>152</v>
      </c>
      <c r="BM369" s="221" t="s">
        <v>474</v>
      </c>
    </row>
    <row r="370" spans="1:65" s="2" customFormat="1" ht="19.5">
      <c r="A370" s="36"/>
      <c r="B370" s="37"/>
      <c r="C370" s="38"/>
      <c r="D370" s="223" t="s">
        <v>154</v>
      </c>
      <c r="E370" s="38"/>
      <c r="F370" s="224" t="s">
        <v>475</v>
      </c>
      <c r="G370" s="38"/>
      <c r="H370" s="38"/>
      <c r="I370" s="124"/>
      <c r="J370" s="38"/>
      <c r="K370" s="38"/>
      <c r="L370" s="41"/>
      <c r="M370" s="225"/>
      <c r="N370" s="226"/>
      <c r="O370" s="73"/>
      <c r="P370" s="73"/>
      <c r="Q370" s="73"/>
      <c r="R370" s="73"/>
      <c r="S370" s="73"/>
      <c r="T370" s="74"/>
      <c r="U370" s="36"/>
      <c r="V370" s="36"/>
      <c r="W370" s="36"/>
      <c r="X370" s="36"/>
      <c r="Y370" s="36"/>
      <c r="Z370" s="36"/>
      <c r="AA370" s="36"/>
      <c r="AB370" s="36"/>
      <c r="AC370" s="36"/>
      <c r="AD370" s="36"/>
      <c r="AE370" s="36"/>
      <c r="AT370" s="18" t="s">
        <v>154</v>
      </c>
      <c r="AU370" s="18" t="s">
        <v>98</v>
      </c>
    </row>
    <row r="371" spans="1:65" s="2" customFormat="1" ht="97.5">
      <c r="A371" s="36"/>
      <c r="B371" s="37"/>
      <c r="C371" s="38"/>
      <c r="D371" s="223" t="s">
        <v>156</v>
      </c>
      <c r="E371" s="38"/>
      <c r="F371" s="227" t="s">
        <v>476</v>
      </c>
      <c r="G371" s="38"/>
      <c r="H371" s="38"/>
      <c r="I371" s="124"/>
      <c r="J371" s="38"/>
      <c r="K371" s="38"/>
      <c r="L371" s="41"/>
      <c r="M371" s="225"/>
      <c r="N371" s="226"/>
      <c r="O371" s="73"/>
      <c r="P371" s="73"/>
      <c r="Q371" s="73"/>
      <c r="R371" s="73"/>
      <c r="S371" s="73"/>
      <c r="T371" s="74"/>
      <c r="U371" s="36"/>
      <c r="V371" s="36"/>
      <c r="W371" s="36"/>
      <c r="X371" s="36"/>
      <c r="Y371" s="36"/>
      <c r="Z371" s="36"/>
      <c r="AA371" s="36"/>
      <c r="AB371" s="36"/>
      <c r="AC371" s="36"/>
      <c r="AD371" s="36"/>
      <c r="AE371" s="36"/>
      <c r="AT371" s="18" t="s">
        <v>156</v>
      </c>
      <c r="AU371" s="18" t="s">
        <v>98</v>
      </c>
    </row>
    <row r="372" spans="1:65" s="13" customFormat="1" ht="11.25">
      <c r="B372" s="228"/>
      <c r="C372" s="229"/>
      <c r="D372" s="223" t="s">
        <v>158</v>
      </c>
      <c r="E372" s="230" t="s">
        <v>1</v>
      </c>
      <c r="F372" s="231" t="s">
        <v>465</v>
      </c>
      <c r="G372" s="229"/>
      <c r="H372" s="230" t="s">
        <v>1</v>
      </c>
      <c r="I372" s="232"/>
      <c r="J372" s="229"/>
      <c r="K372" s="229"/>
      <c r="L372" s="233"/>
      <c r="M372" s="234"/>
      <c r="N372" s="235"/>
      <c r="O372" s="235"/>
      <c r="P372" s="235"/>
      <c r="Q372" s="235"/>
      <c r="R372" s="235"/>
      <c r="S372" s="235"/>
      <c r="T372" s="236"/>
      <c r="AT372" s="237" t="s">
        <v>158</v>
      </c>
      <c r="AU372" s="237" t="s">
        <v>98</v>
      </c>
      <c r="AV372" s="13" t="s">
        <v>23</v>
      </c>
      <c r="AW372" s="13" t="s">
        <v>48</v>
      </c>
      <c r="AX372" s="13" t="s">
        <v>91</v>
      </c>
      <c r="AY372" s="237" t="s">
        <v>144</v>
      </c>
    </row>
    <row r="373" spans="1:65" s="13" customFormat="1" ht="11.25">
      <c r="B373" s="228"/>
      <c r="C373" s="229"/>
      <c r="D373" s="223" t="s">
        <v>158</v>
      </c>
      <c r="E373" s="230" t="s">
        <v>1</v>
      </c>
      <c r="F373" s="231" t="s">
        <v>457</v>
      </c>
      <c r="G373" s="229"/>
      <c r="H373" s="230" t="s">
        <v>1</v>
      </c>
      <c r="I373" s="232"/>
      <c r="J373" s="229"/>
      <c r="K373" s="229"/>
      <c r="L373" s="233"/>
      <c r="M373" s="234"/>
      <c r="N373" s="235"/>
      <c r="O373" s="235"/>
      <c r="P373" s="235"/>
      <c r="Q373" s="235"/>
      <c r="R373" s="235"/>
      <c r="S373" s="235"/>
      <c r="T373" s="236"/>
      <c r="AT373" s="237" t="s">
        <v>158</v>
      </c>
      <c r="AU373" s="237" t="s">
        <v>98</v>
      </c>
      <c r="AV373" s="13" t="s">
        <v>23</v>
      </c>
      <c r="AW373" s="13" t="s">
        <v>48</v>
      </c>
      <c r="AX373" s="13" t="s">
        <v>91</v>
      </c>
      <c r="AY373" s="237" t="s">
        <v>144</v>
      </c>
    </row>
    <row r="374" spans="1:65" s="14" customFormat="1" ht="11.25">
      <c r="B374" s="238"/>
      <c r="C374" s="239"/>
      <c r="D374" s="223" t="s">
        <v>158</v>
      </c>
      <c r="E374" s="240" t="s">
        <v>1</v>
      </c>
      <c r="F374" s="241" t="s">
        <v>466</v>
      </c>
      <c r="G374" s="239"/>
      <c r="H374" s="242">
        <v>32.277777777777779</v>
      </c>
      <c r="I374" s="243"/>
      <c r="J374" s="239"/>
      <c r="K374" s="239"/>
      <c r="L374" s="244"/>
      <c r="M374" s="245"/>
      <c r="N374" s="246"/>
      <c r="O374" s="246"/>
      <c r="P374" s="246"/>
      <c r="Q374" s="246"/>
      <c r="R374" s="246"/>
      <c r="S374" s="246"/>
      <c r="T374" s="247"/>
      <c r="AT374" s="248" t="s">
        <v>158</v>
      </c>
      <c r="AU374" s="248" t="s">
        <v>98</v>
      </c>
      <c r="AV374" s="14" t="s">
        <v>98</v>
      </c>
      <c r="AW374" s="14" t="s">
        <v>48</v>
      </c>
      <c r="AX374" s="14" t="s">
        <v>91</v>
      </c>
      <c r="AY374" s="248" t="s">
        <v>144</v>
      </c>
    </row>
    <row r="375" spans="1:65" s="13" customFormat="1" ht="11.25">
      <c r="B375" s="228"/>
      <c r="C375" s="229"/>
      <c r="D375" s="223" t="s">
        <v>158</v>
      </c>
      <c r="E375" s="230" t="s">
        <v>1</v>
      </c>
      <c r="F375" s="231" t="s">
        <v>467</v>
      </c>
      <c r="G375" s="229"/>
      <c r="H375" s="230" t="s">
        <v>1</v>
      </c>
      <c r="I375" s="232"/>
      <c r="J375" s="229"/>
      <c r="K375" s="229"/>
      <c r="L375" s="233"/>
      <c r="M375" s="234"/>
      <c r="N375" s="235"/>
      <c r="O375" s="235"/>
      <c r="P375" s="235"/>
      <c r="Q375" s="235"/>
      <c r="R375" s="235"/>
      <c r="S375" s="235"/>
      <c r="T375" s="236"/>
      <c r="AT375" s="237" t="s">
        <v>158</v>
      </c>
      <c r="AU375" s="237" t="s">
        <v>98</v>
      </c>
      <c r="AV375" s="13" t="s">
        <v>23</v>
      </c>
      <c r="AW375" s="13" t="s">
        <v>48</v>
      </c>
      <c r="AX375" s="13" t="s">
        <v>91</v>
      </c>
      <c r="AY375" s="237" t="s">
        <v>144</v>
      </c>
    </row>
    <row r="376" spans="1:65" s="14" customFormat="1" ht="11.25">
      <c r="B376" s="238"/>
      <c r="C376" s="239"/>
      <c r="D376" s="223" t="s">
        <v>158</v>
      </c>
      <c r="E376" s="240" t="s">
        <v>1</v>
      </c>
      <c r="F376" s="241" t="s">
        <v>468</v>
      </c>
      <c r="G376" s="239"/>
      <c r="H376" s="242">
        <v>0.5</v>
      </c>
      <c r="I376" s="243"/>
      <c r="J376" s="239"/>
      <c r="K376" s="239"/>
      <c r="L376" s="244"/>
      <c r="M376" s="245"/>
      <c r="N376" s="246"/>
      <c r="O376" s="246"/>
      <c r="P376" s="246"/>
      <c r="Q376" s="246"/>
      <c r="R376" s="246"/>
      <c r="S376" s="246"/>
      <c r="T376" s="247"/>
      <c r="AT376" s="248" t="s">
        <v>158</v>
      </c>
      <c r="AU376" s="248" t="s">
        <v>98</v>
      </c>
      <c r="AV376" s="14" t="s">
        <v>98</v>
      </c>
      <c r="AW376" s="14" t="s">
        <v>48</v>
      </c>
      <c r="AX376" s="14" t="s">
        <v>91</v>
      </c>
      <c r="AY376" s="248" t="s">
        <v>144</v>
      </c>
    </row>
    <row r="377" spans="1:65" s="13" customFormat="1" ht="11.25">
      <c r="B377" s="228"/>
      <c r="C377" s="229"/>
      <c r="D377" s="223" t="s">
        <v>158</v>
      </c>
      <c r="E377" s="230" t="s">
        <v>1</v>
      </c>
      <c r="F377" s="231" t="s">
        <v>469</v>
      </c>
      <c r="G377" s="229"/>
      <c r="H377" s="230" t="s">
        <v>1</v>
      </c>
      <c r="I377" s="232"/>
      <c r="J377" s="229"/>
      <c r="K377" s="229"/>
      <c r="L377" s="233"/>
      <c r="M377" s="234"/>
      <c r="N377" s="235"/>
      <c r="O377" s="235"/>
      <c r="P377" s="235"/>
      <c r="Q377" s="235"/>
      <c r="R377" s="235"/>
      <c r="S377" s="235"/>
      <c r="T377" s="236"/>
      <c r="AT377" s="237" t="s">
        <v>158</v>
      </c>
      <c r="AU377" s="237" t="s">
        <v>98</v>
      </c>
      <c r="AV377" s="13" t="s">
        <v>23</v>
      </c>
      <c r="AW377" s="13" t="s">
        <v>48</v>
      </c>
      <c r="AX377" s="13" t="s">
        <v>91</v>
      </c>
      <c r="AY377" s="237" t="s">
        <v>144</v>
      </c>
    </row>
    <row r="378" spans="1:65" s="14" customFormat="1" ht="11.25">
      <c r="B378" s="238"/>
      <c r="C378" s="239"/>
      <c r="D378" s="223" t="s">
        <v>158</v>
      </c>
      <c r="E378" s="240" t="s">
        <v>1</v>
      </c>
      <c r="F378" s="241" t="s">
        <v>470</v>
      </c>
      <c r="G378" s="239"/>
      <c r="H378" s="242">
        <v>0.28888888888888892</v>
      </c>
      <c r="I378" s="243"/>
      <c r="J378" s="239"/>
      <c r="K378" s="239"/>
      <c r="L378" s="244"/>
      <c r="M378" s="245"/>
      <c r="N378" s="246"/>
      <c r="O378" s="246"/>
      <c r="P378" s="246"/>
      <c r="Q378" s="246"/>
      <c r="R378" s="246"/>
      <c r="S378" s="246"/>
      <c r="T378" s="247"/>
      <c r="AT378" s="248" t="s">
        <v>158</v>
      </c>
      <c r="AU378" s="248" t="s">
        <v>98</v>
      </c>
      <c r="AV378" s="14" t="s">
        <v>98</v>
      </c>
      <c r="AW378" s="14" t="s">
        <v>48</v>
      </c>
      <c r="AX378" s="14" t="s">
        <v>91</v>
      </c>
      <c r="AY378" s="248" t="s">
        <v>144</v>
      </c>
    </row>
    <row r="379" spans="1:65" s="2" customFormat="1" ht="21.75" customHeight="1">
      <c r="A379" s="36"/>
      <c r="B379" s="37"/>
      <c r="C379" s="210" t="s">
        <v>477</v>
      </c>
      <c r="D379" s="210" t="s">
        <v>147</v>
      </c>
      <c r="E379" s="211" t="s">
        <v>478</v>
      </c>
      <c r="F379" s="212" t="s">
        <v>479</v>
      </c>
      <c r="G379" s="213" t="s">
        <v>239</v>
      </c>
      <c r="H379" s="214">
        <v>66.132999999999996</v>
      </c>
      <c r="I379" s="215"/>
      <c r="J379" s="216">
        <f>ROUND(I379*H379,2)</f>
        <v>0</v>
      </c>
      <c r="K379" s="212" t="s">
        <v>151</v>
      </c>
      <c r="L379" s="41"/>
      <c r="M379" s="217" t="s">
        <v>1</v>
      </c>
      <c r="N379" s="218" t="s">
        <v>56</v>
      </c>
      <c r="O379" s="73"/>
      <c r="P379" s="219">
        <f>O379*H379</f>
        <v>0</v>
      </c>
      <c r="Q379" s="219">
        <v>0</v>
      </c>
      <c r="R379" s="219">
        <f>Q379*H379</f>
        <v>0</v>
      </c>
      <c r="S379" s="219">
        <v>0</v>
      </c>
      <c r="T379" s="220">
        <f>S379*H379</f>
        <v>0</v>
      </c>
      <c r="U379" s="36"/>
      <c r="V379" s="36"/>
      <c r="W379" s="36"/>
      <c r="X379" s="36"/>
      <c r="Y379" s="36"/>
      <c r="Z379" s="36"/>
      <c r="AA379" s="36"/>
      <c r="AB379" s="36"/>
      <c r="AC379" s="36"/>
      <c r="AD379" s="36"/>
      <c r="AE379" s="36"/>
      <c r="AR379" s="221" t="s">
        <v>152</v>
      </c>
      <c r="AT379" s="221" t="s">
        <v>147</v>
      </c>
      <c r="AU379" s="221" t="s">
        <v>98</v>
      </c>
      <c r="AY379" s="18" t="s">
        <v>144</v>
      </c>
      <c r="BE379" s="222">
        <f>IF(N379="základní",J379,0)</f>
        <v>0</v>
      </c>
      <c r="BF379" s="222">
        <f>IF(N379="snížená",J379,0)</f>
        <v>0</v>
      </c>
      <c r="BG379" s="222">
        <f>IF(N379="zákl. přenesená",J379,0)</f>
        <v>0</v>
      </c>
      <c r="BH379" s="222">
        <f>IF(N379="sníž. přenesená",J379,0)</f>
        <v>0</v>
      </c>
      <c r="BI379" s="222">
        <f>IF(N379="nulová",J379,0)</f>
        <v>0</v>
      </c>
      <c r="BJ379" s="18" t="s">
        <v>23</v>
      </c>
      <c r="BK379" s="222">
        <f>ROUND(I379*H379,2)</f>
        <v>0</v>
      </c>
      <c r="BL379" s="18" t="s">
        <v>152</v>
      </c>
      <c r="BM379" s="221" t="s">
        <v>480</v>
      </c>
    </row>
    <row r="380" spans="1:65" s="2" customFormat="1" ht="29.25">
      <c r="A380" s="36"/>
      <c r="B380" s="37"/>
      <c r="C380" s="38"/>
      <c r="D380" s="223" t="s">
        <v>154</v>
      </c>
      <c r="E380" s="38"/>
      <c r="F380" s="224" t="s">
        <v>481</v>
      </c>
      <c r="G380" s="38"/>
      <c r="H380" s="38"/>
      <c r="I380" s="124"/>
      <c r="J380" s="38"/>
      <c r="K380" s="38"/>
      <c r="L380" s="41"/>
      <c r="M380" s="225"/>
      <c r="N380" s="226"/>
      <c r="O380" s="73"/>
      <c r="P380" s="73"/>
      <c r="Q380" s="73"/>
      <c r="R380" s="73"/>
      <c r="S380" s="73"/>
      <c r="T380" s="74"/>
      <c r="U380" s="36"/>
      <c r="V380" s="36"/>
      <c r="W380" s="36"/>
      <c r="X380" s="36"/>
      <c r="Y380" s="36"/>
      <c r="Z380" s="36"/>
      <c r="AA380" s="36"/>
      <c r="AB380" s="36"/>
      <c r="AC380" s="36"/>
      <c r="AD380" s="36"/>
      <c r="AE380" s="36"/>
      <c r="AT380" s="18" t="s">
        <v>154</v>
      </c>
      <c r="AU380" s="18" t="s">
        <v>98</v>
      </c>
    </row>
    <row r="381" spans="1:65" s="2" customFormat="1" ht="97.5">
      <c r="A381" s="36"/>
      <c r="B381" s="37"/>
      <c r="C381" s="38"/>
      <c r="D381" s="223" t="s">
        <v>156</v>
      </c>
      <c r="E381" s="38"/>
      <c r="F381" s="227" t="s">
        <v>476</v>
      </c>
      <c r="G381" s="38"/>
      <c r="H381" s="38"/>
      <c r="I381" s="124"/>
      <c r="J381" s="38"/>
      <c r="K381" s="38"/>
      <c r="L381" s="41"/>
      <c r="M381" s="225"/>
      <c r="N381" s="226"/>
      <c r="O381" s="73"/>
      <c r="P381" s="73"/>
      <c r="Q381" s="73"/>
      <c r="R381" s="73"/>
      <c r="S381" s="73"/>
      <c r="T381" s="74"/>
      <c r="U381" s="36"/>
      <c r="V381" s="36"/>
      <c r="W381" s="36"/>
      <c r="X381" s="36"/>
      <c r="Y381" s="36"/>
      <c r="Z381" s="36"/>
      <c r="AA381" s="36"/>
      <c r="AB381" s="36"/>
      <c r="AC381" s="36"/>
      <c r="AD381" s="36"/>
      <c r="AE381" s="36"/>
      <c r="AT381" s="18" t="s">
        <v>156</v>
      </c>
      <c r="AU381" s="18" t="s">
        <v>98</v>
      </c>
    </row>
    <row r="382" spans="1:65" s="13" customFormat="1" ht="11.25">
      <c r="B382" s="228"/>
      <c r="C382" s="229"/>
      <c r="D382" s="223" t="s">
        <v>158</v>
      </c>
      <c r="E382" s="230" t="s">
        <v>1</v>
      </c>
      <c r="F382" s="231" t="s">
        <v>465</v>
      </c>
      <c r="G382" s="229"/>
      <c r="H382" s="230" t="s">
        <v>1</v>
      </c>
      <c r="I382" s="232"/>
      <c r="J382" s="229"/>
      <c r="K382" s="229"/>
      <c r="L382" s="233"/>
      <c r="M382" s="234"/>
      <c r="N382" s="235"/>
      <c r="O382" s="235"/>
      <c r="P382" s="235"/>
      <c r="Q382" s="235"/>
      <c r="R382" s="235"/>
      <c r="S382" s="235"/>
      <c r="T382" s="236"/>
      <c r="AT382" s="237" t="s">
        <v>158</v>
      </c>
      <c r="AU382" s="237" t="s">
        <v>98</v>
      </c>
      <c r="AV382" s="13" t="s">
        <v>23</v>
      </c>
      <c r="AW382" s="13" t="s">
        <v>48</v>
      </c>
      <c r="AX382" s="13" t="s">
        <v>91</v>
      </c>
      <c r="AY382" s="237" t="s">
        <v>144</v>
      </c>
    </row>
    <row r="383" spans="1:65" s="13" customFormat="1" ht="11.25">
      <c r="B383" s="228"/>
      <c r="C383" s="229"/>
      <c r="D383" s="223" t="s">
        <v>158</v>
      </c>
      <c r="E383" s="230" t="s">
        <v>1</v>
      </c>
      <c r="F383" s="231" t="s">
        <v>457</v>
      </c>
      <c r="G383" s="229"/>
      <c r="H383" s="230" t="s">
        <v>1</v>
      </c>
      <c r="I383" s="232"/>
      <c r="J383" s="229"/>
      <c r="K383" s="229"/>
      <c r="L383" s="233"/>
      <c r="M383" s="234"/>
      <c r="N383" s="235"/>
      <c r="O383" s="235"/>
      <c r="P383" s="235"/>
      <c r="Q383" s="235"/>
      <c r="R383" s="235"/>
      <c r="S383" s="235"/>
      <c r="T383" s="236"/>
      <c r="AT383" s="237" t="s">
        <v>158</v>
      </c>
      <c r="AU383" s="237" t="s">
        <v>98</v>
      </c>
      <c r="AV383" s="13" t="s">
        <v>23</v>
      </c>
      <c r="AW383" s="13" t="s">
        <v>48</v>
      </c>
      <c r="AX383" s="13" t="s">
        <v>91</v>
      </c>
      <c r="AY383" s="237" t="s">
        <v>144</v>
      </c>
    </row>
    <row r="384" spans="1:65" s="14" customFormat="1" ht="11.25">
      <c r="B384" s="238"/>
      <c r="C384" s="239"/>
      <c r="D384" s="223" t="s">
        <v>158</v>
      </c>
      <c r="E384" s="240" t="s">
        <v>1</v>
      </c>
      <c r="F384" s="241" t="s">
        <v>482</v>
      </c>
      <c r="G384" s="239"/>
      <c r="H384" s="242">
        <v>64.555555555555557</v>
      </c>
      <c r="I384" s="243"/>
      <c r="J384" s="239"/>
      <c r="K384" s="239"/>
      <c r="L384" s="244"/>
      <c r="M384" s="245"/>
      <c r="N384" s="246"/>
      <c r="O384" s="246"/>
      <c r="P384" s="246"/>
      <c r="Q384" s="246"/>
      <c r="R384" s="246"/>
      <c r="S384" s="246"/>
      <c r="T384" s="247"/>
      <c r="AT384" s="248" t="s">
        <v>158</v>
      </c>
      <c r="AU384" s="248" t="s">
        <v>98</v>
      </c>
      <c r="AV384" s="14" t="s">
        <v>98</v>
      </c>
      <c r="AW384" s="14" t="s">
        <v>48</v>
      </c>
      <c r="AX384" s="14" t="s">
        <v>91</v>
      </c>
      <c r="AY384" s="248" t="s">
        <v>144</v>
      </c>
    </row>
    <row r="385" spans="1:65" s="13" customFormat="1" ht="11.25">
      <c r="B385" s="228"/>
      <c r="C385" s="229"/>
      <c r="D385" s="223" t="s">
        <v>158</v>
      </c>
      <c r="E385" s="230" t="s">
        <v>1</v>
      </c>
      <c r="F385" s="231" t="s">
        <v>467</v>
      </c>
      <c r="G385" s="229"/>
      <c r="H385" s="230" t="s">
        <v>1</v>
      </c>
      <c r="I385" s="232"/>
      <c r="J385" s="229"/>
      <c r="K385" s="229"/>
      <c r="L385" s="233"/>
      <c r="M385" s="234"/>
      <c r="N385" s="235"/>
      <c r="O385" s="235"/>
      <c r="P385" s="235"/>
      <c r="Q385" s="235"/>
      <c r="R385" s="235"/>
      <c r="S385" s="235"/>
      <c r="T385" s="236"/>
      <c r="AT385" s="237" t="s">
        <v>158</v>
      </c>
      <c r="AU385" s="237" t="s">
        <v>98</v>
      </c>
      <c r="AV385" s="13" t="s">
        <v>23</v>
      </c>
      <c r="AW385" s="13" t="s">
        <v>48</v>
      </c>
      <c r="AX385" s="13" t="s">
        <v>91</v>
      </c>
      <c r="AY385" s="237" t="s">
        <v>144</v>
      </c>
    </row>
    <row r="386" spans="1:65" s="14" customFormat="1" ht="11.25">
      <c r="B386" s="238"/>
      <c r="C386" s="239"/>
      <c r="D386" s="223" t="s">
        <v>158</v>
      </c>
      <c r="E386" s="240" t="s">
        <v>1</v>
      </c>
      <c r="F386" s="241" t="s">
        <v>483</v>
      </c>
      <c r="G386" s="239"/>
      <c r="H386" s="242">
        <v>1</v>
      </c>
      <c r="I386" s="243"/>
      <c r="J386" s="239"/>
      <c r="K386" s="239"/>
      <c r="L386" s="244"/>
      <c r="M386" s="245"/>
      <c r="N386" s="246"/>
      <c r="O386" s="246"/>
      <c r="P386" s="246"/>
      <c r="Q386" s="246"/>
      <c r="R386" s="246"/>
      <c r="S386" s="246"/>
      <c r="T386" s="247"/>
      <c r="AT386" s="248" t="s">
        <v>158</v>
      </c>
      <c r="AU386" s="248" t="s">
        <v>98</v>
      </c>
      <c r="AV386" s="14" t="s">
        <v>98</v>
      </c>
      <c r="AW386" s="14" t="s">
        <v>48</v>
      </c>
      <c r="AX386" s="14" t="s">
        <v>91</v>
      </c>
      <c r="AY386" s="248" t="s">
        <v>144</v>
      </c>
    </row>
    <row r="387" spans="1:65" s="13" customFormat="1" ht="11.25">
      <c r="B387" s="228"/>
      <c r="C387" s="229"/>
      <c r="D387" s="223" t="s">
        <v>158</v>
      </c>
      <c r="E387" s="230" t="s">
        <v>1</v>
      </c>
      <c r="F387" s="231" t="s">
        <v>469</v>
      </c>
      <c r="G387" s="229"/>
      <c r="H387" s="230" t="s">
        <v>1</v>
      </c>
      <c r="I387" s="232"/>
      <c r="J387" s="229"/>
      <c r="K387" s="229"/>
      <c r="L387" s="233"/>
      <c r="M387" s="234"/>
      <c r="N387" s="235"/>
      <c r="O387" s="235"/>
      <c r="P387" s="235"/>
      <c r="Q387" s="235"/>
      <c r="R387" s="235"/>
      <c r="S387" s="235"/>
      <c r="T387" s="236"/>
      <c r="AT387" s="237" t="s">
        <v>158</v>
      </c>
      <c r="AU387" s="237" t="s">
        <v>98</v>
      </c>
      <c r="AV387" s="13" t="s">
        <v>23</v>
      </c>
      <c r="AW387" s="13" t="s">
        <v>48</v>
      </c>
      <c r="AX387" s="13" t="s">
        <v>91</v>
      </c>
      <c r="AY387" s="237" t="s">
        <v>144</v>
      </c>
    </row>
    <row r="388" spans="1:65" s="14" customFormat="1" ht="11.25">
      <c r="B388" s="238"/>
      <c r="C388" s="239"/>
      <c r="D388" s="223" t="s">
        <v>158</v>
      </c>
      <c r="E388" s="240" t="s">
        <v>1</v>
      </c>
      <c r="F388" s="241" t="s">
        <v>484</v>
      </c>
      <c r="G388" s="239"/>
      <c r="H388" s="242">
        <v>0.57777777777777783</v>
      </c>
      <c r="I388" s="243"/>
      <c r="J388" s="239"/>
      <c r="K388" s="239"/>
      <c r="L388" s="244"/>
      <c r="M388" s="245"/>
      <c r="N388" s="246"/>
      <c r="O388" s="246"/>
      <c r="P388" s="246"/>
      <c r="Q388" s="246"/>
      <c r="R388" s="246"/>
      <c r="S388" s="246"/>
      <c r="T388" s="247"/>
      <c r="AT388" s="248" t="s">
        <v>158</v>
      </c>
      <c r="AU388" s="248" t="s">
        <v>98</v>
      </c>
      <c r="AV388" s="14" t="s">
        <v>98</v>
      </c>
      <c r="AW388" s="14" t="s">
        <v>48</v>
      </c>
      <c r="AX388" s="14" t="s">
        <v>91</v>
      </c>
      <c r="AY388" s="248" t="s">
        <v>144</v>
      </c>
    </row>
    <row r="389" spans="1:65" s="2" customFormat="1" ht="21.75" customHeight="1">
      <c r="A389" s="36"/>
      <c r="B389" s="37"/>
      <c r="C389" s="210" t="s">
        <v>485</v>
      </c>
      <c r="D389" s="210" t="s">
        <v>147</v>
      </c>
      <c r="E389" s="211" t="s">
        <v>486</v>
      </c>
      <c r="F389" s="212" t="s">
        <v>487</v>
      </c>
      <c r="G389" s="213" t="s">
        <v>380</v>
      </c>
      <c r="H389" s="214">
        <v>132.82</v>
      </c>
      <c r="I389" s="215"/>
      <c r="J389" s="216">
        <f>ROUND(I389*H389,2)</f>
        <v>0</v>
      </c>
      <c r="K389" s="212" t="s">
        <v>151</v>
      </c>
      <c r="L389" s="41"/>
      <c r="M389" s="217" t="s">
        <v>1</v>
      </c>
      <c r="N389" s="218" t="s">
        <v>56</v>
      </c>
      <c r="O389" s="73"/>
      <c r="P389" s="219">
        <f>O389*H389</f>
        <v>0</v>
      </c>
      <c r="Q389" s="219">
        <v>0.15540000000000001</v>
      </c>
      <c r="R389" s="219">
        <f>Q389*H389</f>
        <v>20.640228</v>
      </c>
      <c r="S389" s="219">
        <v>0</v>
      </c>
      <c r="T389" s="220">
        <f>S389*H389</f>
        <v>0</v>
      </c>
      <c r="U389" s="36"/>
      <c r="V389" s="36"/>
      <c r="W389" s="36"/>
      <c r="X389" s="36"/>
      <c r="Y389" s="36"/>
      <c r="Z389" s="36"/>
      <c r="AA389" s="36"/>
      <c r="AB389" s="36"/>
      <c r="AC389" s="36"/>
      <c r="AD389" s="36"/>
      <c r="AE389" s="36"/>
      <c r="AR389" s="221" t="s">
        <v>152</v>
      </c>
      <c r="AT389" s="221" t="s">
        <v>147</v>
      </c>
      <c r="AU389" s="221" t="s">
        <v>98</v>
      </c>
      <c r="AY389" s="18" t="s">
        <v>144</v>
      </c>
      <c r="BE389" s="222">
        <f>IF(N389="základní",J389,0)</f>
        <v>0</v>
      </c>
      <c r="BF389" s="222">
        <f>IF(N389="snížená",J389,0)</f>
        <v>0</v>
      </c>
      <c r="BG389" s="222">
        <f>IF(N389="zákl. přenesená",J389,0)</f>
        <v>0</v>
      </c>
      <c r="BH389" s="222">
        <f>IF(N389="sníž. přenesená",J389,0)</f>
        <v>0</v>
      </c>
      <c r="BI389" s="222">
        <f>IF(N389="nulová",J389,0)</f>
        <v>0</v>
      </c>
      <c r="BJ389" s="18" t="s">
        <v>23</v>
      </c>
      <c r="BK389" s="222">
        <f>ROUND(I389*H389,2)</f>
        <v>0</v>
      </c>
      <c r="BL389" s="18" t="s">
        <v>152</v>
      </c>
      <c r="BM389" s="221" t="s">
        <v>488</v>
      </c>
    </row>
    <row r="390" spans="1:65" s="2" customFormat="1" ht="29.25">
      <c r="A390" s="36"/>
      <c r="B390" s="37"/>
      <c r="C390" s="38"/>
      <c r="D390" s="223" t="s">
        <v>154</v>
      </c>
      <c r="E390" s="38"/>
      <c r="F390" s="224" t="s">
        <v>489</v>
      </c>
      <c r="G390" s="38"/>
      <c r="H390" s="38"/>
      <c r="I390" s="124"/>
      <c r="J390" s="38"/>
      <c r="K390" s="38"/>
      <c r="L390" s="41"/>
      <c r="M390" s="225"/>
      <c r="N390" s="226"/>
      <c r="O390" s="73"/>
      <c r="P390" s="73"/>
      <c r="Q390" s="73"/>
      <c r="R390" s="73"/>
      <c r="S390" s="73"/>
      <c r="T390" s="74"/>
      <c r="U390" s="36"/>
      <c r="V390" s="36"/>
      <c r="W390" s="36"/>
      <c r="X390" s="36"/>
      <c r="Y390" s="36"/>
      <c r="Z390" s="36"/>
      <c r="AA390" s="36"/>
      <c r="AB390" s="36"/>
      <c r="AC390" s="36"/>
      <c r="AD390" s="36"/>
      <c r="AE390" s="36"/>
      <c r="AT390" s="18" t="s">
        <v>154</v>
      </c>
      <c r="AU390" s="18" t="s">
        <v>98</v>
      </c>
    </row>
    <row r="391" spans="1:65" s="2" customFormat="1" ht="97.5">
      <c r="A391" s="36"/>
      <c r="B391" s="37"/>
      <c r="C391" s="38"/>
      <c r="D391" s="223" t="s">
        <v>156</v>
      </c>
      <c r="E391" s="38"/>
      <c r="F391" s="227" t="s">
        <v>490</v>
      </c>
      <c r="G391" s="38"/>
      <c r="H391" s="38"/>
      <c r="I391" s="124"/>
      <c r="J391" s="38"/>
      <c r="K391" s="38"/>
      <c r="L391" s="41"/>
      <c r="M391" s="225"/>
      <c r="N391" s="226"/>
      <c r="O391" s="73"/>
      <c r="P391" s="73"/>
      <c r="Q391" s="73"/>
      <c r="R391" s="73"/>
      <c r="S391" s="73"/>
      <c r="T391" s="74"/>
      <c r="U391" s="36"/>
      <c r="V391" s="36"/>
      <c r="W391" s="36"/>
      <c r="X391" s="36"/>
      <c r="Y391" s="36"/>
      <c r="Z391" s="36"/>
      <c r="AA391" s="36"/>
      <c r="AB391" s="36"/>
      <c r="AC391" s="36"/>
      <c r="AD391" s="36"/>
      <c r="AE391" s="36"/>
      <c r="AT391" s="18" t="s">
        <v>156</v>
      </c>
      <c r="AU391" s="18" t="s">
        <v>98</v>
      </c>
    </row>
    <row r="392" spans="1:65" s="13" customFormat="1" ht="11.25">
      <c r="B392" s="228"/>
      <c r="C392" s="229"/>
      <c r="D392" s="223" t="s">
        <v>158</v>
      </c>
      <c r="E392" s="230" t="s">
        <v>1</v>
      </c>
      <c r="F392" s="231" t="s">
        <v>491</v>
      </c>
      <c r="G392" s="229"/>
      <c r="H392" s="230" t="s">
        <v>1</v>
      </c>
      <c r="I392" s="232"/>
      <c r="J392" s="229"/>
      <c r="K392" s="229"/>
      <c r="L392" s="233"/>
      <c r="M392" s="234"/>
      <c r="N392" s="235"/>
      <c r="O392" s="235"/>
      <c r="P392" s="235"/>
      <c r="Q392" s="235"/>
      <c r="R392" s="235"/>
      <c r="S392" s="235"/>
      <c r="T392" s="236"/>
      <c r="AT392" s="237" t="s">
        <v>158</v>
      </c>
      <c r="AU392" s="237" t="s">
        <v>98</v>
      </c>
      <c r="AV392" s="13" t="s">
        <v>23</v>
      </c>
      <c r="AW392" s="13" t="s">
        <v>48</v>
      </c>
      <c r="AX392" s="13" t="s">
        <v>91</v>
      </c>
      <c r="AY392" s="237" t="s">
        <v>144</v>
      </c>
    </row>
    <row r="393" spans="1:65" s="14" customFormat="1" ht="11.25">
      <c r="B393" s="238"/>
      <c r="C393" s="239"/>
      <c r="D393" s="223" t="s">
        <v>158</v>
      </c>
      <c r="E393" s="240" t="s">
        <v>1</v>
      </c>
      <c r="F393" s="241" t="s">
        <v>492</v>
      </c>
      <c r="G393" s="239"/>
      <c r="H393" s="242">
        <v>77.819999999999993</v>
      </c>
      <c r="I393" s="243"/>
      <c r="J393" s="239"/>
      <c r="K393" s="239"/>
      <c r="L393" s="244"/>
      <c r="M393" s="245"/>
      <c r="N393" s="246"/>
      <c r="O393" s="246"/>
      <c r="P393" s="246"/>
      <c r="Q393" s="246"/>
      <c r="R393" s="246"/>
      <c r="S393" s="246"/>
      <c r="T393" s="247"/>
      <c r="AT393" s="248" t="s">
        <v>158</v>
      </c>
      <c r="AU393" s="248" t="s">
        <v>98</v>
      </c>
      <c r="AV393" s="14" t="s">
        <v>98</v>
      </c>
      <c r="AW393" s="14" t="s">
        <v>48</v>
      </c>
      <c r="AX393" s="14" t="s">
        <v>91</v>
      </c>
      <c r="AY393" s="248" t="s">
        <v>144</v>
      </c>
    </row>
    <row r="394" spans="1:65" s="13" customFormat="1" ht="11.25">
      <c r="B394" s="228"/>
      <c r="C394" s="229"/>
      <c r="D394" s="223" t="s">
        <v>158</v>
      </c>
      <c r="E394" s="230" t="s">
        <v>1</v>
      </c>
      <c r="F394" s="231" t="s">
        <v>493</v>
      </c>
      <c r="G394" s="229"/>
      <c r="H394" s="230" t="s">
        <v>1</v>
      </c>
      <c r="I394" s="232"/>
      <c r="J394" s="229"/>
      <c r="K394" s="229"/>
      <c r="L394" s="233"/>
      <c r="M394" s="234"/>
      <c r="N394" s="235"/>
      <c r="O394" s="235"/>
      <c r="P394" s="235"/>
      <c r="Q394" s="235"/>
      <c r="R394" s="235"/>
      <c r="S394" s="235"/>
      <c r="T394" s="236"/>
      <c r="AT394" s="237" t="s">
        <v>158</v>
      </c>
      <c r="AU394" s="237" t="s">
        <v>98</v>
      </c>
      <c r="AV394" s="13" t="s">
        <v>23</v>
      </c>
      <c r="AW394" s="13" t="s">
        <v>48</v>
      </c>
      <c r="AX394" s="13" t="s">
        <v>91</v>
      </c>
      <c r="AY394" s="237" t="s">
        <v>144</v>
      </c>
    </row>
    <row r="395" spans="1:65" s="14" customFormat="1" ht="11.25">
      <c r="B395" s="238"/>
      <c r="C395" s="239"/>
      <c r="D395" s="223" t="s">
        <v>158</v>
      </c>
      <c r="E395" s="240" t="s">
        <v>1</v>
      </c>
      <c r="F395" s="241" t="s">
        <v>494</v>
      </c>
      <c r="G395" s="239"/>
      <c r="H395" s="242">
        <v>3.2</v>
      </c>
      <c r="I395" s="243"/>
      <c r="J395" s="239"/>
      <c r="K395" s="239"/>
      <c r="L395" s="244"/>
      <c r="M395" s="245"/>
      <c r="N395" s="246"/>
      <c r="O395" s="246"/>
      <c r="P395" s="246"/>
      <c r="Q395" s="246"/>
      <c r="R395" s="246"/>
      <c r="S395" s="246"/>
      <c r="T395" s="247"/>
      <c r="AT395" s="248" t="s">
        <v>158</v>
      </c>
      <c r="AU395" s="248" t="s">
        <v>98</v>
      </c>
      <c r="AV395" s="14" t="s">
        <v>98</v>
      </c>
      <c r="AW395" s="14" t="s">
        <v>48</v>
      </c>
      <c r="AX395" s="14" t="s">
        <v>91</v>
      </c>
      <c r="AY395" s="248" t="s">
        <v>144</v>
      </c>
    </row>
    <row r="396" spans="1:65" s="13" customFormat="1" ht="11.25">
      <c r="B396" s="228"/>
      <c r="C396" s="229"/>
      <c r="D396" s="223" t="s">
        <v>158</v>
      </c>
      <c r="E396" s="230" t="s">
        <v>1</v>
      </c>
      <c r="F396" s="231" t="s">
        <v>495</v>
      </c>
      <c r="G396" s="229"/>
      <c r="H396" s="230" t="s">
        <v>1</v>
      </c>
      <c r="I396" s="232"/>
      <c r="J396" s="229"/>
      <c r="K396" s="229"/>
      <c r="L396" s="233"/>
      <c r="M396" s="234"/>
      <c r="N396" s="235"/>
      <c r="O396" s="235"/>
      <c r="P396" s="235"/>
      <c r="Q396" s="235"/>
      <c r="R396" s="235"/>
      <c r="S396" s="235"/>
      <c r="T396" s="236"/>
      <c r="AT396" s="237" t="s">
        <v>158</v>
      </c>
      <c r="AU396" s="237" t="s">
        <v>98</v>
      </c>
      <c r="AV396" s="13" t="s">
        <v>23</v>
      </c>
      <c r="AW396" s="13" t="s">
        <v>48</v>
      </c>
      <c r="AX396" s="13" t="s">
        <v>91</v>
      </c>
      <c r="AY396" s="237" t="s">
        <v>144</v>
      </c>
    </row>
    <row r="397" spans="1:65" s="14" customFormat="1" ht="11.25">
      <c r="B397" s="238"/>
      <c r="C397" s="239"/>
      <c r="D397" s="223" t="s">
        <v>158</v>
      </c>
      <c r="E397" s="240" t="s">
        <v>1</v>
      </c>
      <c r="F397" s="241" t="s">
        <v>496</v>
      </c>
      <c r="G397" s="239"/>
      <c r="H397" s="242">
        <v>51.8</v>
      </c>
      <c r="I397" s="243"/>
      <c r="J397" s="239"/>
      <c r="K397" s="239"/>
      <c r="L397" s="244"/>
      <c r="M397" s="245"/>
      <c r="N397" s="246"/>
      <c r="O397" s="246"/>
      <c r="P397" s="246"/>
      <c r="Q397" s="246"/>
      <c r="R397" s="246"/>
      <c r="S397" s="246"/>
      <c r="T397" s="247"/>
      <c r="AT397" s="248" t="s">
        <v>158</v>
      </c>
      <c r="AU397" s="248" t="s">
        <v>98</v>
      </c>
      <c r="AV397" s="14" t="s">
        <v>98</v>
      </c>
      <c r="AW397" s="14" t="s">
        <v>48</v>
      </c>
      <c r="AX397" s="14" t="s">
        <v>91</v>
      </c>
      <c r="AY397" s="248" t="s">
        <v>144</v>
      </c>
    </row>
    <row r="398" spans="1:65" s="2" customFormat="1" ht="16.5" customHeight="1">
      <c r="A398" s="36"/>
      <c r="B398" s="37"/>
      <c r="C398" s="249" t="s">
        <v>497</v>
      </c>
      <c r="D398" s="249" t="s">
        <v>161</v>
      </c>
      <c r="E398" s="250" t="s">
        <v>498</v>
      </c>
      <c r="F398" s="251" t="s">
        <v>499</v>
      </c>
      <c r="G398" s="252" t="s">
        <v>380</v>
      </c>
      <c r="H398" s="253">
        <v>71.709999999999994</v>
      </c>
      <c r="I398" s="254"/>
      <c r="J398" s="255">
        <f>ROUND(I398*H398,2)</f>
        <v>0</v>
      </c>
      <c r="K398" s="251" t="s">
        <v>151</v>
      </c>
      <c r="L398" s="256"/>
      <c r="M398" s="257" t="s">
        <v>1</v>
      </c>
      <c r="N398" s="258" t="s">
        <v>56</v>
      </c>
      <c r="O398" s="73"/>
      <c r="P398" s="219">
        <f>O398*H398</f>
        <v>0</v>
      </c>
      <c r="Q398" s="219">
        <v>8.1000000000000003E-2</v>
      </c>
      <c r="R398" s="219">
        <f>Q398*H398</f>
        <v>5.8085100000000001</v>
      </c>
      <c r="S398" s="219">
        <v>0</v>
      </c>
      <c r="T398" s="220">
        <f>S398*H398</f>
        <v>0</v>
      </c>
      <c r="U398" s="36"/>
      <c r="V398" s="36"/>
      <c r="W398" s="36"/>
      <c r="X398" s="36"/>
      <c r="Y398" s="36"/>
      <c r="Z398" s="36"/>
      <c r="AA398" s="36"/>
      <c r="AB398" s="36"/>
      <c r="AC398" s="36"/>
      <c r="AD398" s="36"/>
      <c r="AE398" s="36"/>
      <c r="AR398" s="221" t="s">
        <v>165</v>
      </c>
      <c r="AT398" s="221" t="s">
        <v>161</v>
      </c>
      <c r="AU398" s="221" t="s">
        <v>98</v>
      </c>
      <c r="AY398" s="18" t="s">
        <v>144</v>
      </c>
      <c r="BE398" s="222">
        <f>IF(N398="základní",J398,0)</f>
        <v>0</v>
      </c>
      <c r="BF398" s="222">
        <f>IF(N398="snížená",J398,0)</f>
        <v>0</v>
      </c>
      <c r="BG398" s="222">
        <f>IF(N398="zákl. přenesená",J398,0)</f>
        <v>0</v>
      </c>
      <c r="BH398" s="222">
        <f>IF(N398="sníž. přenesená",J398,0)</f>
        <v>0</v>
      </c>
      <c r="BI398" s="222">
        <f>IF(N398="nulová",J398,0)</f>
        <v>0</v>
      </c>
      <c r="BJ398" s="18" t="s">
        <v>23</v>
      </c>
      <c r="BK398" s="222">
        <f>ROUND(I398*H398,2)</f>
        <v>0</v>
      </c>
      <c r="BL398" s="18" t="s">
        <v>152</v>
      </c>
      <c r="BM398" s="221" t="s">
        <v>500</v>
      </c>
    </row>
    <row r="399" spans="1:65" s="2" customFormat="1" ht="11.25">
      <c r="A399" s="36"/>
      <c r="B399" s="37"/>
      <c r="C399" s="38"/>
      <c r="D399" s="223" t="s">
        <v>154</v>
      </c>
      <c r="E399" s="38"/>
      <c r="F399" s="224" t="s">
        <v>499</v>
      </c>
      <c r="G399" s="38"/>
      <c r="H399" s="38"/>
      <c r="I399" s="124"/>
      <c r="J399" s="38"/>
      <c r="K399" s="38"/>
      <c r="L399" s="41"/>
      <c r="M399" s="225"/>
      <c r="N399" s="226"/>
      <c r="O399" s="73"/>
      <c r="P399" s="73"/>
      <c r="Q399" s="73"/>
      <c r="R399" s="73"/>
      <c r="S399" s="73"/>
      <c r="T399" s="74"/>
      <c r="U399" s="36"/>
      <c r="V399" s="36"/>
      <c r="W399" s="36"/>
      <c r="X399" s="36"/>
      <c r="Y399" s="36"/>
      <c r="Z399" s="36"/>
      <c r="AA399" s="36"/>
      <c r="AB399" s="36"/>
      <c r="AC399" s="36"/>
      <c r="AD399" s="36"/>
      <c r="AE399" s="36"/>
      <c r="AT399" s="18" t="s">
        <v>154</v>
      </c>
      <c r="AU399" s="18" t="s">
        <v>98</v>
      </c>
    </row>
    <row r="400" spans="1:65" s="13" customFormat="1" ht="11.25">
      <c r="B400" s="228"/>
      <c r="C400" s="229"/>
      <c r="D400" s="223" t="s">
        <v>158</v>
      </c>
      <c r="E400" s="230" t="s">
        <v>1</v>
      </c>
      <c r="F400" s="231" t="s">
        <v>501</v>
      </c>
      <c r="G400" s="229"/>
      <c r="H400" s="230" t="s">
        <v>1</v>
      </c>
      <c r="I400" s="232"/>
      <c r="J400" s="229"/>
      <c r="K400" s="229"/>
      <c r="L400" s="233"/>
      <c r="M400" s="234"/>
      <c r="N400" s="235"/>
      <c r="O400" s="235"/>
      <c r="P400" s="235"/>
      <c r="Q400" s="235"/>
      <c r="R400" s="235"/>
      <c r="S400" s="235"/>
      <c r="T400" s="236"/>
      <c r="AT400" s="237" t="s">
        <v>158</v>
      </c>
      <c r="AU400" s="237" t="s">
        <v>98</v>
      </c>
      <c r="AV400" s="13" t="s">
        <v>23</v>
      </c>
      <c r="AW400" s="13" t="s">
        <v>48</v>
      </c>
      <c r="AX400" s="13" t="s">
        <v>91</v>
      </c>
      <c r="AY400" s="237" t="s">
        <v>144</v>
      </c>
    </row>
    <row r="401" spans="1:65" s="14" customFormat="1" ht="11.25">
      <c r="B401" s="238"/>
      <c r="C401" s="239"/>
      <c r="D401" s="223" t="s">
        <v>158</v>
      </c>
      <c r="E401" s="240" t="s">
        <v>1</v>
      </c>
      <c r="F401" s="241" t="s">
        <v>502</v>
      </c>
      <c r="G401" s="239"/>
      <c r="H401" s="242">
        <v>71.709999999999994</v>
      </c>
      <c r="I401" s="243"/>
      <c r="J401" s="239"/>
      <c r="K401" s="239"/>
      <c r="L401" s="244"/>
      <c r="M401" s="245"/>
      <c r="N401" s="246"/>
      <c r="O401" s="246"/>
      <c r="P401" s="246"/>
      <c r="Q401" s="246"/>
      <c r="R401" s="246"/>
      <c r="S401" s="246"/>
      <c r="T401" s="247"/>
      <c r="AT401" s="248" t="s">
        <v>158</v>
      </c>
      <c r="AU401" s="248" t="s">
        <v>98</v>
      </c>
      <c r="AV401" s="14" t="s">
        <v>98</v>
      </c>
      <c r="AW401" s="14" t="s">
        <v>48</v>
      </c>
      <c r="AX401" s="14" t="s">
        <v>91</v>
      </c>
      <c r="AY401" s="248" t="s">
        <v>144</v>
      </c>
    </row>
    <row r="402" spans="1:65" s="2" customFormat="1" ht="16.5" customHeight="1">
      <c r="A402" s="36"/>
      <c r="B402" s="37"/>
      <c r="C402" s="249" t="s">
        <v>503</v>
      </c>
      <c r="D402" s="249" t="s">
        <v>161</v>
      </c>
      <c r="E402" s="250" t="s">
        <v>504</v>
      </c>
      <c r="F402" s="251" t="s">
        <v>505</v>
      </c>
      <c r="G402" s="252" t="s">
        <v>380</v>
      </c>
      <c r="H402" s="253">
        <v>52.52</v>
      </c>
      <c r="I402" s="254"/>
      <c r="J402" s="255">
        <f>ROUND(I402*H402,2)</f>
        <v>0</v>
      </c>
      <c r="K402" s="251" t="s">
        <v>151</v>
      </c>
      <c r="L402" s="256"/>
      <c r="M402" s="257" t="s">
        <v>1</v>
      </c>
      <c r="N402" s="258" t="s">
        <v>56</v>
      </c>
      <c r="O402" s="73"/>
      <c r="P402" s="219">
        <f>O402*H402</f>
        <v>0</v>
      </c>
      <c r="Q402" s="219">
        <v>0.10199999999999999</v>
      </c>
      <c r="R402" s="219">
        <f>Q402*H402</f>
        <v>5.3570399999999996</v>
      </c>
      <c r="S402" s="219">
        <v>0</v>
      </c>
      <c r="T402" s="220">
        <f>S402*H402</f>
        <v>0</v>
      </c>
      <c r="U402" s="36"/>
      <c r="V402" s="36"/>
      <c r="W402" s="36"/>
      <c r="X402" s="36"/>
      <c r="Y402" s="36"/>
      <c r="Z402" s="36"/>
      <c r="AA402" s="36"/>
      <c r="AB402" s="36"/>
      <c r="AC402" s="36"/>
      <c r="AD402" s="36"/>
      <c r="AE402" s="36"/>
      <c r="AR402" s="221" t="s">
        <v>165</v>
      </c>
      <c r="AT402" s="221" t="s">
        <v>161</v>
      </c>
      <c r="AU402" s="221" t="s">
        <v>98</v>
      </c>
      <c r="AY402" s="18" t="s">
        <v>144</v>
      </c>
      <c r="BE402" s="222">
        <f>IF(N402="základní",J402,0)</f>
        <v>0</v>
      </c>
      <c r="BF402" s="222">
        <f>IF(N402="snížená",J402,0)</f>
        <v>0</v>
      </c>
      <c r="BG402" s="222">
        <f>IF(N402="zákl. přenesená",J402,0)</f>
        <v>0</v>
      </c>
      <c r="BH402" s="222">
        <f>IF(N402="sníž. přenesená",J402,0)</f>
        <v>0</v>
      </c>
      <c r="BI402" s="222">
        <f>IF(N402="nulová",J402,0)</f>
        <v>0</v>
      </c>
      <c r="BJ402" s="18" t="s">
        <v>23</v>
      </c>
      <c r="BK402" s="222">
        <f>ROUND(I402*H402,2)</f>
        <v>0</v>
      </c>
      <c r="BL402" s="18" t="s">
        <v>152</v>
      </c>
      <c r="BM402" s="221" t="s">
        <v>506</v>
      </c>
    </row>
    <row r="403" spans="1:65" s="2" customFormat="1" ht="11.25">
      <c r="A403" s="36"/>
      <c r="B403" s="37"/>
      <c r="C403" s="38"/>
      <c r="D403" s="223" t="s">
        <v>154</v>
      </c>
      <c r="E403" s="38"/>
      <c r="F403" s="224" t="s">
        <v>505</v>
      </c>
      <c r="G403" s="38"/>
      <c r="H403" s="38"/>
      <c r="I403" s="124"/>
      <c r="J403" s="38"/>
      <c r="K403" s="38"/>
      <c r="L403" s="41"/>
      <c r="M403" s="225"/>
      <c r="N403" s="226"/>
      <c r="O403" s="73"/>
      <c r="P403" s="73"/>
      <c r="Q403" s="73"/>
      <c r="R403" s="73"/>
      <c r="S403" s="73"/>
      <c r="T403" s="74"/>
      <c r="U403" s="36"/>
      <c r="V403" s="36"/>
      <c r="W403" s="36"/>
      <c r="X403" s="36"/>
      <c r="Y403" s="36"/>
      <c r="Z403" s="36"/>
      <c r="AA403" s="36"/>
      <c r="AB403" s="36"/>
      <c r="AC403" s="36"/>
      <c r="AD403" s="36"/>
      <c r="AE403" s="36"/>
      <c r="AT403" s="18" t="s">
        <v>154</v>
      </c>
      <c r="AU403" s="18" t="s">
        <v>98</v>
      </c>
    </row>
    <row r="404" spans="1:65" s="13" customFormat="1" ht="11.25">
      <c r="B404" s="228"/>
      <c r="C404" s="229"/>
      <c r="D404" s="223" t="s">
        <v>158</v>
      </c>
      <c r="E404" s="230" t="s">
        <v>1</v>
      </c>
      <c r="F404" s="231" t="s">
        <v>495</v>
      </c>
      <c r="G404" s="229"/>
      <c r="H404" s="230" t="s">
        <v>1</v>
      </c>
      <c r="I404" s="232"/>
      <c r="J404" s="229"/>
      <c r="K404" s="229"/>
      <c r="L404" s="233"/>
      <c r="M404" s="234"/>
      <c r="N404" s="235"/>
      <c r="O404" s="235"/>
      <c r="P404" s="235"/>
      <c r="Q404" s="235"/>
      <c r="R404" s="235"/>
      <c r="S404" s="235"/>
      <c r="T404" s="236"/>
      <c r="AT404" s="237" t="s">
        <v>158</v>
      </c>
      <c r="AU404" s="237" t="s">
        <v>98</v>
      </c>
      <c r="AV404" s="13" t="s">
        <v>23</v>
      </c>
      <c r="AW404" s="13" t="s">
        <v>48</v>
      </c>
      <c r="AX404" s="13" t="s">
        <v>91</v>
      </c>
      <c r="AY404" s="237" t="s">
        <v>144</v>
      </c>
    </row>
    <row r="405" spans="1:65" s="14" customFormat="1" ht="11.25">
      <c r="B405" s="238"/>
      <c r="C405" s="239"/>
      <c r="D405" s="223" t="s">
        <v>158</v>
      </c>
      <c r="E405" s="240" t="s">
        <v>1</v>
      </c>
      <c r="F405" s="241" t="s">
        <v>507</v>
      </c>
      <c r="G405" s="239"/>
      <c r="H405" s="242">
        <v>52.52</v>
      </c>
      <c r="I405" s="243"/>
      <c r="J405" s="239"/>
      <c r="K405" s="239"/>
      <c r="L405" s="244"/>
      <c r="M405" s="245"/>
      <c r="N405" s="246"/>
      <c r="O405" s="246"/>
      <c r="P405" s="246"/>
      <c r="Q405" s="246"/>
      <c r="R405" s="246"/>
      <c r="S405" s="246"/>
      <c r="T405" s="247"/>
      <c r="AT405" s="248" t="s">
        <v>158</v>
      </c>
      <c r="AU405" s="248" t="s">
        <v>98</v>
      </c>
      <c r="AV405" s="14" t="s">
        <v>98</v>
      </c>
      <c r="AW405" s="14" t="s">
        <v>48</v>
      </c>
      <c r="AX405" s="14" t="s">
        <v>91</v>
      </c>
      <c r="AY405" s="248" t="s">
        <v>144</v>
      </c>
    </row>
    <row r="406" spans="1:65" s="2" customFormat="1" ht="16.5" customHeight="1">
      <c r="A406" s="36"/>
      <c r="B406" s="37"/>
      <c r="C406" s="249" t="s">
        <v>508</v>
      </c>
      <c r="D406" s="249" t="s">
        <v>161</v>
      </c>
      <c r="E406" s="250" t="s">
        <v>509</v>
      </c>
      <c r="F406" s="251" t="s">
        <v>510</v>
      </c>
      <c r="G406" s="252" t="s">
        <v>380</v>
      </c>
      <c r="H406" s="253">
        <v>3.2320000000000002</v>
      </c>
      <c r="I406" s="254"/>
      <c r="J406" s="255">
        <f>ROUND(I406*H406,2)</f>
        <v>0</v>
      </c>
      <c r="K406" s="251" t="s">
        <v>151</v>
      </c>
      <c r="L406" s="256"/>
      <c r="M406" s="257" t="s">
        <v>1</v>
      </c>
      <c r="N406" s="258" t="s">
        <v>56</v>
      </c>
      <c r="O406" s="73"/>
      <c r="P406" s="219">
        <f>O406*H406</f>
        <v>0</v>
      </c>
      <c r="Q406" s="219">
        <v>7.8200000000000006E-2</v>
      </c>
      <c r="R406" s="219">
        <f>Q406*H406</f>
        <v>0.25274240000000003</v>
      </c>
      <c r="S406" s="219">
        <v>0</v>
      </c>
      <c r="T406" s="220">
        <f>S406*H406</f>
        <v>0</v>
      </c>
      <c r="U406" s="36"/>
      <c r="V406" s="36"/>
      <c r="W406" s="36"/>
      <c r="X406" s="36"/>
      <c r="Y406" s="36"/>
      <c r="Z406" s="36"/>
      <c r="AA406" s="36"/>
      <c r="AB406" s="36"/>
      <c r="AC406" s="36"/>
      <c r="AD406" s="36"/>
      <c r="AE406" s="36"/>
      <c r="AR406" s="221" t="s">
        <v>165</v>
      </c>
      <c r="AT406" s="221" t="s">
        <v>161</v>
      </c>
      <c r="AU406" s="221" t="s">
        <v>98</v>
      </c>
      <c r="AY406" s="18" t="s">
        <v>144</v>
      </c>
      <c r="BE406" s="222">
        <f>IF(N406="základní",J406,0)</f>
        <v>0</v>
      </c>
      <c r="BF406" s="222">
        <f>IF(N406="snížená",J406,0)</f>
        <v>0</v>
      </c>
      <c r="BG406" s="222">
        <f>IF(N406="zákl. přenesená",J406,0)</f>
        <v>0</v>
      </c>
      <c r="BH406" s="222">
        <f>IF(N406="sníž. přenesená",J406,0)</f>
        <v>0</v>
      </c>
      <c r="BI406" s="222">
        <f>IF(N406="nulová",J406,0)</f>
        <v>0</v>
      </c>
      <c r="BJ406" s="18" t="s">
        <v>23</v>
      </c>
      <c r="BK406" s="222">
        <f>ROUND(I406*H406,2)</f>
        <v>0</v>
      </c>
      <c r="BL406" s="18" t="s">
        <v>152</v>
      </c>
      <c r="BM406" s="221" t="s">
        <v>511</v>
      </c>
    </row>
    <row r="407" spans="1:65" s="2" customFormat="1" ht="11.25">
      <c r="A407" s="36"/>
      <c r="B407" s="37"/>
      <c r="C407" s="38"/>
      <c r="D407" s="223" t="s">
        <v>154</v>
      </c>
      <c r="E407" s="38"/>
      <c r="F407" s="224" t="s">
        <v>510</v>
      </c>
      <c r="G407" s="38"/>
      <c r="H407" s="38"/>
      <c r="I407" s="124"/>
      <c r="J407" s="38"/>
      <c r="K407" s="38"/>
      <c r="L407" s="41"/>
      <c r="M407" s="225"/>
      <c r="N407" s="226"/>
      <c r="O407" s="73"/>
      <c r="P407" s="73"/>
      <c r="Q407" s="73"/>
      <c r="R407" s="73"/>
      <c r="S407" s="73"/>
      <c r="T407" s="74"/>
      <c r="U407" s="36"/>
      <c r="V407" s="36"/>
      <c r="W407" s="36"/>
      <c r="X407" s="36"/>
      <c r="Y407" s="36"/>
      <c r="Z407" s="36"/>
      <c r="AA407" s="36"/>
      <c r="AB407" s="36"/>
      <c r="AC407" s="36"/>
      <c r="AD407" s="36"/>
      <c r="AE407" s="36"/>
      <c r="AT407" s="18" t="s">
        <v>154</v>
      </c>
      <c r="AU407" s="18" t="s">
        <v>98</v>
      </c>
    </row>
    <row r="408" spans="1:65" s="13" customFormat="1" ht="11.25">
      <c r="B408" s="228"/>
      <c r="C408" s="229"/>
      <c r="D408" s="223" t="s">
        <v>158</v>
      </c>
      <c r="E408" s="230" t="s">
        <v>1</v>
      </c>
      <c r="F408" s="231" t="s">
        <v>512</v>
      </c>
      <c r="G408" s="229"/>
      <c r="H408" s="230" t="s">
        <v>1</v>
      </c>
      <c r="I408" s="232"/>
      <c r="J408" s="229"/>
      <c r="K408" s="229"/>
      <c r="L408" s="233"/>
      <c r="M408" s="234"/>
      <c r="N408" s="235"/>
      <c r="O408" s="235"/>
      <c r="P408" s="235"/>
      <c r="Q408" s="235"/>
      <c r="R408" s="235"/>
      <c r="S408" s="235"/>
      <c r="T408" s="236"/>
      <c r="AT408" s="237" t="s">
        <v>158</v>
      </c>
      <c r="AU408" s="237" t="s">
        <v>98</v>
      </c>
      <c r="AV408" s="13" t="s">
        <v>23</v>
      </c>
      <c r="AW408" s="13" t="s">
        <v>48</v>
      </c>
      <c r="AX408" s="13" t="s">
        <v>91</v>
      </c>
      <c r="AY408" s="237" t="s">
        <v>144</v>
      </c>
    </row>
    <row r="409" spans="1:65" s="14" customFormat="1" ht="11.25">
      <c r="B409" s="238"/>
      <c r="C409" s="239"/>
      <c r="D409" s="223" t="s">
        <v>158</v>
      </c>
      <c r="E409" s="240" t="s">
        <v>1</v>
      </c>
      <c r="F409" s="241" t="s">
        <v>513</v>
      </c>
      <c r="G409" s="239"/>
      <c r="H409" s="242">
        <v>3.2320000000000002</v>
      </c>
      <c r="I409" s="243"/>
      <c r="J409" s="239"/>
      <c r="K409" s="239"/>
      <c r="L409" s="244"/>
      <c r="M409" s="245"/>
      <c r="N409" s="246"/>
      <c r="O409" s="246"/>
      <c r="P409" s="246"/>
      <c r="Q409" s="246"/>
      <c r="R409" s="246"/>
      <c r="S409" s="246"/>
      <c r="T409" s="247"/>
      <c r="AT409" s="248" t="s">
        <v>158</v>
      </c>
      <c r="AU409" s="248" t="s">
        <v>98</v>
      </c>
      <c r="AV409" s="14" t="s">
        <v>98</v>
      </c>
      <c r="AW409" s="14" t="s">
        <v>48</v>
      </c>
      <c r="AX409" s="14" t="s">
        <v>91</v>
      </c>
      <c r="AY409" s="248" t="s">
        <v>144</v>
      </c>
    </row>
    <row r="410" spans="1:65" s="2" customFormat="1" ht="21.75" customHeight="1">
      <c r="A410" s="36"/>
      <c r="B410" s="37"/>
      <c r="C410" s="249" t="s">
        <v>514</v>
      </c>
      <c r="D410" s="249" t="s">
        <v>161</v>
      </c>
      <c r="E410" s="250" t="s">
        <v>515</v>
      </c>
      <c r="F410" s="251" t="s">
        <v>516</v>
      </c>
      <c r="G410" s="252" t="s">
        <v>380</v>
      </c>
      <c r="H410" s="253">
        <v>7.07</v>
      </c>
      <c r="I410" s="254"/>
      <c r="J410" s="255">
        <f>ROUND(I410*H410,2)</f>
        <v>0</v>
      </c>
      <c r="K410" s="251" t="s">
        <v>151</v>
      </c>
      <c r="L410" s="256"/>
      <c r="M410" s="257" t="s">
        <v>1</v>
      </c>
      <c r="N410" s="258" t="s">
        <v>56</v>
      </c>
      <c r="O410" s="73"/>
      <c r="P410" s="219">
        <f>O410*H410</f>
        <v>0</v>
      </c>
      <c r="Q410" s="219">
        <v>6.4000000000000001E-2</v>
      </c>
      <c r="R410" s="219">
        <f>Q410*H410</f>
        <v>0.45248000000000005</v>
      </c>
      <c r="S410" s="219">
        <v>0</v>
      </c>
      <c r="T410" s="220">
        <f>S410*H410</f>
        <v>0</v>
      </c>
      <c r="U410" s="36"/>
      <c r="V410" s="36"/>
      <c r="W410" s="36"/>
      <c r="X410" s="36"/>
      <c r="Y410" s="36"/>
      <c r="Z410" s="36"/>
      <c r="AA410" s="36"/>
      <c r="AB410" s="36"/>
      <c r="AC410" s="36"/>
      <c r="AD410" s="36"/>
      <c r="AE410" s="36"/>
      <c r="AR410" s="221" t="s">
        <v>165</v>
      </c>
      <c r="AT410" s="221" t="s">
        <v>161</v>
      </c>
      <c r="AU410" s="221" t="s">
        <v>98</v>
      </c>
      <c r="AY410" s="18" t="s">
        <v>144</v>
      </c>
      <c r="BE410" s="222">
        <f>IF(N410="základní",J410,0)</f>
        <v>0</v>
      </c>
      <c r="BF410" s="222">
        <f>IF(N410="snížená",J410,0)</f>
        <v>0</v>
      </c>
      <c r="BG410" s="222">
        <f>IF(N410="zákl. přenesená",J410,0)</f>
        <v>0</v>
      </c>
      <c r="BH410" s="222">
        <f>IF(N410="sníž. přenesená",J410,0)</f>
        <v>0</v>
      </c>
      <c r="BI410" s="222">
        <f>IF(N410="nulová",J410,0)</f>
        <v>0</v>
      </c>
      <c r="BJ410" s="18" t="s">
        <v>23</v>
      </c>
      <c r="BK410" s="222">
        <f>ROUND(I410*H410,2)</f>
        <v>0</v>
      </c>
      <c r="BL410" s="18" t="s">
        <v>152</v>
      </c>
      <c r="BM410" s="221" t="s">
        <v>517</v>
      </c>
    </row>
    <row r="411" spans="1:65" s="2" customFormat="1" ht="11.25">
      <c r="A411" s="36"/>
      <c r="B411" s="37"/>
      <c r="C411" s="38"/>
      <c r="D411" s="223" t="s">
        <v>154</v>
      </c>
      <c r="E411" s="38"/>
      <c r="F411" s="224" t="s">
        <v>516</v>
      </c>
      <c r="G411" s="38"/>
      <c r="H411" s="38"/>
      <c r="I411" s="124"/>
      <c r="J411" s="38"/>
      <c r="K411" s="38"/>
      <c r="L411" s="41"/>
      <c r="M411" s="225"/>
      <c r="N411" s="226"/>
      <c r="O411" s="73"/>
      <c r="P411" s="73"/>
      <c r="Q411" s="73"/>
      <c r="R411" s="73"/>
      <c r="S411" s="73"/>
      <c r="T411" s="74"/>
      <c r="U411" s="36"/>
      <c r="V411" s="36"/>
      <c r="W411" s="36"/>
      <c r="X411" s="36"/>
      <c r="Y411" s="36"/>
      <c r="Z411" s="36"/>
      <c r="AA411" s="36"/>
      <c r="AB411" s="36"/>
      <c r="AC411" s="36"/>
      <c r="AD411" s="36"/>
      <c r="AE411" s="36"/>
      <c r="AT411" s="18" t="s">
        <v>154</v>
      </c>
      <c r="AU411" s="18" t="s">
        <v>98</v>
      </c>
    </row>
    <row r="412" spans="1:65" s="13" customFormat="1" ht="11.25">
      <c r="B412" s="228"/>
      <c r="C412" s="229"/>
      <c r="D412" s="223" t="s">
        <v>158</v>
      </c>
      <c r="E412" s="230" t="s">
        <v>1</v>
      </c>
      <c r="F412" s="231" t="s">
        <v>501</v>
      </c>
      <c r="G412" s="229"/>
      <c r="H412" s="230" t="s">
        <v>1</v>
      </c>
      <c r="I412" s="232"/>
      <c r="J412" s="229"/>
      <c r="K412" s="229"/>
      <c r="L412" s="233"/>
      <c r="M412" s="234"/>
      <c r="N412" s="235"/>
      <c r="O412" s="235"/>
      <c r="P412" s="235"/>
      <c r="Q412" s="235"/>
      <c r="R412" s="235"/>
      <c r="S412" s="235"/>
      <c r="T412" s="236"/>
      <c r="AT412" s="237" t="s">
        <v>158</v>
      </c>
      <c r="AU412" s="237" t="s">
        <v>98</v>
      </c>
      <c r="AV412" s="13" t="s">
        <v>23</v>
      </c>
      <c r="AW412" s="13" t="s">
        <v>48</v>
      </c>
      <c r="AX412" s="13" t="s">
        <v>91</v>
      </c>
      <c r="AY412" s="237" t="s">
        <v>144</v>
      </c>
    </row>
    <row r="413" spans="1:65" s="14" customFormat="1" ht="11.25">
      <c r="B413" s="238"/>
      <c r="C413" s="239"/>
      <c r="D413" s="223" t="s">
        <v>158</v>
      </c>
      <c r="E413" s="240" t="s">
        <v>1</v>
      </c>
      <c r="F413" s="241" t="s">
        <v>518</v>
      </c>
      <c r="G413" s="239"/>
      <c r="H413" s="242">
        <v>7.07</v>
      </c>
      <c r="I413" s="243"/>
      <c r="J413" s="239"/>
      <c r="K413" s="239"/>
      <c r="L413" s="244"/>
      <c r="M413" s="245"/>
      <c r="N413" s="246"/>
      <c r="O413" s="246"/>
      <c r="P413" s="246"/>
      <c r="Q413" s="246"/>
      <c r="R413" s="246"/>
      <c r="S413" s="246"/>
      <c r="T413" s="247"/>
      <c r="AT413" s="248" t="s">
        <v>158</v>
      </c>
      <c r="AU413" s="248" t="s">
        <v>98</v>
      </c>
      <c r="AV413" s="14" t="s">
        <v>98</v>
      </c>
      <c r="AW413" s="14" t="s">
        <v>48</v>
      </c>
      <c r="AX413" s="14" t="s">
        <v>91</v>
      </c>
      <c r="AY413" s="248" t="s">
        <v>144</v>
      </c>
    </row>
    <row r="414" spans="1:65" s="2" customFormat="1" ht="21.75" customHeight="1">
      <c r="A414" s="36"/>
      <c r="B414" s="37"/>
      <c r="C414" s="210" t="s">
        <v>519</v>
      </c>
      <c r="D414" s="210" t="s">
        <v>147</v>
      </c>
      <c r="E414" s="211" t="s">
        <v>520</v>
      </c>
      <c r="F414" s="212" t="s">
        <v>521</v>
      </c>
      <c r="G414" s="213" t="s">
        <v>380</v>
      </c>
      <c r="H414" s="214">
        <v>4</v>
      </c>
      <c r="I414" s="215"/>
      <c r="J414" s="216">
        <f>ROUND(I414*H414,2)</f>
        <v>0</v>
      </c>
      <c r="K414" s="212" t="s">
        <v>151</v>
      </c>
      <c r="L414" s="41"/>
      <c r="M414" s="217" t="s">
        <v>1</v>
      </c>
      <c r="N414" s="218" t="s">
        <v>56</v>
      </c>
      <c r="O414" s="73"/>
      <c r="P414" s="219">
        <f>O414*H414</f>
        <v>0</v>
      </c>
      <c r="Q414" s="219">
        <v>0.1295</v>
      </c>
      <c r="R414" s="219">
        <f>Q414*H414</f>
        <v>0.51800000000000002</v>
      </c>
      <c r="S414" s="219">
        <v>0</v>
      </c>
      <c r="T414" s="220">
        <f>S414*H414</f>
        <v>0</v>
      </c>
      <c r="U414" s="36"/>
      <c r="V414" s="36"/>
      <c r="W414" s="36"/>
      <c r="X414" s="36"/>
      <c r="Y414" s="36"/>
      <c r="Z414" s="36"/>
      <c r="AA414" s="36"/>
      <c r="AB414" s="36"/>
      <c r="AC414" s="36"/>
      <c r="AD414" s="36"/>
      <c r="AE414" s="36"/>
      <c r="AR414" s="221" t="s">
        <v>152</v>
      </c>
      <c r="AT414" s="221" t="s">
        <v>147</v>
      </c>
      <c r="AU414" s="221" t="s">
        <v>98</v>
      </c>
      <c r="AY414" s="18" t="s">
        <v>144</v>
      </c>
      <c r="BE414" s="222">
        <f>IF(N414="základní",J414,0)</f>
        <v>0</v>
      </c>
      <c r="BF414" s="222">
        <f>IF(N414="snížená",J414,0)</f>
        <v>0</v>
      </c>
      <c r="BG414" s="222">
        <f>IF(N414="zákl. přenesená",J414,0)</f>
        <v>0</v>
      </c>
      <c r="BH414" s="222">
        <f>IF(N414="sníž. přenesená",J414,0)</f>
        <v>0</v>
      </c>
      <c r="BI414" s="222">
        <f>IF(N414="nulová",J414,0)</f>
        <v>0</v>
      </c>
      <c r="BJ414" s="18" t="s">
        <v>23</v>
      </c>
      <c r="BK414" s="222">
        <f>ROUND(I414*H414,2)</f>
        <v>0</v>
      </c>
      <c r="BL414" s="18" t="s">
        <v>152</v>
      </c>
      <c r="BM414" s="221" t="s">
        <v>522</v>
      </c>
    </row>
    <row r="415" spans="1:65" s="2" customFormat="1" ht="29.25">
      <c r="A415" s="36"/>
      <c r="B415" s="37"/>
      <c r="C415" s="38"/>
      <c r="D415" s="223" t="s">
        <v>154</v>
      </c>
      <c r="E415" s="38"/>
      <c r="F415" s="224" t="s">
        <v>523</v>
      </c>
      <c r="G415" s="38"/>
      <c r="H415" s="38"/>
      <c r="I415" s="124"/>
      <c r="J415" s="38"/>
      <c r="K415" s="38"/>
      <c r="L415" s="41"/>
      <c r="M415" s="225"/>
      <c r="N415" s="226"/>
      <c r="O415" s="73"/>
      <c r="P415" s="73"/>
      <c r="Q415" s="73"/>
      <c r="R415" s="73"/>
      <c r="S415" s="73"/>
      <c r="T415" s="74"/>
      <c r="U415" s="36"/>
      <c r="V415" s="36"/>
      <c r="W415" s="36"/>
      <c r="X415" s="36"/>
      <c r="Y415" s="36"/>
      <c r="Z415" s="36"/>
      <c r="AA415" s="36"/>
      <c r="AB415" s="36"/>
      <c r="AC415" s="36"/>
      <c r="AD415" s="36"/>
      <c r="AE415" s="36"/>
      <c r="AT415" s="18" t="s">
        <v>154</v>
      </c>
      <c r="AU415" s="18" t="s">
        <v>98</v>
      </c>
    </row>
    <row r="416" spans="1:65" s="2" customFormat="1" ht="97.5">
      <c r="A416" s="36"/>
      <c r="B416" s="37"/>
      <c r="C416" s="38"/>
      <c r="D416" s="223" t="s">
        <v>156</v>
      </c>
      <c r="E416" s="38"/>
      <c r="F416" s="227" t="s">
        <v>524</v>
      </c>
      <c r="G416" s="38"/>
      <c r="H416" s="38"/>
      <c r="I416" s="124"/>
      <c r="J416" s="38"/>
      <c r="K416" s="38"/>
      <c r="L416" s="41"/>
      <c r="M416" s="225"/>
      <c r="N416" s="226"/>
      <c r="O416" s="73"/>
      <c r="P416" s="73"/>
      <c r="Q416" s="73"/>
      <c r="R416" s="73"/>
      <c r="S416" s="73"/>
      <c r="T416" s="74"/>
      <c r="U416" s="36"/>
      <c r="V416" s="36"/>
      <c r="W416" s="36"/>
      <c r="X416" s="36"/>
      <c r="Y416" s="36"/>
      <c r="Z416" s="36"/>
      <c r="AA416" s="36"/>
      <c r="AB416" s="36"/>
      <c r="AC416" s="36"/>
      <c r="AD416" s="36"/>
      <c r="AE416" s="36"/>
      <c r="AT416" s="18" t="s">
        <v>156</v>
      </c>
      <c r="AU416" s="18" t="s">
        <v>98</v>
      </c>
    </row>
    <row r="417" spans="1:65" s="13" customFormat="1" ht="11.25">
      <c r="B417" s="228"/>
      <c r="C417" s="229"/>
      <c r="D417" s="223" t="s">
        <v>158</v>
      </c>
      <c r="E417" s="230" t="s">
        <v>1</v>
      </c>
      <c r="F417" s="231" t="s">
        <v>525</v>
      </c>
      <c r="G417" s="229"/>
      <c r="H417" s="230" t="s">
        <v>1</v>
      </c>
      <c r="I417" s="232"/>
      <c r="J417" s="229"/>
      <c r="K417" s="229"/>
      <c r="L417" s="233"/>
      <c r="M417" s="234"/>
      <c r="N417" s="235"/>
      <c r="O417" s="235"/>
      <c r="P417" s="235"/>
      <c r="Q417" s="235"/>
      <c r="R417" s="235"/>
      <c r="S417" s="235"/>
      <c r="T417" s="236"/>
      <c r="AT417" s="237" t="s">
        <v>158</v>
      </c>
      <c r="AU417" s="237" t="s">
        <v>98</v>
      </c>
      <c r="AV417" s="13" t="s">
        <v>23</v>
      </c>
      <c r="AW417" s="13" t="s">
        <v>48</v>
      </c>
      <c r="AX417" s="13" t="s">
        <v>91</v>
      </c>
      <c r="AY417" s="237" t="s">
        <v>144</v>
      </c>
    </row>
    <row r="418" spans="1:65" s="14" customFormat="1" ht="11.25">
      <c r="B418" s="238"/>
      <c r="C418" s="239"/>
      <c r="D418" s="223" t="s">
        <v>158</v>
      </c>
      <c r="E418" s="240" t="s">
        <v>1</v>
      </c>
      <c r="F418" s="241" t="s">
        <v>152</v>
      </c>
      <c r="G418" s="239"/>
      <c r="H418" s="242">
        <v>4</v>
      </c>
      <c r="I418" s="243"/>
      <c r="J418" s="239"/>
      <c r="K418" s="239"/>
      <c r="L418" s="244"/>
      <c r="M418" s="245"/>
      <c r="N418" s="246"/>
      <c r="O418" s="246"/>
      <c r="P418" s="246"/>
      <c r="Q418" s="246"/>
      <c r="R418" s="246"/>
      <c r="S418" s="246"/>
      <c r="T418" s="247"/>
      <c r="AT418" s="248" t="s">
        <v>158</v>
      </c>
      <c r="AU418" s="248" t="s">
        <v>98</v>
      </c>
      <c r="AV418" s="14" t="s">
        <v>98</v>
      </c>
      <c r="AW418" s="14" t="s">
        <v>48</v>
      </c>
      <c r="AX418" s="14" t="s">
        <v>91</v>
      </c>
      <c r="AY418" s="248" t="s">
        <v>144</v>
      </c>
    </row>
    <row r="419" spans="1:65" s="2" customFormat="1" ht="16.5" customHeight="1">
      <c r="A419" s="36"/>
      <c r="B419" s="37"/>
      <c r="C419" s="249" t="s">
        <v>526</v>
      </c>
      <c r="D419" s="249" t="s">
        <v>161</v>
      </c>
      <c r="E419" s="250" t="s">
        <v>527</v>
      </c>
      <c r="F419" s="251" t="s">
        <v>528</v>
      </c>
      <c r="G419" s="252" t="s">
        <v>380</v>
      </c>
      <c r="H419" s="253">
        <v>4.04</v>
      </c>
      <c r="I419" s="254"/>
      <c r="J419" s="255">
        <f>ROUND(I419*H419,2)</f>
        <v>0</v>
      </c>
      <c r="K419" s="251" t="s">
        <v>151</v>
      </c>
      <c r="L419" s="256"/>
      <c r="M419" s="257" t="s">
        <v>1</v>
      </c>
      <c r="N419" s="258" t="s">
        <v>56</v>
      </c>
      <c r="O419" s="73"/>
      <c r="P419" s="219">
        <f>O419*H419</f>
        <v>0</v>
      </c>
      <c r="Q419" s="219">
        <v>2.4E-2</v>
      </c>
      <c r="R419" s="219">
        <f>Q419*H419</f>
        <v>9.6960000000000005E-2</v>
      </c>
      <c r="S419" s="219">
        <v>0</v>
      </c>
      <c r="T419" s="220">
        <f>S419*H419</f>
        <v>0</v>
      </c>
      <c r="U419" s="36"/>
      <c r="V419" s="36"/>
      <c r="W419" s="36"/>
      <c r="X419" s="36"/>
      <c r="Y419" s="36"/>
      <c r="Z419" s="36"/>
      <c r="AA419" s="36"/>
      <c r="AB419" s="36"/>
      <c r="AC419" s="36"/>
      <c r="AD419" s="36"/>
      <c r="AE419" s="36"/>
      <c r="AR419" s="221" t="s">
        <v>165</v>
      </c>
      <c r="AT419" s="221" t="s">
        <v>161</v>
      </c>
      <c r="AU419" s="221" t="s">
        <v>98</v>
      </c>
      <c r="AY419" s="18" t="s">
        <v>144</v>
      </c>
      <c r="BE419" s="222">
        <f>IF(N419="základní",J419,0)</f>
        <v>0</v>
      </c>
      <c r="BF419" s="222">
        <f>IF(N419="snížená",J419,0)</f>
        <v>0</v>
      </c>
      <c r="BG419" s="222">
        <f>IF(N419="zákl. přenesená",J419,0)</f>
        <v>0</v>
      </c>
      <c r="BH419" s="222">
        <f>IF(N419="sníž. přenesená",J419,0)</f>
        <v>0</v>
      </c>
      <c r="BI419" s="222">
        <f>IF(N419="nulová",J419,0)</f>
        <v>0</v>
      </c>
      <c r="BJ419" s="18" t="s">
        <v>23</v>
      </c>
      <c r="BK419" s="222">
        <f>ROUND(I419*H419,2)</f>
        <v>0</v>
      </c>
      <c r="BL419" s="18" t="s">
        <v>152</v>
      </c>
      <c r="BM419" s="221" t="s">
        <v>529</v>
      </c>
    </row>
    <row r="420" spans="1:65" s="2" customFormat="1" ht="11.25">
      <c r="A420" s="36"/>
      <c r="B420" s="37"/>
      <c r="C420" s="38"/>
      <c r="D420" s="223" t="s">
        <v>154</v>
      </c>
      <c r="E420" s="38"/>
      <c r="F420" s="224" t="s">
        <v>528</v>
      </c>
      <c r="G420" s="38"/>
      <c r="H420" s="38"/>
      <c r="I420" s="124"/>
      <c r="J420" s="38"/>
      <c r="K420" s="38"/>
      <c r="L420" s="41"/>
      <c r="M420" s="225"/>
      <c r="N420" s="226"/>
      <c r="O420" s="73"/>
      <c r="P420" s="73"/>
      <c r="Q420" s="73"/>
      <c r="R420" s="73"/>
      <c r="S420" s="73"/>
      <c r="T420" s="74"/>
      <c r="U420" s="36"/>
      <c r="V420" s="36"/>
      <c r="W420" s="36"/>
      <c r="X420" s="36"/>
      <c r="Y420" s="36"/>
      <c r="Z420" s="36"/>
      <c r="AA420" s="36"/>
      <c r="AB420" s="36"/>
      <c r="AC420" s="36"/>
      <c r="AD420" s="36"/>
      <c r="AE420" s="36"/>
      <c r="AT420" s="18" t="s">
        <v>154</v>
      </c>
      <c r="AU420" s="18" t="s">
        <v>98</v>
      </c>
    </row>
    <row r="421" spans="1:65" s="13" customFormat="1" ht="11.25">
      <c r="B421" s="228"/>
      <c r="C421" s="229"/>
      <c r="D421" s="223" t="s">
        <v>158</v>
      </c>
      <c r="E421" s="230" t="s">
        <v>1</v>
      </c>
      <c r="F421" s="231" t="s">
        <v>530</v>
      </c>
      <c r="G421" s="229"/>
      <c r="H421" s="230" t="s">
        <v>1</v>
      </c>
      <c r="I421" s="232"/>
      <c r="J421" s="229"/>
      <c r="K421" s="229"/>
      <c r="L421" s="233"/>
      <c r="M421" s="234"/>
      <c r="N421" s="235"/>
      <c r="O421" s="235"/>
      <c r="P421" s="235"/>
      <c r="Q421" s="235"/>
      <c r="R421" s="235"/>
      <c r="S421" s="235"/>
      <c r="T421" s="236"/>
      <c r="AT421" s="237" t="s">
        <v>158</v>
      </c>
      <c r="AU421" s="237" t="s">
        <v>98</v>
      </c>
      <c r="AV421" s="13" t="s">
        <v>23</v>
      </c>
      <c r="AW421" s="13" t="s">
        <v>48</v>
      </c>
      <c r="AX421" s="13" t="s">
        <v>91</v>
      </c>
      <c r="AY421" s="237" t="s">
        <v>144</v>
      </c>
    </row>
    <row r="422" spans="1:65" s="14" customFormat="1" ht="11.25">
      <c r="B422" s="238"/>
      <c r="C422" s="239"/>
      <c r="D422" s="223" t="s">
        <v>158</v>
      </c>
      <c r="E422" s="240" t="s">
        <v>1</v>
      </c>
      <c r="F422" s="241" t="s">
        <v>531</v>
      </c>
      <c r="G422" s="239"/>
      <c r="H422" s="242">
        <v>4.04</v>
      </c>
      <c r="I422" s="243"/>
      <c r="J422" s="239"/>
      <c r="K422" s="239"/>
      <c r="L422" s="244"/>
      <c r="M422" s="245"/>
      <c r="N422" s="246"/>
      <c r="O422" s="246"/>
      <c r="P422" s="246"/>
      <c r="Q422" s="246"/>
      <c r="R422" s="246"/>
      <c r="S422" s="246"/>
      <c r="T422" s="247"/>
      <c r="AT422" s="248" t="s">
        <v>158</v>
      </c>
      <c r="AU422" s="248" t="s">
        <v>98</v>
      </c>
      <c r="AV422" s="14" t="s">
        <v>98</v>
      </c>
      <c r="AW422" s="14" t="s">
        <v>48</v>
      </c>
      <c r="AX422" s="14" t="s">
        <v>91</v>
      </c>
      <c r="AY422" s="248" t="s">
        <v>144</v>
      </c>
    </row>
    <row r="423" spans="1:65" s="2" customFormat="1" ht="21.75" customHeight="1">
      <c r="A423" s="36"/>
      <c r="B423" s="37"/>
      <c r="C423" s="210" t="s">
        <v>532</v>
      </c>
      <c r="D423" s="210" t="s">
        <v>147</v>
      </c>
      <c r="E423" s="211" t="s">
        <v>533</v>
      </c>
      <c r="F423" s="212" t="s">
        <v>534</v>
      </c>
      <c r="G423" s="213" t="s">
        <v>186</v>
      </c>
      <c r="H423" s="214">
        <v>11.099</v>
      </c>
      <c r="I423" s="215"/>
      <c r="J423" s="216">
        <f>ROUND(I423*H423,2)</f>
        <v>0</v>
      </c>
      <c r="K423" s="212" t="s">
        <v>151</v>
      </c>
      <c r="L423" s="41"/>
      <c r="M423" s="217" t="s">
        <v>1</v>
      </c>
      <c r="N423" s="218" t="s">
        <v>56</v>
      </c>
      <c r="O423" s="73"/>
      <c r="P423" s="219">
        <f>O423*H423</f>
        <v>0</v>
      </c>
      <c r="Q423" s="219">
        <v>2.2563399999999998</v>
      </c>
      <c r="R423" s="219">
        <f>Q423*H423</f>
        <v>25.043117659999997</v>
      </c>
      <c r="S423" s="219">
        <v>0</v>
      </c>
      <c r="T423" s="220">
        <f>S423*H423</f>
        <v>0</v>
      </c>
      <c r="U423" s="36"/>
      <c r="V423" s="36"/>
      <c r="W423" s="36"/>
      <c r="X423" s="36"/>
      <c r="Y423" s="36"/>
      <c r="Z423" s="36"/>
      <c r="AA423" s="36"/>
      <c r="AB423" s="36"/>
      <c r="AC423" s="36"/>
      <c r="AD423" s="36"/>
      <c r="AE423" s="36"/>
      <c r="AR423" s="221" t="s">
        <v>152</v>
      </c>
      <c r="AT423" s="221" t="s">
        <v>147</v>
      </c>
      <c r="AU423" s="221" t="s">
        <v>98</v>
      </c>
      <c r="AY423" s="18" t="s">
        <v>144</v>
      </c>
      <c r="BE423" s="222">
        <f>IF(N423="základní",J423,0)</f>
        <v>0</v>
      </c>
      <c r="BF423" s="222">
        <f>IF(N423="snížená",J423,0)</f>
        <v>0</v>
      </c>
      <c r="BG423" s="222">
        <f>IF(N423="zákl. přenesená",J423,0)</f>
        <v>0</v>
      </c>
      <c r="BH423" s="222">
        <f>IF(N423="sníž. přenesená",J423,0)</f>
        <v>0</v>
      </c>
      <c r="BI423" s="222">
        <f>IF(N423="nulová",J423,0)</f>
        <v>0</v>
      </c>
      <c r="BJ423" s="18" t="s">
        <v>23</v>
      </c>
      <c r="BK423" s="222">
        <f>ROUND(I423*H423,2)</f>
        <v>0</v>
      </c>
      <c r="BL423" s="18" t="s">
        <v>152</v>
      </c>
      <c r="BM423" s="221" t="s">
        <v>535</v>
      </c>
    </row>
    <row r="424" spans="1:65" s="2" customFormat="1" ht="19.5">
      <c r="A424" s="36"/>
      <c r="B424" s="37"/>
      <c r="C424" s="38"/>
      <c r="D424" s="223" t="s">
        <v>154</v>
      </c>
      <c r="E424" s="38"/>
      <c r="F424" s="224" t="s">
        <v>536</v>
      </c>
      <c r="G424" s="38"/>
      <c r="H424" s="38"/>
      <c r="I424" s="124"/>
      <c r="J424" s="38"/>
      <c r="K424" s="38"/>
      <c r="L424" s="41"/>
      <c r="M424" s="225"/>
      <c r="N424" s="226"/>
      <c r="O424" s="73"/>
      <c r="P424" s="73"/>
      <c r="Q424" s="73"/>
      <c r="R424" s="73"/>
      <c r="S424" s="73"/>
      <c r="T424" s="74"/>
      <c r="U424" s="36"/>
      <c r="V424" s="36"/>
      <c r="W424" s="36"/>
      <c r="X424" s="36"/>
      <c r="Y424" s="36"/>
      <c r="Z424" s="36"/>
      <c r="AA424" s="36"/>
      <c r="AB424" s="36"/>
      <c r="AC424" s="36"/>
      <c r="AD424" s="36"/>
      <c r="AE424" s="36"/>
      <c r="AT424" s="18" t="s">
        <v>154</v>
      </c>
      <c r="AU424" s="18" t="s">
        <v>98</v>
      </c>
    </row>
    <row r="425" spans="1:65" s="13" customFormat="1" ht="11.25">
      <c r="B425" s="228"/>
      <c r="C425" s="229"/>
      <c r="D425" s="223" t="s">
        <v>158</v>
      </c>
      <c r="E425" s="230" t="s">
        <v>1</v>
      </c>
      <c r="F425" s="231" t="s">
        <v>457</v>
      </c>
      <c r="G425" s="229"/>
      <c r="H425" s="230" t="s">
        <v>1</v>
      </c>
      <c r="I425" s="232"/>
      <c r="J425" s="229"/>
      <c r="K425" s="229"/>
      <c r="L425" s="233"/>
      <c r="M425" s="234"/>
      <c r="N425" s="235"/>
      <c r="O425" s="235"/>
      <c r="P425" s="235"/>
      <c r="Q425" s="235"/>
      <c r="R425" s="235"/>
      <c r="S425" s="235"/>
      <c r="T425" s="236"/>
      <c r="AT425" s="237" t="s">
        <v>158</v>
      </c>
      <c r="AU425" s="237" t="s">
        <v>98</v>
      </c>
      <c r="AV425" s="13" t="s">
        <v>23</v>
      </c>
      <c r="AW425" s="13" t="s">
        <v>48</v>
      </c>
      <c r="AX425" s="13" t="s">
        <v>91</v>
      </c>
      <c r="AY425" s="237" t="s">
        <v>144</v>
      </c>
    </row>
    <row r="426" spans="1:65" s="14" customFormat="1" ht="11.25">
      <c r="B426" s="238"/>
      <c r="C426" s="239"/>
      <c r="D426" s="223" t="s">
        <v>158</v>
      </c>
      <c r="E426" s="240" t="s">
        <v>1</v>
      </c>
      <c r="F426" s="241" t="s">
        <v>537</v>
      </c>
      <c r="G426" s="239"/>
      <c r="H426" s="242">
        <v>2.1307500000000004</v>
      </c>
      <c r="I426" s="243"/>
      <c r="J426" s="239"/>
      <c r="K426" s="239"/>
      <c r="L426" s="244"/>
      <c r="M426" s="245"/>
      <c r="N426" s="246"/>
      <c r="O426" s="246"/>
      <c r="P426" s="246"/>
      <c r="Q426" s="246"/>
      <c r="R426" s="246"/>
      <c r="S426" s="246"/>
      <c r="T426" s="247"/>
      <c r="AT426" s="248" t="s">
        <v>158</v>
      </c>
      <c r="AU426" s="248" t="s">
        <v>98</v>
      </c>
      <c r="AV426" s="14" t="s">
        <v>98</v>
      </c>
      <c r="AW426" s="14" t="s">
        <v>48</v>
      </c>
      <c r="AX426" s="14" t="s">
        <v>91</v>
      </c>
      <c r="AY426" s="248" t="s">
        <v>144</v>
      </c>
    </row>
    <row r="427" spans="1:65" s="13" customFormat="1" ht="11.25">
      <c r="B427" s="228"/>
      <c r="C427" s="229"/>
      <c r="D427" s="223" t="s">
        <v>158</v>
      </c>
      <c r="E427" s="230" t="s">
        <v>1</v>
      </c>
      <c r="F427" s="231" t="s">
        <v>491</v>
      </c>
      <c r="G427" s="229"/>
      <c r="H427" s="230" t="s">
        <v>1</v>
      </c>
      <c r="I427" s="232"/>
      <c r="J427" s="229"/>
      <c r="K427" s="229"/>
      <c r="L427" s="233"/>
      <c r="M427" s="234"/>
      <c r="N427" s="235"/>
      <c r="O427" s="235"/>
      <c r="P427" s="235"/>
      <c r="Q427" s="235"/>
      <c r="R427" s="235"/>
      <c r="S427" s="235"/>
      <c r="T427" s="236"/>
      <c r="AT427" s="237" t="s">
        <v>158</v>
      </c>
      <c r="AU427" s="237" t="s">
        <v>98</v>
      </c>
      <c r="AV427" s="13" t="s">
        <v>23</v>
      </c>
      <c r="AW427" s="13" t="s">
        <v>48</v>
      </c>
      <c r="AX427" s="13" t="s">
        <v>91</v>
      </c>
      <c r="AY427" s="237" t="s">
        <v>144</v>
      </c>
    </row>
    <row r="428" spans="1:65" s="14" customFormat="1" ht="11.25">
      <c r="B428" s="238"/>
      <c r="C428" s="239"/>
      <c r="D428" s="223" t="s">
        <v>158</v>
      </c>
      <c r="E428" s="240" t="s">
        <v>1</v>
      </c>
      <c r="F428" s="241" t="s">
        <v>538</v>
      </c>
      <c r="G428" s="239"/>
      <c r="H428" s="242">
        <v>2.1255000000000002</v>
      </c>
      <c r="I428" s="243"/>
      <c r="J428" s="239"/>
      <c r="K428" s="239"/>
      <c r="L428" s="244"/>
      <c r="M428" s="245"/>
      <c r="N428" s="246"/>
      <c r="O428" s="246"/>
      <c r="P428" s="246"/>
      <c r="Q428" s="246"/>
      <c r="R428" s="246"/>
      <c r="S428" s="246"/>
      <c r="T428" s="247"/>
      <c r="AT428" s="248" t="s">
        <v>158</v>
      </c>
      <c r="AU428" s="248" t="s">
        <v>98</v>
      </c>
      <c r="AV428" s="14" t="s">
        <v>98</v>
      </c>
      <c r="AW428" s="14" t="s">
        <v>48</v>
      </c>
      <c r="AX428" s="14" t="s">
        <v>91</v>
      </c>
      <c r="AY428" s="248" t="s">
        <v>144</v>
      </c>
    </row>
    <row r="429" spans="1:65" s="13" customFormat="1" ht="11.25">
      <c r="B429" s="228"/>
      <c r="C429" s="229"/>
      <c r="D429" s="223" t="s">
        <v>158</v>
      </c>
      <c r="E429" s="230" t="s">
        <v>1</v>
      </c>
      <c r="F429" s="231" t="s">
        <v>512</v>
      </c>
      <c r="G429" s="229"/>
      <c r="H429" s="230" t="s">
        <v>1</v>
      </c>
      <c r="I429" s="232"/>
      <c r="J429" s="229"/>
      <c r="K429" s="229"/>
      <c r="L429" s="233"/>
      <c r="M429" s="234"/>
      <c r="N429" s="235"/>
      <c r="O429" s="235"/>
      <c r="P429" s="235"/>
      <c r="Q429" s="235"/>
      <c r="R429" s="235"/>
      <c r="S429" s="235"/>
      <c r="T429" s="236"/>
      <c r="AT429" s="237" t="s">
        <v>158</v>
      </c>
      <c r="AU429" s="237" t="s">
        <v>98</v>
      </c>
      <c r="AV429" s="13" t="s">
        <v>23</v>
      </c>
      <c r="AW429" s="13" t="s">
        <v>48</v>
      </c>
      <c r="AX429" s="13" t="s">
        <v>91</v>
      </c>
      <c r="AY429" s="237" t="s">
        <v>144</v>
      </c>
    </row>
    <row r="430" spans="1:65" s="14" customFormat="1" ht="11.25">
      <c r="B430" s="238"/>
      <c r="C430" s="239"/>
      <c r="D430" s="223" t="s">
        <v>158</v>
      </c>
      <c r="E430" s="240" t="s">
        <v>1</v>
      </c>
      <c r="F430" s="241" t="s">
        <v>539</v>
      </c>
      <c r="G430" s="239"/>
      <c r="H430" s="242">
        <v>9.6000000000000002E-2</v>
      </c>
      <c r="I430" s="243"/>
      <c r="J430" s="239"/>
      <c r="K430" s="239"/>
      <c r="L430" s="244"/>
      <c r="M430" s="245"/>
      <c r="N430" s="246"/>
      <c r="O430" s="246"/>
      <c r="P430" s="246"/>
      <c r="Q430" s="246"/>
      <c r="R430" s="246"/>
      <c r="S430" s="246"/>
      <c r="T430" s="247"/>
      <c r="AT430" s="248" t="s">
        <v>158</v>
      </c>
      <c r="AU430" s="248" t="s">
        <v>98</v>
      </c>
      <c r="AV430" s="14" t="s">
        <v>98</v>
      </c>
      <c r="AW430" s="14" t="s">
        <v>48</v>
      </c>
      <c r="AX430" s="14" t="s">
        <v>91</v>
      </c>
      <c r="AY430" s="248" t="s">
        <v>144</v>
      </c>
    </row>
    <row r="431" spans="1:65" s="13" customFormat="1" ht="11.25">
      <c r="B431" s="228"/>
      <c r="C431" s="229"/>
      <c r="D431" s="223" t="s">
        <v>158</v>
      </c>
      <c r="E431" s="230" t="s">
        <v>1</v>
      </c>
      <c r="F431" s="231" t="s">
        <v>540</v>
      </c>
      <c r="G431" s="229"/>
      <c r="H431" s="230" t="s">
        <v>1</v>
      </c>
      <c r="I431" s="232"/>
      <c r="J431" s="229"/>
      <c r="K431" s="229"/>
      <c r="L431" s="233"/>
      <c r="M431" s="234"/>
      <c r="N431" s="235"/>
      <c r="O431" s="235"/>
      <c r="P431" s="235"/>
      <c r="Q431" s="235"/>
      <c r="R431" s="235"/>
      <c r="S431" s="235"/>
      <c r="T431" s="236"/>
      <c r="AT431" s="237" t="s">
        <v>158</v>
      </c>
      <c r="AU431" s="237" t="s">
        <v>98</v>
      </c>
      <c r="AV431" s="13" t="s">
        <v>23</v>
      </c>
      <c r="AW431" s="13" t="s">
        <v>48</v>
      </c>
      <c r="AX431" s="13" t="s">
        <v>91</v>
      </c>
      <c r="AY431" s="237" t="s">
        <v>144</v>
      </c>
    </row>
    <row r="432" spans="1:65" s="14" customFormat="1" ht="11.25">
      <c r="B432" s="238"/>
      <c r="C432" s="239"/>
      <c r="D432" s="223" t="s">
        <v>158</v>
      </c>
      <c r="E432" s="240" t="s">
        <v>1</v>
      </c>
      <c r="F432" s="241" t="s">
        <v>541</v>
      </c>
      <c r="G432" s="239"/>
      <c r="H432" s="242">
        <v>2.0720000000000001</v>
      </c>
      <c r="I432" s="243"/>
      <c r="J432" s="239"/>
      <c r="K432" s="239"/>
      <c r="L432" s="244"/>
      <c r="M432" s="245"/>
      <c r="N432" s="246"/>
      <c r="O432" s="246"/>
      <c r="P432" s="246"/>
      <c r="Q432" s="246"/>
      <c r="R432" s="246"/>
      <c r="S432" s="246"/>
      <c r="T432" s="247"/>
      <c r="AT432" s="248" t="s">
        <v>158</v>
      </c>
      <c r="AU432" s="248" t="s">
        <v>98</v>
      </c>
      <c r="AV432" s="14" t="s">
        <v>98</v>
      </c>
      <c r="AW432" s="14" t="s">
        <v>48</v>
      </c>
      <c r="AX432" s="14" t="s">
        <v>91</v>
      </c>
      <c r="AY432" s="248" t="s">
        <v>144</v>
      </c>
    </row>
    <row r="433" spans="1:65" s="13" customFormat="1" ht="11.25">
      <c r="B433" s="228"/>
      <c r="C433" s="229"/>
      <c r="D433" s="223" t="s">
        <v>158</v>
      </c>
      <c r="E433" s="230" t="s">
        <v>1</v>
      </c>
      <c r="F433" s="231" t="s">
        <v>525</v>
      </c>
      <c r="G433" s="229"/>
      <c r="H433" s="230" t="s">
        <v>1</v>
      </c>
      <c r="I433" s="232"/>
      <c r="J433" s="229"/>
      <c r="K433" s="229"/>
      <c r="L433" s="233"/>
      <c r="M433" s="234"/>
      <c r="N433" s="235"/>
      <c r="O433" s="235"/>
      <c r="P433" s="235"/>
      <c r="Q433" s="235"/>
      <c r="R433" s="235"/>
      <c r="S433" s="235"/>
      <c r="T433" s="236"/>
      <c r="AT433" s="237" t="s">
        <v>158</v>
      </c>
      <c r="AU433" s="237" t="s">
        <v>98</v>
      </c>
      <c r="AV433" s="13" t="s">
        <v>23</v>
      </c>
      <c r="AW433" s="13" t="s">
        <v>48</v>
      </c>
      <c r="AX433" s="13" t="s">
        <v>91</v>
      </c>
      <c r="AY433" s="237" t="s">
        <v>144</v>
      </c>
    </row>
    <row r="434" spans="1:65" s="14" customFormat="1" ht="11.25">
      <c r="B434" s="238"/>
      <c r="C434" s="239"/>
      <c r="D434" s="223" t="s">
        <v>158</v>
      </c>
      <c r="E434" s="240" t="s">
        <v>1</v>
      </c>
      <c r="F434" s="241" t="s">
        <v>542</v>
      </c>
      <c r="G434" s="239"/>
      <c r="H434" s="242">
        <v>8.0000000000000016E-2</v>
      </c>
      <c r="I434" s="243"/>
      <c r="J434" s="239"/>
      <c r="K434" s="239"/>
      <c r="L434" s="244"/>
      <c r="M434" s="245"/>
      <c r="N434" s="246"/>
      <c r="O434" s="246"/>
      <c r="P434" s="246"/>
      <c r="Q434" s="246"/>
      <c r="R434" s="246"/>
      <c r="S434" s="246"/>
      <c r="T434" s="247"/>
      <c r="AT434" s="248" t="s">
        <v>158</v>
      </c>
      <c r="AU434" s="248" t="s">
        <v>98</v>
      </c>
      <c r="AV434" s="14" t="s">
        <v>98</v>
      </c>
      <c r="AW434" s="14" t="s">
        <v>48</v>
      </c>
      <c r="AX434" s="14" t="s">
        <v>91</v>
      </c>
      <c r="AY434" s="248" t="s">
        <v>144</v>
      </c>
    </row>
    <row r="435" spans="1:65" s="13" customFormat="1" ht="11.25">
      <c r="B435" s="228"/>
      <c r="C435" s="229"/>
      <c r="D435" s="223" t="s">
        <v>158</v>
      </c>
      <c r="E435" s="230" t="s">
        <v>1</v>
      </c>
      <c r="F435" s="231" t="s">
        <v>543</v>
      </c>
      <c r="G435" s="229"/>
      <c r="H435" s="230" t="s">
        <v>1</v>
      </c>
      <c r="I435" s="232"/>
      <c r="J435" s="229"/>
      <c r="K435" s="229"/>
      <c r="L435" s="233"/>
      <c r="M435" s="234"/>
      <c r="N435" s="235"/>
      <c r="O435" s="235"/>
      <c r="P435" s="235"/>
      <c r="Q435" s="235"/>
      <c r="R435" s="235"/>
      <c r="S435" s="235"/>
      <c r="T435" s="236"/>
      <c r="AT435" s="237" t="s">
        <v>158</v>
      </c>
      <c r="AU435" s="237" t="s">
        <v>98</v>
      </c>
      <c r="AV435" s="13" t="s">
        <v>23</v>
      </c>
      <c r="AW435" s="13" t="s">
        <v>48</v>
      </c>
      <c r="AX435" s="13" t="s">
        <v>91</v>
      </c>
      <c r="AY435" s="237" t="s">
        <v>144</v>
      </c>
    </row>
    <row r="436" spans="1:65" s="14" customFormat="1" ht="11.25">
      <c r="B436" s="238"/>
      <c r="C436" s="239"/>
      <c r="D436" s="223" t="s">
        <v>158</v>
      </c>
      <c r="E436" s="240" t="s">
        <v>1</v>
      </c>
      <c r="F436" s="241" t="s">
        <v>544</v>
      </c>
      <c r="G436" s="239"/>
      <c r="H436" s="242">
        <v>0.67500000000000004</v>
      </c>
      <c r="I436" s="243"/>
      <c r="J436" s="239"/>
      <c r="K436" s="239"/>
      <c r="L436" s="244"/>
      <c r="M436" s="245"/>
      <c r="N436" s="246"/>
      <c r="O436" s="246"/>
      <c r="P436" s="246"/>
      <c r="Q436" s="246"/>
      <c r="R436" s="246"/>
      <c r="S436" s="246"/>
      <c r="T436" s="247"/>
      <c r="AT436" s="248" t="s">
        <v>158</v>
      </c>
      <c r="AU436" s="248" t="s">
        <v>98</v>
      </c>
      <c r="AV436" s="14" t="s">
        <v>98</v>
      </c>
      <c r="AW436" s="14" t="s">
        <v>48</v>
      </c>
      <c r="AX436" s="14" t="s">
        <v>91</v>
      </c>
      <c r="AY436" s="248" t="s">
        <v>144</v>
      </c>
    </row>
    <row r="437" spans="1:65" s="13" customFormat="1" ht="11.25">
      <c r="B437" s="228"/>
      <c r="C437" s="229"/>
      <c r="D437" s="223" t="s">
        <v>158</v>
      </c>
      <c r="E437" s="230" t="s">
        <v>1</v>
      </c>
      <c r="F437" s="231" t="s">
        <v>443</v>
      </c>
      <c r="G437" s="229"/>
      <c r="H437" s="230" t="s">
        <v>1</v>
      </c>
      <c r="I437" s="232"/>
      <c r="J437" s="229"/>
      <c r="K437" s="229"/>
      <c r="L437" s="233"/>
      <c r="M437" s="234"/>
      <c r="N437" s="235"/>
      <c r="O437" s="235"/>
      <c r="P437" s="235"/>
      <c r="Q437" s="235"/>
      <c r="R437" s="235"/>
      <c r="S437" s="235"/>
      <c r="T437" s="236"/>
      <c r="AT437" s="237" t="s">
        <v>158</v>
      </c>
      <c r="AU437" s="237" t="s">
        <v>98</v>
      </c>
      <c r="AV437" s="13" t="s">
        <v>23</v>
      </c>
      <c r="AW437" s="13" t="s">
        <v>48</v>
      </c>
      <c r="AX437" s="13" t="s">
        <v>91</v>
      </c>
      <c r="AY437" s="237" t="s">
        <v>144</v>
      </c>
    </row>
    <row r="438" spans="1:65" s="14" customFormat="1" ht="11.25">
      <c r="B438" s="238"/>
      <c r="C438" s="239"/>
      <c r="D438" s="223" t="s">
        <v>158</v>
      </c>
      <c r="E438" s="240" t="s">
        <v>1</v>
      </c>
      <c r="F438" s="241" t="s">
        <v>545</v>
      </c>
      <c r="G438" s="239"/>
      <c r="H438" s="242">
        <v>3.92</v>
      </c>
      <c r="I438" s="243"/>
      <c r="J438" s="239"/>
      <c r="K438" s="239"/>
      <c r="L438" s="244"/>
      <c r="M438" s="245"/>
      <c r="N438" s="246"/>
      <c r="O438" s="246"/>
      <c r="P438" s="246"/>
      <c r="Q438" s="246"/>
      <c r="R438" s="246"/>
      <c r="S438" s="246"/>
      <c r="T438" s="247"/>
      <c r="AT438" s="248" t="s">
        <v>158</v>
      </c>
      <c r="AU438" s="248" t="s">
        <v>98</v>
      </c>
      <c r="AV438" s="14" t="s">
        <v>98</v>
      </c>
      <c r="AW438" s="14" t="s">
        <v>48</v>
      </c>
      <c r="AX438" s="14" t="s">
        <v>91</v>
      </c>
      <c r="AY438" s="248" t="s">
        <v>144</v>
      </c>
    </row>
    <row r="439" spans="1:65" s="2" customFormat="1" ht="16.5" customHeight="1">
      <c r="A439" s="36"/>
      <c r="B439" s="37"/>
      <c r="C439" s="210" t="s">
        <v>546</v>
      </c>
      <c r="D439" s="210" t="s">
        <v>147</v>
      </c>
      <c r="E439" s="211" t="s">
        <v>547</v>
      </c>
      <c r="F439" s="212" t="s">
        <v>548</v>
      </c>
      <c r="G439" s="213" t="s">
        <v>549</v>
      </c>
      <c r="H439" s="214">
        <v>13</v>
      </c>
      <c r="I439" s="215"/>
      <c r="J439" s="216">
        <f>ROUND(I439*H439,2)</f>
        <v>0</v>
      </c>
      <c r="K439" s="212" t="s">
        <v>1</v>
      </c>
      <c r="L439" s="41"/>
      <c r="M439" s="217" t="s">
        <v>1</v>
      </c>
      <c r="N439" s="218" t="s">
        <v>56</v>
      </c>
      <c r="O439" s="73"/>
      <c r="P439" s="219">
        <f>O439*H439</f>
        <v>0</v>
      </c>
      <c r="Q439" s="219">
        <v>0</v>
      </c>
      <c r="R439" s="219">
        <f>Q439*H439</f>
        <v>0</v>
      </c>
      <c r="S439" s="219">
        <v>0</v>
      </c>
      <c r="T439" s="220">
        <f>S439*H439</f>
        <v>0</v>
      </c>
      <c r="U439" s="36"/>
      <c r="V439" s="36"/>
      <c r="W439" s="36"/>
      <c r="X439" s="36"/>
      <c r="Y439" s="36"/>
      <c r="Z439" s="36"/>
      <c r="AA439" s="36"/>
      <c r="AB439" s="36"/>
      <c r="AC439" s="36"/>
      <c r="AD439" s="36"/>
      <c r="AE439" s="36"/>
      <c r="AR439" s="221" t="s">
        <v>152</v>
      </c>
      <c r="AT439" s="221" t="s">
        <v>147</v>
      </c>
      <c r="AU439" s="221" t="s">
        <v>98</v>
      </c>
      <c r="AY439" s="18" t="s">
        <v>144</v>
      </c>
      <c r="BE439" s="222">
        <f>IF(N439="základní",J439,0)</f>
        <v>0</v>
      </c>
      <c r="BF439" s="222">
        <f>IF(N439="snížená",J439,0)</f>
        <v>0</v>
      </c>
      <c r="BG439" s="222">
        <f>IF(N439="zákl. přenesená",J439,0)</f>
        <v>0</v>
      </c>
      <c r="BH439" s="222">
        <f>IF(N439="sníž. přenesená",J439,0)</f>
        <v>0</v>
      </c>
      <c r="BI439" s="222">
        <f>IF(N439="nulová",J439,0)</f>
        <v>0</v>
      </c>
      <c r="BJ439" s="18" t="s">
        <v>23</v>
      </c>
      <c r="BK439" s="222">
        <f>ROUND(I439*H439,2)</f>
        <v>0</v>
      </c>
      <c r="BL439" s="18" t="s">
        <v>152</v>
      </c>
      <c r="BM439" s="221" t="s">
        <v>550</v>
      </c>
    </row>
    <row r="440" spans="1:65" s="2" customFormat="1" ht="11.25">
      <c r="A440" s="36"/>
      <c r="B440" s="37"/>
      <c r="C440" s="38"/>
      <c r="D440" s="223" t="s">
        <v>154</v>
      </c>
      <c r="E440" s="38"/>
      <c r="F440" s="224" t="s">
        <v>548</v>
      </c>
      <c r="G440" s="38"/>
      <c r="H440" s="38"/>
      <c r="I440" s="124"/>
      <c r="J440" s="38"/>
      <c r="K440" s="38"/>
      <c r="L440" s="41"/>
      <c r="M440" s="225"/>
      <c r="N440" s="226"/>
      <c r="O440" s="73"/>
      <c r="P440" s="73"/>
      <c r="Q440" s="73"/>
      <c r="R440" s="73"/>
      <c r="S440" s="73"/>
      <c r="T440" s="74"/>
      <c r="U440" s="36"/>
      <c r="V440" s="36"/>
      <c r="W440" s="36"/>
      <c r="X440" s="36"/>
      <c r="Y440" s="36"/>
      <c r="Z440" s="36"/>
      <c r="AA440" s="36"/>
      <c r="AB440" s="36"/>
      <c r="AC440" s="36"/>
      <c r="AD440" s="36"/>
      <c r="AE440" s="36"/>
      <c r="AT440" s="18" t="s">
        <v>154</v>
      </c>
      <c r="AU440" s="18" t="s">
        <v>98</v>
      </c>
    </row>
    <row r="441" spans="1:65" s="13" customFormat="1" ht="11.25">
      <c r="B441" s="228"/>
      <c r="C441" s="229"/>
      <c r="D441" s="223" t="s">
        <v>158</v>
      </c>
      <c r="E441" s="230" t="s">
        <v>1</v>
      </c>
      <c r="F441" s="231" t="s">
        <v>551</v>
      </c>
      <c r="G441" s="229"/>
      <c r="H441" s="230" t="s">
        <v>1</v>
      </c>
      <c r="I441" s="232"/>
      <c r="J441" s="229"/>
      <c r="K441" s="229"/>
      <c r="L441" s="233"/>
      <c r="M441" s="234"/>
      <c r="N441" s="235"/>
      <c r="O441" s="235"/>
      <c r="P441" s="235"/>
      <c r="Q441" s="235"/>
      <c r="R441" s="235"/>
      <c r="S441" s="235"/>
      <c r="T441" s="236"/>
      <c r="AT441" s="237" t="s">
        <v>158</v>
      </c>
      <c r="AU441" s="237" t="s">
        <v>98</v>
      </c>
      <c r="AV441" s="13" t="s">
        <v>23</v>
      </c>
      <c r="AW441" s="13" t="s">
        <v>48</v>
      </c>
      <c r="AX441" s="13" t="s">
        <v>91</v>
      </c>
      <c r="AY441" s="237" t="s">
        <v>144</v>
      </c>
    </row>
    <row r="442" spans="1:65" s="13" customFormat="1" ht="11.25">
      <c r="B442" s="228"/>
      <c r="C442" s="229"/>
      <c r="D442" s="223" t="s">
        <v>158</v>
      </c>
      <c r="E442" s="230" t="s">
        <v>1</v>
      </c>
      <c r="F442" s="231" t="s">
        <v>491</v>
      </c>
      <c r="G442" s="229"/>
      <c r="H442" s="230" t="s">
        <v>1</v>
      </c>
      <c r="I442" s="232"/>
      <c r="J442" s="229"/>
      <c r="K442" s="229"/>
      <c r="L442" s="233"/>
      <c r="M442" s="234"/>
      <c r="N442" s="235"/>
      <c r="O442" s="235"/>
      <c r="P442" s="235"/>
      <c r="Q442" s="235"/>
      <c r="R442" s="235"/>
      <c r="S442" s="235"/>
      <c r="T442" s="236"/>
      <c r="AT442" s="237" t="s">
        <v>158</v>
      </c>
      <c r="AU442" s="237" t="s">
        <v>98</v>
      </c>
      <c r="AV442" s="13" t="s">
        <v>23</v>
      </c>
      <c r="AW442" s="13" t="s">
        <v>48</v>
      </c>
      <c r="AX442" s="13" t="s">
        <v>91</v>
      </c>
      <c r="AY442" s="237" t="s">
        <v>144</v>
      </c>
    </row>
    <row r="443" spans="1:65" s="14" customFormat="1" ht="11.25">
      <c r="B443" s="238"/>
      <c r="C443" s="239"/>
      <c r="D443" s="223" t="s">
        <v>158</v>
      </c>
      <c r="E443" s="240" t="s">
        <v>1</v>
      </c>
      <c r="F443" s="241" t="s">
        <v>165</v>
      </c>
      <c r="G443" s="239"/>
      <c r="H443" s="242">
        <v>8</v>
      </c>
      <c r="I443" s="243"/>
      <c r="J443" s="239"/>
      <c r="K443" s="239"/>
      <c r="L443" s="244"/>
      <c r="M443" s="245"/>
      <c r="N443" s="246"/>
      <c r="O443" s="246"/>
      <c r="P443" s="246"/>
      <c r="Q443" s="246"/>
      <c r="R443" s="246"/>
      <c r="S443" s="246"/>
      <c r="T443" s="247"/>
      <c r="AT443" s="248" t="s">
        <v>158</v>
      </c>
      <c r="AU443" s="248" t="s">
        <v>98</v>
      </c>
      <c r="AV443" s="14" t="s">
        <v>98</v>
      </c>
      <c r="AW443" s="14" t="s">
        <v>48</v>
      </c>
      <c r="AX443" s="14" t="s">
        <v>91</v>
      </c>
      <c r="AY443" s="248" t="s">
        <v>144</v>
      </c>
    </row>
    <row r="444" spans="1:65" s="13" customFormat="1" ht="11.25">
      <c r="B444" s="228"/>
      <c r="C444" s="229"/>
      <c r="D444" s="223" t="s">
        <v>158</v>
      </c>
      <c r="E444" s="230" t="s">
        <v>1</v>
      </c>
      <c r="F444" s="231" t="s">
        <v>512</v>
      </c>
      <c r="G444" s="229"/>
      <c r="H444" s="230" t="s">
        <v>1</v>
      </c>
      <c r="I444" s="232"/>
      <c r="J444" s="229"/>
      <c r="K444" s="229"/>
      <c r="L444" s="233"/>
      <c r="M444" s="234"/>
      <c r="N444" s="235"/>
      <c r="O444" s="235"/>
      <c r="P444" s="235"/>
      <c r="Q444" s="235"/>
      <c r="R444" s="235"/>
      <c r="S444" s="235"/>
      <c r="T444" s="236"/>
      <c r="AT444" s="237" t="s">
        <v>158</v>
      </c>
      <c r="AU444" s="237" t="s">
        <v>98</v>
      </c>
      <c r="AV444" s="13" t="s">
        <v>23</v>
      </c>
      <c r="AW444" s="13" t="s">
        <v>48</v>
      </c>
      <c r="AX444" s="13" t="s">
        <v>91</v>
      </c>
      <c r="AY444" s="237" t="s">
        <v>144</v>
      </c>
    </row>
    <row r="445" spans="1:65" s="14" customFormat="1" ht="11.25">
      <c r="B445" s="238"/>
      <c r="C445" s="239"/>
      <c r="D445" s="223" t="s">
        <v>158</v>
      </c>
      <c r="E445" s="240" t="s">
        <v>1</v>
      </c>
      <c r="F445" s="241" t="s">
        <v>23</v>
      </c>
      <c r="G445" s="239"/>
      <c r="H445" s="242">
        <v>1</v>
      </c>
      <c r="I445" s="243"/>
      <c r="J445" s="239"/>
      <c r="K445" s="239"/>
      <c r="L445" s="244"/>
      <c r="M445" s="245"/>
      <c r="N445" s="246"/>
      <c r="O445" s="246"/>
      <c r="P445" s="246"/>
      <c r="Q445" s="246"/>
      <c r="R445" s="246"/>
      <c r="S445" s="246"/>
      <c r="T445" s="247"/>
      <c r="AT445" s="248" t="s">
        <v>158</v>
      </c>
      <c r="AU445" s="248" t="s">
        <v>98</v>
      </c>
      <c r="AV445" s="14" t="s">
        <v>98</v>
      </c>
      <c r="AW445" s="14" t="s">
        <v>48</v>
      </c>
      <c r="AX445" s="14" t="s">
        <v>91</v>
      </c>
      <c r="AY445" s="248" t="s">
        <v>144</v>
      </c>
    </row>
    <row r="446" spans="1:65" s="13" customFormat="1" ht="11.25">
      <c r="B446" s="228"/>
      <c r="C446" s="229"/>
      <c r="D446" s="223" t="s">
        <v>158</v>
      </c>
      <c r="E446" s="230" t="s">
        <v>1</v>
      </c>
      <c r="F446" s="231" t="s">
        <v>540</v>
      </c>
      <c r="G446" s="229"/>
      <c r="H446" s="230" t="s">
        <v>1</v>
      </c>
      <c r="I446" s="232"/>
      <c r="J446" s="229"/>
      <c r="K446" s="229"/>
      <c r="L446" s="233"/>
      <c r="M446" s="234"/>
      <c r="N446" s="235"/>
      <c r="O446" s="235"/>
      <c r="P446" s="235"/>
      <c r="Q446" s="235"/>
      <c r="R446" s="235"/>
      <c r="S446" s="235"/>
      <c r="T446" s="236"/>
      <c r="AT446" s="237" t="s">
        <v>158</v>
      </c>
      <c r="AU446" s="237" t="s">
        <v>98</v>
      </c>
      <c r="AV446" s="13" t="s">
        <v>23</v>
      </c>
      <c r="AW446" s="13" t="s">
        <v>48</v>
      </c>
      <c r="AX446" s="13" t="s">
        <v>91</v>
      </c>
      <c r="AY446" s="237" t="s">
        <v>144</v>
      </c>
    </row>
    <row r="447" spans="1:65" s="14" customFormat="1" ht="11.25">
      <c r="B447" s="238"/>
      <c r="C447" s="239"/>
      <c r="D447" s="223" t="s">
        <v>158</v>
      </c>
      <c r="E447" s="240" t="s">
        <v>1</v>
      </c>
      <c r="F447" s="241" t="s">
        <v>169</v>
      </c>
      <c r="G447" s="239"/>
      <c r="H447" s="242">
        <v>3</v>
      </c>
      <c r="I447" s="243"/>
      <c r="J447" s="239"/>
      <c r="K447" s="239"/>
      <c r="L447" s="244"/>
      <c r="M447" s="245"/>
      <c r="N447" s="246"/>
      <c r="O447" s="246"/>
      <c r="P447" s="246"/>
      <c r="Q447" s="246"/>
      <c r="R447" s="246"/>
      <c r="S447" s="246"/>
      <c r="T447" s="247"/>
      <c r="AT447" s="248" t="s">
        <v>158</v>
      </c>
      <c r="AU447" s="248" t="s">
        <v>98</v>
      </c>
      <c r="AV447" s="14" t="s">
        <v>98</v>
      </c>
      <c r="AW447" s="14" t="s">
        <v>48</v>
      </c>
      <c r="AX447" s="14" t="s">
        <v>91</v>
      </c>
      <c r="AY447" s="248" t="s">
        <v>144</v>
      </c>
    </row>
    <row r="448" spans="1:65" s="13" customFormat="1" ht="11.25">
      <c r="B448" s="228"/>
      <c r="C448" s="229"/>
      <c r="D448" s="223" t="s">
        <v>158</v>
      </c>
      <c r="E448" s="230" t="s">
        <v>1</v>
      </c>
      <c r="F448" s="231" t="s">
        <v>525</v>
      </c>
      <c r="G448" s="229"/>
      <c r="H448" s="230" t="s">
        <v>1</v>
      </c>
      <c r="I448" s="232"/>
      <c r="J448" s="229"/>
      <c r="K448" s="229"/>
      <c r="L448" s="233"/>
      <c r="M448" s="234"/>
      <c r="N448" s="235"/>
      <c r="O448" s="235"/>
      <c r="P448" s="235"/>
      <c r="Q448" s="235"/>
      <c r="R448" s="235"/>
      <c r="S448" s="235"/>
      <c r="T448" s="236"/>
      <c r="AT448" s="237" t="s">
        <v>158</v>
      </c>
      <c r="AU448" s="237" t="s">
        <v>98</v>
      </c>
      <c r="AV448" s="13" t="s">
        <v>23</v>
      </c>
      <c r="AW448" s="13" t="s">
        <v>48</v>
      </c>
      <c r="AX448" s="13" t="s">
        <v>91</v>
      </c>
      <c r="AY448" s="237" t="s">
        <v>144</v>
      </c>
    </row>
    <row r="449" spans="1:65" s="14" customFormat="1" ht="11.25">
      <c r="B449" s="238"/>
      <c r="C449" s="239"/>
      <c r="D449" s="223" t="s">
        <v>158</v>
      </c>
      <c r="E449" s="240" t="s">
        <v>1</v>
      </c>
      <c r="F449" s="241" t="s">
        <v>23</v>
      </c>
      <c r="G449" s="239"/>
      <c r="H449" s="242">
        <v>1</v>
      </c>
      <c r="I449" s="243"/>
      <c r="J449" s="239"/>
      <c r="K449" s="239"/>
      <c r="L449" s="244"/>
      <c r="M449" s="245"/>
      <c r="N449" s="246"/>
      <c r="O449" s="246"/>
      <c r="P449" s="246"/>
      <c r="Q449" s="246"/>
      <c r="R449" s="246"/>
      <c r="S449" s="246"/>
      <c r="T449" s="247"/>
      <c r="AT449" s="248" t="s">
        <v>158</v>
      </c>
      <c r="AU449" s="248" t="s">
        <v>98</v>
      </c>
      <c r="AV449" s="14" t="s">
        <v>98</v>
      </c>
      <c r="AW449" s="14" t="s">
        <v>48</v>
      </c>
      <c r="AX449" s="14" t="s">
        <v>91</v>
      </c>
      <c r="AY449" s="248" t="s">
        <v>144</v>
      </c>
    </row>
    <row r="450" spans="1:65" s="2" customFormat="1" ht="21.75" customHeight="1">
      <c r="A450" s="36"/>
      <c r="B450" s="37"/>
      <c r="C450" s="210" t="s">
        <v>444</v>
      </c>
      <c r="D450" s="210" t="s">
        <v>147</v>
      </c>
      <c r="E450" s="211" t="s">
        <v>552</v>
      </c>
      <c r="F450" s="212" t="s">
        <v>553</v>
      </c>
      <c r="G450" s="213" t="s">
        <v>239</v>
      </c>
      <c r="H450" s="214">
        <v>127.63200000000001</v>
      </c>
      <c r="I450" s="215"/>
      <c r="J450" s="216">
        <f>ROUND(I450*H450,2)</f>
        <v>0</v>
      </c>
      <c r="K450" s="212" t="s">
        <v>151</v>
      </c>
      <c r="L450" s="41"/>
      <c r="M450" s="217" t="s">
        <v>1</v>
      </c>
      <c r="N450" s="218" t="s">
        <v>56</v>
      </c>
      <c r="O450" s="73"/>
      <c r="P450" s="219">
        <f>O450*H450</f>
        <v>0</v>
      </c>
      <c r="Q450" s="219">
        <v>0</v>
      </c>
      <c r="R450" s="219">
        <f>Q450*H450</f>
        <v>0</v>
      </c>
      <c r="S450" s="219">
        <v>0</v>
      </c>
      <c r="T450" s="220">
        <f>S450*H450</f>
        <v>0</v>
      </c>
      <c r="U450" s="36"/>
      <c r="V450" s="36"/>
      <c r="W450" s="36"/>
      <c r="X450" s="36"/>
      <c r="Y450" s="36"/>
      <c r="Z450" s="36"/>
      <c r="AA450" s="36"/>
      <c r="AB450" s="36"/>
      <c r="AC450" s="36"/>
      <c r="AD450" s="36"/>
      <c r="AE450" s="36"/>
      <c r="AR450" s="221" t="s">
        <v>152</v>
      </c>
      <c r="AT450" s="221" t="s">
        <v>147</v>
      </c>
      <c r="AU450" s="221" t="s">
        <v>98</v>
      </c>
      <c r="AY450" s="18" t="s">
        <v>144</v>
      </c>
      <c r="BE450" s="222">
        <f>IF(N450="základní",J450,0)</f>
        <v>0</v>
      </c>
      <c r="BF450" s="222">
        <f>IF(N450="snížená",J450,0)</f>
        <v>0</v>
      </c>
      <c r="BG450" s="222">
        <f>IF(N450="zákl. přenesená",J450,0)</f>
        <v>0</v>
      </c>
      <c r="BH450" s="222">
        <f>IF(N450="sníž. přenesená",J450,0)</f>
        <v>0</v>
      </c>
      <c r="BI450" s="222">
        <f>IF(N450="nulová",J450,0)</f>
        <v>0</v>
      </c>
      <c r="BJ450" s="18" t="s">
        <v>23</v>
      </c>
      <c r="BK450" s="222">
        <f>ROUND(I450*H450,2)</f>
        <v>0</v>
      </c>
      <c r="BL450" s="18" t="s">
        <v>152</v>
      </c>
      <c r="BM450" s="221" t="s">
        <v>554</v>
      </c>
    </row>
    <row r="451" spans="1:65" s="2" customFormat="1" ht="19.5">
      <c r="A451" s="36"/>
      <c r="B451" s="37"/>
      <c r="C451" s="38"/>
      <c r="D451" s="223" t="s">
        <v>154</v>
      </c>
      <c r="E451" s="38"/>
      <c r="F451" s="224" t="s">
        <v>555</v>
      </c>
      <c r="G451" s="38"/>
      <c r="H451" s="38"/>
      <c r="I451" s="124"/>
      <c r="J451" s="38"/>
      <c r="K451" s="38"/>
      <c r="L451" s="41"/>
      <c r="M451" s="225"/>
      <c r="N451" s="226"/>
      <c r="O451" s="73"/>
      <c r="P451" s="73"/>
      <c r="Q451" s="73"/>
      <c r="R451" s="73"/>
      <c r="S451" s="73"/>
      <c r="T451" s="74"/>
      <c r="U451" s="36"/>
      <c r="V451" s="36"/>
      <c r="W451" s="36"/>
      <c r="X451" s="36"/>
      <c r="Y451" s="36"/>
      <c r="Z451" s="36"/>
      <c r="AA451" s="36"/>
      <c r="AB451" s="36"/>
      <c r="AC451" s="36"/>
      <c r="AD451" s="36"/>
      <c r="AE451" s="36"/>
      <c r="AT451" s="18" t="s">
        <v>154</v>
      </c>
      <c r="AU451" s="18" t="s">
        <v>98</v>
      </c>
    </row>
    <row r="452" spans="1:65" s="12" customFormat="1" ht="22.9" customHeight="1">
      <c r="B452" s="194"/>
      <c r="C452" s="195"/>
      <c r="D452" s="196" t="s">
        <v>90</v>
      </c>
      <c r="E452" s="208" t="s">
        <v>216</v>
      </c>
      <c r="F452" s="208" t="s">
        <v>556</v>
      </c>
      <c r="G452" s="195"/>
      <c r="H452" s="195"/>
      <c r="I452" s="198"/>
      <c r="J452" s="209">
        <f>BK452</f>
        <v>0</v>
      </c>
      <c r="K452" s="195"/>
      <c r="L452" s="200"/>
      <c r="M452" s="201"/>
      <c r="N452" s="202"/>
      <c r="O452" s="202"/>
      <c r="P452" s="203">
        <f>P453+P509</f>
        <v>0</v>
      </c>
      <c r="Q452" s="202"/>
      <c r="R452" s="203">
        <f>R453+R509</f>
        <v>13.851251419999999</v>
      </c>
      <c r="S452" s="202"/>
      <c r="T452" s="204">
        <f>T453+T509</f>
        <v>184.51426000000001</v>
      </c>
      <c r="AR452" s="205" t="s">
        <v>23</v>
      </c>
      <c r="AT452" s="206" t="s">
        <v>90</v>
      </c>
      <c r="AU452" s="206" t="s">
        <v>23</v>
      </c>
      <c r="AY452" s="205" t="s">
        <v>144</v>
      </c>
      <c r="BK452" s="207">
        <f>BK453+BK509</f>
        <v>0</v>
      </c>
    </row>
    <row r="453" spans="1:65" s="12" customFormat="1" ht="20.85" customHeight="1">
      <c r="B453" s="194"/>
      <c r="C453" s="195"/>
      <c r="D453" s="196" t="s">
        <v>90</v>
      </c>
      <c r="E453" s="208" t="s">
        <v>557</v>
      </c>
      <c r="F453" s="208" t="s">
        <v>558</v>
      </c>
      <c r="G453" s="195"/>
      <c r="H453" s="195"/>
      <c r="I453" s="198"/>
      <c r="J453" s="209">
        <f>BK453</f>
        <v>0</v>
      </c>
      <c r="K453" s="195"/>
      <c r="L453" s="200"/>
      <c r="M453" s="201"/>
      <c r="N453" s="202"/>
      <c r="O453" s="202"/>
      <c r="P453" s="203">
        <f>SUM(P454:P508)</f>
        <v>0</v>
      </c>
      <c r="Q453" s="202"/>
      <c r="R453" s="203">
        <f>SUM(R454:R508)</f>
        <v>13.795355019999999</v>
      </c>
      <c r="S453" s="202"/>
      <c r="T453" s="204">
        <f>SUM(T454:T508)</f>
        <v>0</v>
      </c>
      <c r="AR453" s="205" t="s">
        <v>23</v>
      </c>
      <c r="AT453" s="206" t="s">
        <v>90</v>
      </c>
      <c r="AU453" s="206" t="s">
        <v>98</v>
      </c>
      <c r="AY453" s="205" t="s">
        <v>144</v>
      </c>
      <c r="BK453" s="207">
        <f>SUM(BK454:BK508)</f>
        <v>0</v>
      </c>
    </row>
    <row r="454" spans="1:65" s="2" customFormat="1" ht="21.75" customHeight="1">
      <c r="A454" s="36"/>
      <c r="B454" s="37"/>
      <c r="C454" s="210" t="s">
        <v>314</v>
      </c>
      <c r="D454" s="210" t="s">
        <v>147</v>
      </c>
      <c r="E454" s="211" t="s">
        <v>559</v>
      </c>
      <c r="F454" s="212" t="s">
        <v>560</v>
      </c>
      <c r="G454" s="213" t="s">
        <v>172</v>
      </c>
      <c r="H454" s="214">
        <v>299.37</v>
      </c>
      <c r="I454" s="215"/>
      <c r="J454" s="216">
        <f>ROUND(I454*H454,2)</f>
        <v>0</v>
      </c>
      <c r="K454" s="212" t="s">
        <v>151</v>
      </c>
      <c r="L454" s="41"/>
      <c r="M454" s="217" t="s">
        <v>1</v>
      </c>
      <c r="N454" s="218" t="s">
        <v>56</v>
      </c>
      <c r="O454" s="73"/>
      <c r="P454" s="219">
        <f>O454*H454</f>
        <v>0</v>
      </c>
      <c r="Q454" s="219">
        <v>1E-4</v>
      </c>
      <c r="R454" s="219">
        <f>Q454*H454</f>
        <v>2.9937000000000002E-2</v>
      </c>
      <c r="S454" s="219">
        <v>0</v>
      </c>
      <c r="T454" s="220">
        <f>S454*H454</f>
        <v>0</v>
      </c>
      <c r="U454" s="36"/>
      <c r="V454" s="36"/>
      <c r="W454" s="36"/>
      <c r="X454" s="36"/>
      <c r="Y454" s="36"/>
      <c r="Z454" s="36"/>
      <c r="AA454" s="36"/>
      <c r="AB454" s="36"/>
      <c r="AC454" s="36"/>
      <c r="AD454" s="36"/>
      <c r="AE454" s="36"/>
      <c r="AR454" s="221" t="s">
        <v>152</v>
      </c>
      <c r="AT454" s="221" t="s">
        <v>147</v>
      </c>
      <c r="AU454" s="221" t="s">
        <v>169</v>
      </c>
      <c r="AY454" s="18" t="s">
        <v>144</v>
      </c>
      <c r="BE454" s="222">
        <f>IF(N454="základní",J454,0)</f>
        <v>0</v>
      </c>
      <c r="BF454" s="222">
        <f>IF(N454="snížená",J454,0)</f>
        <v>0</v>
      </c>
      <c r="BG454" s="222">
        <f>IF(N454="zákl. přenesená",J454,0)</f>
        <v>0</v>
      </c>
      <c r="BH454" s="222">
        <f>IF(N454="sníž. přenesená",J454,0)</f>
        <v>0</v>
      </c>
      <c r="BI454" s="222">
        <f>IF(N454="nulová",J454,0)</f>
        <v>0</v>
      </c>
      <c r="BJ454" s="18" t="s">
        <v>23</v>
      </c>
      <c r="BK454" s="222">
        <f>ROUND(I454*H454,2)</f>
        <v>0</v>
      </c>
      <c r="BL454" s="18" t="s">
        <v>152</v>
      </c>
      <c r="BM454" s="221" t="s">
        <v>561</v>
      </c>
    </row>
    <row r="455" spans="1:65" s="2" customFormat="1" ht="29.25">
      <c r="A455" s="36"/>
      <c r="B455" s="37"/>
      <c r="C455" s="38"/>
      <c r="D455" s="223" t="s">
        <v>154</v>
      </c>
      <c r="E455" s="38"/>
      <c r="F455" s="224" t="s">
        <v>562</v>
      </c>
      <c r="G455" s="38"/>
      <c r="H455" s="38"/>
      <c r="I455" s="124"/>
      <c r="J455" s="38"/>
      <c r="K455" s="38"/>
      <c r="L455" s="41"/>
      <c r="M455" s="225"/>
      <c r="N455" s="226"/>
      <c r="O455" s="73"/>
      <c r="P455" s="73"/>
      <c r="Q455" s="73"/>
      <c r="R455" s="73"/>
      <c r="S455" s="73"/>
      <c r="T455" s="74"/>
      <c r="U455" s="36"/>
      <c r="V455" s="36"/>
      <c r="W455" s="36"/>
      <c r="X455" s="36"/>
      <c r="Y455" s="36"/>
      <c r="Z455" s="36"/>
      <c r="AA455" s="36"/>
      <c r="AB455" s="36"/>
      <c r="AC455" s="36"/>
      <c r="AD455" s="36"/>
      <c r="AE455" s="36"/>
      <c r="AT455" s="18" t="s">
        <v>154</v>
      </c>
      <c r="AU455" s="18" t="s">
        <v>169</v>
      </c>
    </row>
    <row r="456" spans="1:65" s="2" customFormat="1" ht="68.25">
      <c r="A456" s="36"/>
      <c r="B456" s="37"/>
      <c r="C456" s="38"/>
      <c r="D456" s="223" t="s">
        <v>156</v>
      </c>
      <c r="E456" s="38"/>
      <c r="F456" s="227" t="s">
        <v>563</v>
      </c>
      <c r="G456" s="38"/>
      <c r="H456" s="38"/>
      <c r="I456" s="124"/>
      <c r="J456" s="38"/>
      <c r="K456" s="38"/>
      <c r="L456" s="41"/>
      <c r="M456" s="225"/>
      <c r="N456" s="226"/>
      <c r="O456" s="73"/>
      <c r="P456" s="73"/>
      <c r="Q456" s="73"/>
      <c r="R456" s="73"/>
      <c r="S456" s="73"/>
      <c r="T456" s="74"/>
      <c r="U456" s="36"/>
      <c r="V456" s="36"/>
      <c r="W456" s="36"/>
      <c r="X456" s="36"/>
      <c r="Y456" s="36"/>
      <c r="Z456" s="36"/>
      <c r="AA456" s="36"/>
      <c r="AB456" s="36"/>
      <c r="AC456" s="36"/>
      <c r="AD456" s="36"/>
      <c r="AE456" s="36"/>
      <c r="AT456" s="18" t="s">
        <v>156</v>
      </c>
      <c r="AU456" s="18" t="s">
        <v>169</v>
      </c>
    </row>
    <row r="457" spans="1:65" s="13" customFormat="1" ht="11.25">
      <c r="B457" s="228"/>
      <c r="C457" s="229"/>
      <c r="D457" s="223" t="s">
        <v>158</v>
      </c>
      <c r="E457" s="230" t="s">
        <v>1</v>
      </c>
      <c r="F457" s="231" t="s">
        <v>564</v>
      </c>
      <c r="G457" s="229"/>
      <c r="H457" s="230" t="s">
        <v>1</v>
      </c>
      <c r="I457" s="232"/>
      <c r="J457" s="229"/>
      <c r="K457" s="229"/>
      <c r="L457" s="233"/>
      <c r="M457" s="234"/>
      <c r="N457" s="235"/>
      <c r="O457" s="235"/>
      <c r="P457" s="235"/>
      <c r="Q457" s="235"/>
      <c r="R457" s="235"/>
      <c r="S457" s="235"/>
      <c r="T457" s="236"/>
      <c r="AT457" s="237" t="s">
        <v>158</v>
      </c>
      <c r="AU457" s="237" t="s">
        <v>169</v>
      </c>
      <c r="AV457" s="13" t="s">
        <v>23</v>
      </c>
      <c r="AW457" s="13" t="s">
        <v>48</v>
      </c>
      <c r="AX457" s="13" t="s">
        <v>91</v>
      </c>
      <c r="AY457" s="237" t="s">
        <v>144</v>
      </c>
    </row>
    <row r="458" spans="1:65" s="14" customFormat="1" ht="11.25">
      <c r="B458" s="238"/>
      <c r="C458" s="239"/>
      <c r="D458" s="223" t="s">
        <v>158</v>
      </c>
      <c r="E458" s="240" t="s">
        <v>1</v>
      </c>
      <c r="F458" s="241" t="s">
        <v>313</v>
      </c>
      <c r="G458" s="239"/>
      <c r="H458" s="242">
        <v>299.37</v>
      </c>
      <c r="I458" s="243"/>
      <c r="J458" s="239"/>
      <c r="K458" s="239"/>
      <c r="L458" s="244"/>
      <c r="M458" s="245"/>
      <c r="N458" s="246"/>
      <c r="O458" s="246"/>
      <c r="P458" s="246"/>
      <c r="Q458" s="246"/>
      <c r="R458" s="246"/>
      <c r="S458" s="246"/>
      <c r="T458" s="247"/>
      <c r="AT458" s="248" t="s">
        <v>158</v>
      </c>
      <c r="AU458" s="248" t="s">
        <v>169</v>
      </c>
      <c r="AV458" s="14" t="s">
        <v>98</v>
      </c>
      <c r="AW458" s="14" t="s">
        <v>48</v>
      </c>
      <c r="AX458" s="14" t="s">
        <v>91</v>
      </c>
      <c r="AY458" s="248" t="s">
        <v>144</v>
      </c>
    </row>
    <row r="459" spans="1:65" s="2" customFormat="1" ht="21.75" customHeight="1">
      <c r="A459" s="36"/>
      <c r="B459" s="37"/>
      <c r="C459" s="249" t="s">
        <v>565</v>
      </c>
      <c r="D459" s="249" t="s">
        <v>161</v>
      </c>
      <c r="E459" s="250" t="s">
        <v>566</v>
      </c>
      <c r="F459" s="251" t="s">
        <v>567</v>
      </c>
      <c r="G459" s="252" t="s">
        <v>172</v>
      </c>
      <c r="H459" s="253">
        <v>329.30700000000002</v>
      </c>
      <c r="I459" s="254"/>
      <c r="J459" s="255">
        <f>ROUND(I459*H459,2)</f>
        <v>0</v>
      </c>
      <c r="K459" s="251" t="s">
        <v>151</v>
      </c>
      <c r="L459" s="256"/>
      <c r="M459" s="257" t="s">
        <v>1</v>
      </c>
      <c r="N459" s="258" t="s">
        <v>56</v>
      </c>
      <c r="O459" s="73"/>
      <c r="P459" s="219">
        <f>O459*H459</f>
        <v>0</v>
      </c>
      <c r="Q459" s="219">
        <v>2.9999999999999997E-4</v>
      </c>
      <c r="R459" s="219">
        <f>Q459*H459</f>
        <v>9.8792099999999994E-2</v>
      </c>
      <c r="S459" s="219">
        <v>0</v>
      </c>
      <c r="T459" s="220">
        <f>S459*H459</f>
        <v>0</v>
      </c>
      <c r="U459" s="36"/>
      <c r="V459" s="36"/>
      <c r="W459" s="36"/>
      <c r="X459" s="36"/>
      <c r="Y459" s="36"/>
      <c r="Z459" s="36"/>
      <c r="AA459" s="36"/>
      <c r="AB459" s="36"/>
      <c r="AC459" s="36"/>
      <c r="AD459" s="36"/>
      <c r="AE459" s="36"/>
      <c r="AR459" s="221" t="s">
        <v>165</v>
      </c>
      <c r="AT459" s="221" t="s">
        <v>161</v>
      </c>
      <c r="AU459" s="221" t="s">
        <v>169</v>
      </c>
      <c r="AY459" s="18" t="s">
        <v>144</v>
      </c>
      <c r="BE459" s="222">
        <f>IF(N459="základní",J459,0)</f>
        <v>0</v>
      </c>
      <c r="BF459" s="222">
        <f>IF(N459="snížená",J459,0)</f>
        <v>0</v>
      </c>
      <c r="BG459" s="222">
        <f>IF(N459="zákl. přenesená",J459,0)</f>
        <v>0</v>
      </c>
      <c r="BH459" s="222">
        <f>IF(N459="sníž. přenesená",J459,0)</f>
        <v>0</v>
      </c>
      <c r="BI459" s="222">
        <f>IF(N459="nulová",J459,0)</f>
        <v>0</v>
      </c>
      <c r="BJ459" s="18" t="s">
        <v>23</v>
      </c>
      <c r="BK459" s="222">
        <f>ROUND(I459*H459,2)</f>
        <v>0</v>
      </c>
      <c r="BL459" s="18" t="s">
        <v>152</v>
      </c>
      <c r="BM459" s="221" t="s">
        <v>568</v>
      </c>
    </row>
    <row r="460" spans="1:65" s="2" customFormat="1" ht="19.5">
      <c r="A460" s="36"/>
      <c r="B460" s="37"/>
      <c r="C460" s="38"/>
      <c r="D460" s="223" t="s">
        <v>154</v>
      </c>
      <c r="E460" s="38"/>
      <c r="F460" s="224" t="s">
        <v>567</v>
      </c>
      <c r="G460" s="38"/>
      <c r="H460" s="38"/>
      <c r="I460" s="124"/>
      <c r="J460" s="38"/>
      <c r="K460" s="38"/>
      <c r="L460" s="41"/>
      <c r="M460" s="225"/>
      <c r="N460" s="226"/>
      <c r="O460" s="73"/>
      <c r="P460" s="73"/>
      <c r="Q460" s="73"/>
      <c r="R460" s="73"/>
      <c r="S460" s="73"/>
      <c r="T460" s="74"/>
      <c r="U460" s="36"/>
      <c r="V460" s="36"/>
      <c r="W460" s="36"/>
      <c r="X460" s="36"/>
      <c r="Y460" s="36"/>
      <c r="Z460" s="36"/>
      <c r="AA460" s="36"/>
      <c r="AB460" s="36"/>
      <c r="AC460" s="36"/>
      <c r="AD460" s="36"/>
      <c r="AE460" s="36"/>
      <c r="AT460" s="18" t="s">
        <v>154</v>
      </c>
      <c r="AU460" s="18" t="s">
        <v>169</v>
      </c>
    </row>
    <row r="461" spans="1:65" s="13" customFormat="1" ht="11.25">
      <c r="B461" s="228"/>
      <c r="C461" s="229"/>
      <c r="D461" s="223" t="s">
        <v>158</v>
      </c>
      <c r="E461" s="230" t="s">
        <v>1</v>
      </c>
      <c r="F461" s="231" t="s">
        <v>564</v>
      </c>
      <c r="G461" s="229"/>
      <c r="H461" s="230" t="s">
        <v>1</v>
      </c>
      <c r="I461" s="232"/>
      <c r="J461" s="229"/>
      <c r="K461" s="229"/>
      <c r="L461" s="233"/>
      <c r="M461" s="234"/>
      <c r="N461" s="235"/>
      <c r="O461" s="235"/>
      <c r="P461" s="235"/>
      <c r="Q461" s="235"/>
      <c r="R461" s="235"/>
      <c r="S461" s="235"/>
      <c r="T461" s="236"/>
      <c r="AT461" s="237" t="s">
        <v>158</v>
      </c>
      <c r="AU461" s="237" t="s">
        <v>169</v>
      </c>
      <c r="AV461" s="13" t="s">
        <v>23</v>
      </c>
      <c r="AW461" s="13" t="s">
        <v>48</v>
      </c>
      <c r="AX461" s="13" t="s">
        <v>91</v>
      </c>
      <c r="AY461" s="237" t="s">
        <v>144</v>
      </c>
    </row>
    <row r="462" spans="1:65" s="14" customFormat="1" ht="11.25">
      <c r="B462" s="238"/>
      <c r="C462" s="239"/>
      <c r="D462" s="223" t="s">
        <v>158</v>
      </c>
      <c r="E462" s="240" t="s">
        <v>1</v>
      </c>
      <c r="F462" s="241" t="s">
        <v>569</v>
      </c>
      <c r="G462" s="239"/>
      <c r="H462" s="242">
        <v>329.30700000000002</v>
      </c>
      <c r="I462" s="243"/>
      <c r="J462" s="239"/>
      <c r="K462" s="239"/>
      <c r="L462" s="244"/>
      <c r="M462" s="245"/>
      <c r="N462" s="246"/>
      <c r="O462" s="246"/>
      <c r="P462" s="246"/>
      <c r="Q462" s="246"/>
      <c r="R462" s="246"/>
      <c r="S462" s="246"/>
      <c r="T462" s="247"/>
      <c r="AT462" s="248" t="s">
        <v>158</v>
      </c>
      <c r="AU462" s="248" t="s">
        <v>169</v>
      </c>
      <c r="AV462" s="14" t="s">
        <v>98</v>
      </c>
      <c r="AW462" s="14" t="s">
        <v>48</v>
      </c>
      <c r="AX462" s="14" t="s">
        <v>91</v>
      </c>
      <c r="AY462" s="248" t="s">
        <v>144</v>
      </c>
    </row>
    <row r="463" spans="1:65" s="2" customFormat="1" ht="21.75" customHeight="1">
      <c r="A463" s="36"/>
      <c r="B463" s="37"/>
      <c r="C463" s="210" t="s">
        <v>570</v>
      </c>
      <c r="D463" s="210" t="s">
        <v>147</v>
      </c>
      <c r="E463" s="211" t="s">
        <v>571</v>
      </c>
      <c r="F463" s="212" t="s">
        <v>572</v>
      </c>
      <c r="G463" s="213" t="s">
        <v>380</v>
      </c>
      <c r="H463" s="214">
        <v>15</v>
      </c>
      <c r="I463" s="215"/>
      <c r="J463" s="216">
        <f>ROUND(I463*H463,2)</f>
        <v>0</v>
      </c>
      <c r="K463" s="212" t="s">
        <v>1</v>
      </c>
      <c r="L463" s="41"/>
      <c r="M463" s="217" t="s">
        <v>1</v>
      </c>
      <c r="N463" s="218" t="s">
        <v>56</v>
      </c>
      <c r="O463" s="73"/>
      <c r="P463" s="219">
        <f>O463*H463</f>
        <v>0</v>
      </c>
      <c r="Q463" s="219">
        <v>0.74460999999999999</v>
      </c>
      <c r="R463" s="219">
        <f>Q463*H463</f>
        <v>11.16915</v>
      </c>
      <c r="S463" s="219">
        <v>0</v>
      </c>
      <c r="T463" s="220">
        <f>S463*H463</f>
        <v>0</v>
      </c>
      <c r="U463" s="36"/>
      <c r="V463" s="36"/>
      <c r="W463" s="36"/>
      <c r="X463" s="36"/>
      <c r="Y463" s="36"/>
      <c r="Z463" s="36"/>
      <c r="AA463" s="36"/>
      <c r="AB463" s="36"/>
      <c r="AC463" s="36"/>
      <c r="AD463" s="36"/>
      <c r="AE463" s="36"/>
      <c r="AR463" s="221" t="s">
        <v>152</v>
      </c>
      <c r="AT463" s="221" t="s">
        <v>147</v>
      </c>
      <c r="AU463" s="221" t="s">
        <v>169</v>
      </c>
      <c r="AY463" s="18" t="s">
        <v>144</v>
      </c>
      <c r="BE463" s="222">
        <f>IF(N463="základní",J463,0)</f>
        <v>0</v>
      </c>
      <c r="BF463" s="222">
        <f>IF(N463="snížená",J463,0)</f>
        <v>0</v>
      </c>
      <c r="BG463" s="222">
        <f>IF(N463="zákl. přenesená",J463,0)</f>
        <v>0</v>
      </c>
      <c r="BH463" s="222">
        <f>IF(N463="sníž. přenesená",J463,0)</f>
        <v>0</v>
      </c>
      <c r="BI463" s="222">
        <f>IF(N463="nulová",J463,0)</f>
        <v>0</v>
      </c>
      <c r="BJ463" s="18" t="s">
        <v>23</v>
      </c>
      <c r="BK463" s="222">
        <f>ROUND(I463*H463,2)</f>
        <v>0</v>
      </c>
      <c r="BL463" s="18" t="s">
        <v>152</v>
      </c>
      <c r="BM463" s="221" t="s">
        <v>573</v>
      </c>
    </row>
    <row r="464" spans="1:65" s="2" customFormat="1" ht="19.5">
      <c r="A464" s="36"/>
      <c r="B464" s="37"/>
      <c r="C464" s="38"/>
      <c r="D464" s="223" t="s">
        <v>154</v>
      </c>
      <c r="E464" s="38"/>
      <c r="F464" s="224" t="s">
        <v>574</v>
      </c>
      <c r="G464" s="38"/>
      <c r="H464" s="38"/>
      <c r="I464" s="124"/>
      <c r="J464" s="38"/>
      <c r="K464" s="38"/>
      <c r="L464" s="41"/>
      <c r="M464" s="225"/>
      <c r="N464" s="226"/>
      <c r="O464" s="73"/>
      <c r="P464" s="73"/>
      <c r="Q464" s="73"/>
      <c r="R464" s="73"/>
      <c r="S464" s="73"/>
      <c r="T464" s="74"/>
      <c r="U464" s="36"/>
      <c r="V464" s="36"/>
      <c r="W464" s="36"/>
      <c r="X464" s="36"/>
      <c r="Y464" s="36"/>
      <c r="Z464" s="36"/>
      <c r="AA464" s="36"/>
      <c r="AB464" s="36"/>
      <c r="AC464" s="36"/>
      <c r="AD464" s="36"/>
      <c r="AE464" s="36"/>
      <c r="AT464" s="18" t="s">
        <v>154</v>
      </c>
      <c r="AU464" s="18" t="s">
        <v>169</v>
      </c>
    </row>
    <row r="465" spans="1:65" s="2" customFormat="1" ht="58.5">
      <c r="A465" s="36"/>
      <c r="B465" s="37"/>
      <c r="C465" s="38"/>
      <c r="D465" s="223" t="s">
        <v>156</v>
      </c>
      <c r="E465" s="38"/>
      <c r="F465" s="227" t="s">
        <v>575</v>
      </c>
      <c r="G465" s="38"/>
      <c r="H465" s="38"/>
      <c r="I465" s="124"/>
      <c r="J465" s="38"/>
      <c r="K465" s="38"/>
      <c r="L465" s="41"/>
      <c r="M465" s="225"/>
      <c r="N465" s="226"/>
      <c r="O465" s="73"/>
      <c r="P465" s="73"/>
      <c r="Q465" s="73"/>
      <c r="R465" s="73"/>
      <c r="S465" s="73"/>
      <c r="T465" s="74"/>
      <c r="U465" s="36"/>
      <c r="V465" s="36"/>
      <c r="W465" s="36"/>
      <c r="X465" s="36"/>
      <c r="Y465" s="36"/>
      <c r="Z465" s="36"/>
      <c r="AA465" s="36"/>
      <c r="AB465" s="36"/>
      <c r="AC465" s="36"/>
      <c r="AD465" s="36"/>
      <c r="AE465" s="36"/>
      <c r="AT465" s="18" t="s">
        <v>156</v>
      </c>
      <c r="AU465" s="18" t="s">
        <v>169</v>
      </c>
    </row>
    <row r="466" spans="1:65" s="2" customFormat="1" ht="19.5">
      <c r="A466" s="36"/>
      <c r="B466" s="37"/>
      <c r="C466" s="38"/>
      <c r="D466" s="223" t="s">
        <v>441</v>
      </c>
      <c r="E466" s="38"/>
      <c r="F466" s="227" t="s">
        <v>576</v>
      </c>
      <c r="G466" s="38"/>
      <c r="H466" s="38"/>
      <c r="I466" s="124"/>
      <c r="J466" s="38"/>
      <c r="K466" s="38"/>
      <c r="L466" s="41"/>
      <c r="M466" s="225"/>
      <c r="N466" s="226"/>
      <c r="O466" s="73"/>
      <c r="P466" s="73"/>
      <c r="Q466" s="73"/>
      <c r="R466" s="73"/>
      <c r="S466" s="73"/>
      <c r="T466" s="74"/>
      <c r="U466" s="36"/>
      <c r="V466" s="36"/>
      <c r="W466" s="36"/>
      <c r="X466" s="36"/>
      <c r="Y466" s="36"/>
      <c r="Z466" s="36"/>
      <c r="AA466" s="36"/>
      <c r="AB466" s="36"/>
      <c r="AC466" s="36"/>
      <c r="AD466" s="36"/>
      <c r="AE466" s="36"/>
      <c r="AT466" s="18" t="s">
        <v>441</v>
      </c>
      <c r="AU466" s="18" t="s">
        <v>169</v>
      </c>
    </row>
    <row r="467" spans="1:65" s="13" customFormat="1" ht="11.25">
      <c r="B467" s="228"/>
      <c r="C467" s="229"/>
      <c r="D467" s="223" t="s">
        <v>158</v>
      </c>
      <c r="E467" s="230" t="s">
        <v>1</v>
      </c>
      <c r="F467" s="231" t="s">
        <v>577</v>
      </c>
      <c r="G467" s="229"/>
      <c r="H467" s="230" t="s">
        <v>1</v>
      </c>
      <c r="I467" s="232"/>
      <c r="J467" s="229"/>
      <c r="K467" s="229"/>
      <c r="L467" s="233"/>
      <c r="M467" s="234"/>
      <c r="N467" s="235"/>
      <c r="O467" s="235"/>
      <c r="P467" s="235"/>
      <c r="Q467" s="235"/>
      <c r="R467" s="235"/>
      <c r="S467" s="235"/>
      <c r="T467" s="236"/>
      <c r="AT467" s="237" t="s">
        <v>158</v>
      </c>
      <c r="AU467" s="237" t="s">
        <v>169</v>
      </c>
      <c r="AV467" s="13" t="s">
        <v>23</v>
      </c>
      <c r="AW467" s="13" t="s">
        <v>48</v>
      </c>
      <c r="AX467" s="13" t="s">
        <v>91</v>
      </c>
      <c r="AY467" s="237" t="s">
        <v>144</v>
      </c>
    </row>
    <row r="468" spans="1:65" s="14" customFormat="1" ht="11.25">
      <c r="B468" s="238"/>
      <c r="C468" s="239"/>
      <c r="D468" s="223" t="s">
        <v>158</v>
      </c>
      <c r="E468" s="240" t="s">
        <v>1</v>
      </c>
      <c r="F468" s="241" t="s">
        <v>8</v>
      </c>
      <c r="G468" s="239"/>
      <c r="H468" s="242">
        <v>15</v>
      </c>
      <c r="I468" s="243"/>
      <c r="J468" s="239"/>
      <c r="K468" s="239"/>
      <c r="L468" s="244"/>
      <c r="M468" s="245"/>
      <c r="N468" s="246"/>
      <c r="O468" s="246"/>
      <c r="P468" s="246"/>
      <c r="Q468" s="246"/>
      <c r="R468" s="246"/>
      <c r="S468" s="246"/>
      <c r="T468" s="247"/>
      <c r="AT468" s="248" t="s">
        <v>158</v>
      </c>
      <c r="AU468" s="248" t="s">
        <v>169</v>
      </c>
      <c r="AV468" s="14" t="s">
        <v>98</v>
      </c>
      <c r="AW468" s="14" t="s">
        <v>48</v>
      </c>
      <c r="AX468" s="14" t="s">
        <v>23</v>
      </c>
      <c r="AY468" s="248" t="s">
        <v>144</v>
      </c>
    </row>
    <row r="469" spans="1:65" s="2" customFormat="1" ht="16.5" customHeight="1">
      <c r="A469" s="36"/>
      <c r="B469" s="37"/>
      <c r="C469" s="210" t="s">
        <v>578</v>
      </c>
      <c r="D469" s="210" t="s">
        <v>147</v>
      </c>
      <c r="E469" s="211" t="s">
        <v>579</v>
      </c>
      <c r="F469" s="212" t="s">
        <v>580</v>
      </c>
      <c r="G469" s="213" t="s">
        <v>549</v>
      </c>
      <c r="H469" s="214">
        <v>2</v>
      </c>
      <c r="I469" s="215"/>
      <c r="J469" s="216">
        <f>ROUND(I469*H469,2)</f>
        <v>0</v>
      </c>
      <c r="K469" s="212" t="s">
        <v>1</v>
      </c>
      <c r="L469" s="41"/>
      <c r="M469" s="217" t="s">
        <v>1</v>
      </c>
      <c r="N469" s="218" t="s">
        <v>56</v>
      </c>
      <c r="O469" s="73"/>
      <c r="P469" s="219">
        <f>O469*H469</f>
        <v>0</v>
      </c>
      <c r="Q469" s="219">
        <v>0.74460999999999999</v>
      </c>
      <c r="R469" s="219">
        <f>Q469*H469</f>
        <v>1.48922</v>
      </c>
      <c r="S469" s="219">
        <v>0</v>
      </c>
      <c r="T469" s="220">
        <f>S469*H469</f>
        <v>0</v>
      </c>
      <c r="U469" s="36"/>
      <c r="V469" s="36"/>
      <c r="W469" s="36"/>
      <c r="X469" s="36"/>
      <c r="Y469" s="36"/>
      <c r="Z469" s="36"/>
      <c r="AA469" s="36"/>
      <c r="AB469" s="36"/>
      <c r="AC469" s="36"/>
      <c r="AD469" s="36"/>
      <c r="AE469" s="36"/>
      <c r="AR469" s="221" t="s">
        <v>152</v>
      </c>
      <c r="AT469" s="221" t="s">
        <v>147</v>
      </c>
      <c r="AU469" s="221" t="s">
        <v>169</v>
      </c>
      <c r="AY469" s="18" t="s">
        <v>144</v>
      </c>
      <c r="BE469" s="222">
        <f>IF(N469="základní",J469,0)</f>
        <v>0</v>
      </c>
      <c r="BF469" s="222">
        <f>IF(N469="snížená",J469,0)</f>
        <v>0</v>
      </c>
      <c r="BG469" s="222">
        <f>IF(N469="zákl. přenesená",J469,0)</f>
        <v>0</v>
      </c>
      <c r="BH469" s="222">
        <f>IF(N469="sníž. přenesená",J469,0)</f>
        <v>0</v>
      </c>
      <c r="BI469" s="222">
        <f>IF(N469="nulová",J469,0)</f>
        <v>0</v>
      </c>
      <c r="BJ469" s="18" t="s">
        <v>23</v>
      </c>
      <c r="BK469" s="222">
        <f>ROUND(I469*H469,2)</f>
        <v>0</v>
      </c>
      <c r="BL469" s="18" t="s">
        <v>152</v>
      </c>
      <c r="BM469" s="221" t="s">
        <v>581</v>
      </c>
    </row>
    <row r="470" spans="1:65" s="2" customFormat="1" ht="11.25">
      <c r="A470" s="36"/>
      <c r="B470" s="37"/>
      <c r="C470" s="38"/>
      <c r="D470" s="223" t="s">
        <v>154</v>
      </c>
      <c r="E470" s="38"/>
      <c r="F470" s="224" t="s">
        <v>582</v>
      </c>
      <c r="G470" s="38"/>
      <c r="H470" s="38"/>
      <c r="I470" s="124"/>
      <c r="J470" s="38"/>
      <c r="K470" s="38"/>
      <c r="L470" s="41"/>
      <c r="M470" s="225"/>
      <c r="N470" s="226"/>
      <c r="O470" s="73"/>
      <c r="P470" s="73"/>
      <c r="Q470" s="73"/>
      <c r="R470" s="73"/>
      <c r="S470" s="73"/>
      <c r="T470" s="74"/>
      <c r="U470" s="36"/>
      <c r="V470" s="36"/>
      <c r="W470" s="36"/>
      <c r="X470" s="36"/>
      <c r="Y470" s="36"/>
      <c r="Z470" s="36"/>
      <c r="AA470" s="36"/>
      <c r="AB470" s="36"/>
      <c r="AC470" s="36"/>
      <c r="AD470" s="36"/>
      <c r="AE470" s="36"/>
      <c r="AT470" s="18" t="s">
        <v>154</v>
      </c>
      <c r="AU470" s="18" t="s">
        <v>169</v>
      </c>
    </row>
    <row r="471" spans="1:65" s="2" customFormat="1" ht="58.5">
      <c r="A471" s="36"/>
      <c r="B471" s="37"/>
      <c r="C471" s="38"/>
      <c r="D471" s="223" t="s">
        <v>156</v>
      </c>
      <c r="E471" s="38"/>
      <c r="F471" s="227" t="s">
        <v>575</v>
      </c>
      <c r="G471" s="38"/>
      <c r="H471" s="38"/>
      <c r="I471" s="124"/>
      <c r="J471" s="38"/>
      <c r="K471" s="38"/>
      <c r="L471" s="41"/>
      <c r="M471" s="225"/>
      <c r="N471" s="226"/>
      <c r="O471" s="73"/>
      <c r="P471" s="73"/>
      <c r="Q471" s="73"/>
      <c r="R471" s="73"/>
      <c r="S471" s="73"/>
      <c r="T471" s="74"/>
      <c r="U471" s="36"/>
      <c r="V471" s="36"/>
      <c r="W471" s="36"/>
      <c r="X471" s="36"/>
      <c r="Y471" s="36"/>
      <c r="Z471" s="36"/>
      <c r="AA471" s="36"/>
      <c r="AB471" s="36"/>
      <c r="AC471" s="36"/>
      <c r="AD471" s="36"/>
      <c r="AE471" s="36"/>
      <c r="AT471" s="18" t="s">
        <v>156</v>
      </c>
      <c r="AU471" s="18" t="s">
        <v>169</v>
      </c>
    </row>
    <row r="472" spans="1:65" s="13" customFormat="1" ht="11.25">
      <c r="B472" s="228"/>
      <c r="C472" s="229"/>
      <c r="D472" s="223" t="s">
        <v>158</v>
      </c>
      <c r="E472" s="230" t="s">
        <v>1</v>
      </c>
      <c r="F472" s="231" t="s">
        <v>577</v>
      </c>
      <c r="G472" s="229"/>
      <c r="H472" s="230" t="s">
        <v>1</v>
      </c>
      <c r="I472" s="232"/>
      <c r="J472" s="229"/>
      <c r="K472" s="229"/>
      <c r="L472" s="233"/>
      <c r="M472" s="234"/>
      <c r="N472" s="235"/>
      <c r="O472" s="235"/>
      <c r="P472" s="235"/>
      <c r="Q472" s="235"/>
      <c r="R472" s="235"/>
      <c r="S472" s="235"/>
      <c r="T472" s="236"/>
      <c r="AT472" s="237" t="s">
        <v>158</v>
      </c>
      <c r="AU472" s="237" t="s">
        <v>169</v>
      </c>
      <c r="AV472" s="13" t="s">
        <v>23</v>
      </c>
      <c r="AW472" s="13" t="s">
        <v>48</v>
      </c>
      <c r="AX472" s="13" t="s">
        <v>91</v>
      </c>
      <c r="AY472" s="237" t="s">
        <v>144</v>
      </c>
    </row>
    <row r="473" spans="1:65" s="14" customFormat="1" ht="11.25">
      <c r="B473" s="238"/>
      <c r="C473" s="239"/>
      <c r="D473" s="223" t="s">
        <v>158</v>
      </c>
      <c r="E473" s="240" t="s">
        <v>1</v>
      </c>
      <c r="F473" s="241" t="s">
        <v>98</v>
      </c>
      <c r="G473" s="239"/>
      <c r="H473" s="242">
        <v>2</v>
      </c>
      <c r="I473" s="243"/>
      <c r="J473" s="239"/>
      <c r="K473" s="239"/>
      <c r="L473" s="244"/>
      <c r="M473" s="245"/>
      <c r="N473" s="246"/>
      <c r="O473" s="246"/>
      <c r="P473" s="246"/>
      <c r="Q473" s="246"/>
      <c r="R473" s="246"/>
      <c r="S473" s="246"/>
      <c r="T473" s="247"/>
      <c r="AT473" s="248" t="s">
        <v>158</v>
      </c>
      <c r="AU473" s="248" t="s">
        <v>169</v>
      </c>
      <c r="AV473" s="14" t="s">
        <v>98</v>
      </c>
      <c r="AW473" s="14" t="s">
        <v>48</v>
      </c>
      <c r="AX473" s="14" t="s">
        <v>23</v>
      </c>
      <c r="AY473" s="248" t="s">
        <v>144</v>
      </c>
    </row>
    <row r="474" spans="1:65" s="2" customFormat="1" ht="16.5" customHeight="1">
      <c r="A474" s="36"/>
      <c r="B474" s="37"/>
      <c r="C474" s="210" t="s">
        <v>583</v>
      </c>
      <c r="D474" s="210" t="s">
        <v>147</v>
      </c>
      <c r="E474" s="211" t="s">
        <v>584</v>
      </c>
      <c r="F474" s="212" t="s">
        <v>585</v>
      </c>
      <c r="G474" s="213" t="s">
        <v>186</v>
      </c>
      <c r="H474" s="214">
        <v>0.28799999999999998</v>
      </c>
      <c r="I474" s="215"/>
      <c r="J474" s="216">
        <f>ROUND(I474*H474,2)</f>
        <v>0</v>
      </c>
      <c r="K474" s="212" t="s">
        <v>151</v>
      </c>
      <c r="L474" s="41"/>
      <c r="M474" s="217" t="s">
        <v>1</v>
      </c>
      <c r="N474" s="218" t="s">
        <v>56</v>
      </c>
      <c r="O474" s="73"/>
      <c r="P474" s="219">
        <f>O474*H474</f>
        <v>0</v>
      </c>
      <c r="Q474" s="219">
        <v>2.2563399999999998</v>
      </c>
      <c r="R474" s="219">
        <f>Q474*H474</f>
        <v>0.64982591999999995</v>
      </c>
      <c r="S474" s="219">
        <v>0</v>
      </c>
      <c r="T474" s="220">
        <f>S474*H474</f>
        <v>0</v>
      </c>
      <c r="U474" s="36"/>
      <c r="V474" s="36"/>
      <c r="W474" s="36"/>
      <c r="X474" s="36"/>
      <c r="Y474" s="36"/>
      <c r="Z474" s="36"/>
      <c r="AA474" s="36"/>
      <c r="AB474" s="36"/>
      <c r="AC474" s="36"/>
      <c r="AD474" s="36"/>
      <c r="AE474" s="36"/>
      <c r="AR474" s="221" t="s">
        <v>152</v>
      </c>
      <c r="AT474" s="221" t="s">
        <v>147</v>
      </c>
      <c r="AU474" s="221" t="s">
        <v>169</v>
      </c>
      <c r="AY474" s="18" t="s">
        <v>144</v>
      </c>
      <c r="BE474" s="222">
        <f>IF(N474="základní",J474,0)</f>
        <v>0</v>
      </c>
      <c r="BF474" s="222">
        <f>IF(N474="snížená",J474,0)</f>
        <v>0</v>
      </c>
      <c r="BG474" s="222">
        <f>IF(N474="zákl. přenesená",J474,0)</f>
        <v>0</v>
      </c>
      <c r="BH474" s="222">
        <f>IF(N474="sníž. přenesená",J474,0)</f>
        <v>0</v>
      </c>
      <c r="BI474" s="222">
        <f>IF(N474="nulová",J474,0)</f>
        <v>0</v>
      </c>
      <c r="BJ474" s="18" t="s">
        <v>23</v>
      </c>
      <c r="BK474" s="222">
        <f>ROUND(I474*H474,2)</f>
        <v>0</v>
      </c>
      <c r="BL474" s="18" t="s">
        <v>152</v>
      </c>
      <c r="BM474" s="221" t="s">
        <v>586</v>
      </c>
    </row>
    <row r="475" spans="1:65" s="2" customFormat="1" ht="19.5">
      <c r="A475" s="36"/>
      <c r="B475" s="37"/>
      <c r="C475" s="38"/>
      <c r="D475" s="223" t="s">
        <v>154</v>
      </c>
      <c r="E475" s="38"/>
      <c r="F475" s="224" t="s">
        <v>587</v>
      </c>
      <c r="G475" s="38"/>
      <c r="H475" s="38"/>
      <c r="I475" s="124"/>
      <c r="J475" s="38"/>
      <c r="K475" s="38"/>
      <c r="L475" s="41"/>
      <c r="M475" s="225"/>
      <c r="N475" s="226"/>
      <c r="O475" s="73"/>
      <c r="P475" s="73"/>
      <c r="Q475" s="73"/>
      <c r="R475" s="73"/>
      <c r="S475" s="73"/>
      <c r="T475" s="74"/>
      <c r="U475" s="36"/>
      <c r="V475" s="36"/>
      <c r="W475" s="36"/>
      <c r="X475" s="36"/>
      <c r="Y475" s="36"/>
      <c r="Z475" s="36"/>
      <c r="AA475" s="36"/>
      <c r="AB475" s="36"/>
      <c r="AC475" s="36"/>
      <c r="AD475" s="36"/>
      <c r="AE475" s="36"/>
      <c r="AT475" s="18" t="s">
        <v>154</v>
      </c>
      <c r="AU475" s="18" t="s">
        <v>169</v>
      </c>
    </row>
    <row r="476" spans="1:65" s="2" customFormat="1" ht="78">
      <c r="A476" s="36"/>
      <c r="B476" s="37"/>
      <c r="C476" s="38"/>
      <c r="D476" s="223" t="s">
        <v>156</v>
      </c>
      <c r="E476" s="38"/>
      <c r="F476" s="227" t="s">
        <v>588</v>
      </c>
      <c r="G476" s="38"/>
      <c r="H476" s="38"/>
      <c r="I476" s="124"/>
      <c r="J476" s="38"/>
      <c r="K476" s="38"/>
      <c r="L476" s="41"/>
      <c r="M476" s="225"/>
      <c r="N476" s="226"/>
      <c r="O476" s="73"/>
      <c r="P476" s="73"/>
      <c r="Q476" s="73"/>
      <c r="R476" s="73"/>
      <c r="S476" s="73"/>
      <c r="T476" s="74"/>
      <c r="U476" s="36"/>
      <c r="V476" s="36"/>
      <c r="W476" s="36"/>
      <c r="X476" s="36"/>
      <c r="Y476" s="36"/>
      <c r="Z476" s="36"/>
      <c r="AA476" s="36"/>
      <c r="AB476" s="36"/>
      <c r="AC476" s="36"/>
      <c r="AD476" s="36"/>
      <c r="AE476" s="36"/>
      <c r="AT476" s="18" t="s">
        <v>156</v>
      </c>
      <c r="AU476" s="18" t="s">
        <v>169</v>
      </c>
    </row>
    <row r="477" spans="1:65" s="13" customFormat="1" ht="11.25">
      <c r="B477" s="228"/>
      <c r="C477" s="229"/>
      <c r="D477" s="223" t="s">
        <v>158</v>
      </c>
      <c r="E477" s="230" t="s">
        <v>1</v>
      </c>
      <c r="F477" s="231" t="s">
        <v>589</v>
      </c>
      <c r="G477" s="229"/>
      <c r="H477" s="230" t="s">
        <v>1</v>
      </c>
      <c r="I477" s="232"/>
      <c r="J477" s="229"/>
      <c r="K477" s="229"/>
      <c r="L477" s="233"/>
      <c r="M477" s="234"/>
      <c r="N477" s="235"/>
      <c r="O477" s="235"/>
      <c r="P477" s="235"/>
      <c r="Q477" s="235"/>
      <c r="R477" s="235"/>
      <c r="S477" s="235"/>
      <c r="T477" s="236"/>
      <c r="AT477" s="237" t="s">
        <v>158</v>
      </c>
      <c r="AU477" s="237" t="s">
        <v>169</v>
      </c>
      <c r="AV477" s="13" t="s">
        <v>23</v>
      </c>
      <c r="AW477" s="13" t="s">
        <v>48</v>
      </c>
      <c r="AX477" s="13" t="s">
        <v>91</v>
      </c>
      <c r="AY477" s="237" t="s">
        <v>144</v>
      </c>
    </row>
    <row r="478" spans="1:65" s="14" customFormat="1" ht="11.25">
      <c r="B478" s="238"/>
      <c r="C478" s="239"/>
      <c r="D478" s="223" t="s">
        <v>158</v>
      </c>
      <c r="E478" s="240" t="s">
        <v>1</v>
      </c>
      <c r="F478" s="241" t="s">
        <v>590</v>
      </c>
      <c r="G478" s="239"/>
      <c r="H478" s="242">
        <v>0.28800000000000003</v>
      </c>
      <c r="I478" s="243"/>
      <c r="J478" s="239"/>
      <c r="K478" s="239"/>
      <c r="L478" s="244"/>
      <c r="M478" s="245"/>
      <c r="N478" s="246"/>
      <c r="O478" s="246"/>
      <c r="P478" s="246"/>
      <c r="Q478" s="246"/>
      <c r="R478" s="246"/>
      <c r="S478" s="246"/>
      <c r="T478" s="247"/>
      <c r="AT478" s="248" t="s">
        <v>158</v>
      </c>
      <c r="AU478" s="248" t="s">
        <v>169</v>
      </c>
      <c r="AV478" s="14" t="s">
        <v>98</v>
      </c>
      <c r="AW478" s="14" t="s">
        <v>48</v>
      </c>
      <c r="AX478" s="14" t="s">
        <v>91</v>
      </c>
      <c r="AY478" s="248" t="s">
        <v>144</v>
      </c>
    </row>
    <row r="479" spans="1:65" s="2" customFormat="1" ht="21.75" customHeight="1">
      <c r="A479" s="36"/>
      <c r="B479" s="37"/>
      <c r="C479" s="210" t="s">
        <v>591</v>
      </c>
      <c r="D479" s="210" t="s">
        <v>147</v>
      </c>
      <c r="E479" s="211" t="s">
        <v>592</v>
      </c>
      <c r="F479" s="212" t="s">
        <v>593</v>
      </c>
      <c r="G479" s="213" t="s">
        <v>549</v>
      </c>
      <c r="H479" s="214">
        <v>3</v>
      </c>
      <c r="I479" s="215"/>
      <c r="J479" s="216">
        <f>ROUND(I479*H479,2)</f>
        <v>0</v>
      </c>
      <c r="K479" s="212" t="s">
        <v>151</v>
      </c>
      <c r="L479" s="41"/>
      <c r="M479" s="217" t="s">
        <v>1</v>
      </c>
      <c r="N479" s="218" t="s">
        <v>56</v>
      </c>
      <c r="O479" s="73"/>
      <c r="P479" s="219">
        <f>O479*H479</f>
        <v>0</v>
      </c>
      <c r="Q479" s="219">
        <v>6.9999999999999999E-4</v>
      </c>
      <c r="R479" s="219">
        <f>Q479*H479</f>
        <v>2.0999999999999999E-3</v>
      </c>
      <c r="S479" s="219">
        <v>0</v>
      </c>
      <c r="T479" s="220">
        <f>S479*H479</f>
        <v>0</v>
      </c>
      <c r="U479" s="36"/>
      <c r="V479" s="36"/>
      <c r="W479" s="36"/>
      <c r="X479" s="36"/>
      <c r="Y479" s="36"/>
      <c r="Z479" s="36"/>
      <c r="AA479" s="36"/>
      <c r="AB479" s="36"/>
      <c r="AC479" s="36"/>
      <c r="AD479" s="36"/>
      <c r="AE479" s="36"/>
      <c r="AR479" s="221" t="s">
        <v>152</v>
      </c>
      <c r="AT479" s="221" t="s">
        <v>147</v>
      </c>
      <c r="AU479" s="221" t="s">
        <v>169</v>
      </c>
      <c r="AY479" s="18" t="s">
        <v>144</v>
      </c>
      <c r="BE479" s="222">
        <f>IF(N479="základní",J479,0)</f>
        <v>0</v>
      </c>
      <c r="BF479" s="222">
        <f>IF(N479="snížená",J479,0)</f>
        <v>0</v>
      </c>
      <c r="BG479" s="222">
        <f>IF(N479="zákl. přenesená",J479,0)</f>
        <v>0</v>
      </c>
      <c r="BH479" s="222">
        <f>IF(N479="sníž. přenesená",J479,0)</f>
        <v>0</v>
      </c>
      <c r="BI479" s="222">
        <f>IF(N479="nulová",J479,0)</f>
        <v>0</v>
      </c>
      <c r="BJ479" s="18" t="s">
        <v>23</v>
      </c>
      <c r="BK479" s="222">
        <f>ROUND(I479*H479,2)</f>
        <v>0</v>
      </c>
      <c r="BL479" s="18" t="s">
        <v>152</v>
      </c>
      <c r="BM479" s="221" t="s">
        <v>594</v>
      </c>
    </row>
    <row r="480" spans="1:65" s="2" customFormat="1" ht="19.5">
      <c r="A480" s="36"/>
      <c r="B480" s="37"/>
      <c r="C480" s="38"/>
      <c r="D480" s="223" t="s">
        <v>154</v>
      </c>
      <c r="E480" s="38"/>
      <c r="F480" s="224" t="s">
        <v>595</v>
      </c>
      <c r="G480" s="38"/>
      <c r="H480" s="38"/>
      <c r="I480" s="124"/>
      <c r="J480" s="38"/>
      <c r="K480" s="38"/>
      <c r="L480" s="41"/>
      <c r="M480" s="225"/>
      <c r="N480" s="226"/>
      <c r="O480" s="73"/>
      <c r="P480" s="73"/>
      <c r="Q480" s="73"/>
      <c r="R480" s="73"/>
      <c r="S480" s="73"/>
      <c r="T480" s="74"/>
      <c r="U480" s="36"/>
      <c r="V480" s="36"/>
      <c r="W480" s="36"/>
      <c r="X480" s="36"/>
      <c r="Y480" s="36"/>
      <c r="Z480" s="36"/>
      <c r="AA480" s="36"/>
      <c r="AB480" s="36"/>
      <c r="AC480" s="36"/>
      <c r="AD480" s="36"/>
      <c r="AE480" s="36"/>
      <c r="AT480" s="18" t="s">
        <v>154</v>
      </c>
      <c r="AU480" s="18" t="s">
        <v>169</v>
      </c>
    </row>
    <row r="481" spans="1:65" s="2" customFormat="1" ht="146.25">
      <c r="A481" s="36"/>
      <c r="B481" s="37"/>
      <c r="C481" s="38"/>
      <c r="D481" s="223" t="s">
        <v>156</v>
      </c>
      <c r="E481" s="38"/>
      <c r="F481" s="227" t="s">
        <v>596</v>
      </c>
      <c r="G481" s="38"/>
      <c r="H481" s="38"/>
      <c r="I481" s="124"/>
      <c r="J481" s="38"/>
      <c r="K481" s="38"/>
      <c r="L481" s="41"/>
      <c r="M481" s="225"/>
      <c r="N481" s="226"/>
      <c r="O481" s="73"/>
      <c r="P481" s="73"/>
      <c r="Q481" s="73"/>
      <c r="R481" s="73"/>
      <c r="S481" s="73"/>
      <c r="T481" s="74"/>
      <c r="U481" s="36"/>
      <c r="V481" s="36"/>
      <c r="W481" s="36"/>
      <c r="X481" s="36"/>
      <c r="Y481" s="36"/>
      <c r="Z481" s="36"/>
      <c r="AA481" s="36"/>
      <c r="AB481" s="36"/>
      <c r="AC481" s="36"/>
      <c r="AD481" s="36"/>
      <c r="AE481" s="36"/>
      <c r="AT481" s="18" t="s">
        <v>156</v>
      </c>
      <c r="AU481" s="18" t="s">
        <v>169</v>
      </c>
    </row>
    <row r="482" spans="1:65" s="13" customFormat="1" ht="11.25">
      <c r="B482" s="228"/>
      <c r="C482" s="229"/>
      <c r="D482" s="223" t="s">
        <v>158</v>
      </c>
      <c r="E482" s="230" t="s">
        <v>1</v>
      </c>
      <c r="F482" s="231" t="s">
        <v>589</v>
      </c>
      <c r="G482" s="229"/>
      <c r="H482" s="230" t="s">
        <v>1</v>
      </c>
      <c r="I482" s="232"/>
      <c r="J482" s="229"/>
      <c r="K482" s="229"/>
      <c r="L482" s="233"/>
      <c r="M482" s="234"/>
      <c r="N482" s="235"/>
      <c r="O482" s="235"/>
      <c r="P482" s="235"/>
      <c r="Q482" s="235"/>
      <c r="R482" s="235"/>
      <c r="S482" s="235"/>
      <c r="T482" s="236"/>
      <c r="AT482" s="237" t="s">
        <v>158</v>
      </c>
      <c r="AU482" s="237" t="s">
        <v>169</v>
      </c>
      <c r="AV482" s="13" t="s">
        <v>23</v>
      </c>
      <c r="AW482" s="13" t="s">
        <v>48</v>
      </c>
      <c r="AX482" s="13" t="s">
        <v>91</v>
      </c>
      <c r="AY482" s="237" t="s">
        <v>144</v>
      </c>
    </row>
    <row r="483" spans="1:65" s="14" customFormat="1" ht="11.25">
      <c r="B483" s="238"/>
      <c r="C483" s="239"/>
      <c r="D483" s="223" t="s">
        <v>158</v>
      </c>
      <c r="E483" s="240" t="s">
        <v>1</v>
      </c>
      <c r="F483" s="241" t="s">
        <v>169</v>
      </c>
      <c r="G483" s="239"/>
      <c r="H483" s="242">
        <v>3</v>
      </c>
      <c r="I483" s="243"/>
      <c r="J483" s="239"/>
      <c r="K483" s="239"/>
      <c r="L483" s="244"/>
      <c r="M483" s="245"/>
      <c r="N483" s="246"/>
      <c r="O483" s="246"/>
      <c r="P483" s="246"/>
      <c r="Q483" s="246"/>
      <c r="R483" s="246"/>
      <c r="S483" s="246"/>
      <c r="T483" s="247"/>
      <c r="AT483" s="248" t="s">
        <v>158</v>
      </c>
      <c r="AU483" s="248" t="s">
        <v>169</v>
      </c>
      <c r="AV483" s="14" t="s">
        <v>98</v>
      </c>
      <c r="AW483" s="14" t="s">
        <v>48</v>
      </c>
      <c r="AX483" s="14" t="s">
        <v>91</v>
      </c>
      <c r="AY483" s="248" t="s">
        <v>144</v>
      </c>
    </row>
    <row r="484" spans="1:65" s="2" customFormat="1" ht="21.75" customHeight="1">
      <c r="A484" s="36"/>
      <c r="B484" s="37"/>
      <c r="C484" s="249" t="s">
        <v>597</v>
      </c>
      <c r="D484" s="249" t="s">
        <v>161</v>
      </c>
      <c r="E484" s="250" t="s">
        <v>598</v>
      </c>
      <c r="F484" s="251" t="s">
        <v>599</v>
      </c>
      <c r="G484" s="252" t="s">
        <v>549</v>
      </c>
      <c r="H484" s="253">
        <v>1</v>
      </c>
      <c r="I484" s="254"/>
      <c r="J484" s="255">
        <f>ROUND(I484*H484,2)</f>
        <v>0</v>
      </c>
      <c r="K484" s="251" t="s">
        <v>151</v>
      </c>
      <c r="L484" s="256"/>
      <c r="M484" s="257" t="s">
        <v>1</v>
      </c>
      <c r="N484" s="258" t="s">
        <v>56</v>
      </c>
      <c r="O484" s="73"/>
      <c r="P484" s="219">
        <f>O484*H484</f>
        <v>0</v>
      </c>
      <c r="Q484" s="219">
        <v>2.5999999999999999E-3</v>
      </c>
      <c r="R484" s="219">
        <f>Q484*H484</f>
        <v>2.5999999999999999E-3</v>
      </c>
      <c r="S484" s="219">
        <v>0</v>
      </c>
      <c r="T484" s="220">
        <f>S484*H484</f>
        <v>0</v>
      </c>
      <c r="U484" s="36"/>
      <c r="V484" s="36"/>
      <c r="W484" s="36"/>
      <c r="X484" s="36"/>
      <c r="Y484" s="36"/>
      <c r="Z484" s="36"/>
      <c r="AA484" s="36"/>
      <c r="AB484" s="36"/>
      <c r="AC484" s="36"/>
      <c r="AD484" s="36"/>
      <c r="AE484" s="36"/>
      <c r="AR484" s="221" t="s">
        <v>165</v>
      </c>
      <c r="AT484" s="221" t="s">
        <v>161</v>
      </c>
      <c r="AU484" s="221" t="s">
        <v>169</v>
      </c>
      <c r="AY484" s="18" t="s">
        <v>144</v>
      </c>
      <c r="BE484" s="222">
        <f>IF(N484="základní",J484,0)</f>
        <v>0</v>
      </c>
      <c r="BF484" s="222">
        <f>IF(N484="snížená",J484,0)</f>
        <v>0</v>
      </c>
      <c r="BG484" s="222">
        <f>IF(N484="zákl. přenesená",J484,0)</f>
        <v>0</v>
      </c>
      <c r="BH484" s="222">
        <f>IF(N484="sníž. přenesená",J484,0)</f>
        <v>0</v>
      </c>
      <c r="BI484" s="222">
        <f>IF(N484="nulová",J484,0)</f>
        <v>0</v>
      </c>
      <c r="BJ484" s="18" t="s">
        <v>23</v>
      </c>
      <c r="BK484" s="222">
        <f>ROUND(I484*H484,2)</f>
        <v>0</v>
      </c>
      <c r="BL484" s="18" t="s">
        <v>152</v>
      </c>
      <c r="BM484" s="221" t="s">
        <v>600</v>
      </c>
    </row>
    <row r="485" spans="1:65" s="2" customFormat="1" ht="19.5">
      <c r="A485" s="36"/>
      <c r="B485" s="37"/>
      <c r="C485" s="38"/>
      <c r="D485" s="223" t="s">
        <v>154</v>
      </c>
      <c r="E485" s="38"/>
      <c r="F485" s="224" t="s">
        <v>599</v>
      </c>
      <c r="G485" s="38"/>
      <c r="H485" s="38"/>
      <c r="I485" s="124"/>
      <c r="J485" s="38"/>
      <c r="K485" s="38"/>
      <c r="L485" s="41"/>
      <c r="M485" s="225"/>
      <c r="N485" s="226"/>
      <c r="O485" s="73"/>
      <c r="P485" s="73"/>
      <c r="Q485" s="73"/>
      <c r="R485" s="73"/>
      <c r="S485" s="73"/>
      <c r="T485" s="74"/>
      <c r="U485" s="36"/>
      <c r="V485" s="36"/>
      <c r="W485" s="36"/>
      <c r="X485" s="36"/>
      <c r="Y485" s="36"/>
      <c r="Z485" s="36"/>
      <c r="AA485" s="36"/>
      <c r="AB485" s="36"/>
      <c r="AC485" s="36"/>
      <c r="AD485" s="36"/>
      <c r="AE485" s="36"/>
      <c r="AT485" s="18" t="s">
        <v>154</v>
      </c>
      <c r="AU485" s="18" t="s">
        <v>169</v>
      </c>
    </row>
    <row r="486" spans="1:65" s="13" customFormat="1" ht="11.25">
      <c r="B486" s="228"/>
      <c r="C486" s="229"/>
      <c r="D486" s="223" t="s">
        <v>158</v>
      </c>
      <c r="E486" s="230" t="s">
        <v>1</v>
      </c>
      <c r="F486" s="231" t="s">
        <v>601</v>
      </c>
      <c r="G486" s="229"/>
      <c r="H486" s="230" t="s">
        <v>1</v>
      </c>
      <c r="I486" s="232"/>
      <c r="J486" s="229"/>
      <c r="K486" s="229"/>
      <c r="L486" s="233"/>
      <c r="M486" s="234"/>
      <c r="N486" s="235"/>
      <c r="O486" s="235"/>
      <c r="P486" s="235"/>
      <c r="Q486" s="235"/>
      <c r="R486" s="235"/>
      <c r="S486" s="235"/>
      <c r="T486" s="236"/>
      <c r="AT486" s="237" t="s">
        <v>158</v>
      </c>
      <c r="AU486" s="237" t="s">
        <v>169</v>
      </c>
      <c r="AV486" s="13" t="s">
        <v>23</v>
      </c>
      <c r="AW486" s="13" t="s">
        <v>48</v>
      </c>
      <c r="AX486" s="13" t="s">
        <v>91</v>
      </c>
      <c r="AY486" s="237" t="s">
        <v>144</v>
      </c>
    </row>
    <row r="487" spans="1:65" s="14" customFormat="1" ht="11.25">
      <c r="B487" s="238"/>
      <c r="C487" s="239"/>
      <c r="D487" s="223" t="s">
        <v>158</v>
      </c>
      <c r="E487" s="240" t="s">
        <v>1</v>
      </c>
      <c r="F487" s="241" t="s">
        <v>23</v>
      </c>
      <c r="G487" s="239"/>
      <c r="H487" s="242">
        <v>1</v>
      </c>
      <c r="I487" s="243"/>
      <c r="J487" s="239"/>
      <c r="K487" s="239"/>
      <c r="L487" s="244"/>
      <c r="M487" s="245"/>
      <c r="N487" s="246"/>
      <c r="O487" s="246"/>
      <c r="P487" s="246"/>
      <c r="Q487" s="246"/>
      <c r="R487" s="246"/>
      <c r="S487" s="246"/>
      <c r="T487" s="247"/>
      <c r="AT487" s="248" t="s">
        <v>158</v>
      </c>
      <c r="AU487" s="248" t="s">
        <v>169</v>
      </c>
      <c r="AV487" s="14" t="s">
        <v>98</v>
      </c>
      <c r="AW487" s="14" t="s">
        <v>48</v>
      </c>
      <c r="AX487" s="14" t="s">
        <v>91</v>
      </c>
      <c r="AY487" s="248" t="s">
        <v>144</v>
      </c>
    </row>
    <row r="488" spans="1:65" s="2" customFormat="1" ht="21.75" customHeight="1">
      <c r="A488" s="36"/>
      <c r="B488" s="37"/>
      <c r="C488" s="249" t="s">
        <v>602</v>
      </c>
      <c r="D488" s="249" t="s">
        <v>161</v>
      </c>
      <c r="E488" s="250" t="s">
        <v>603</v>
      </c>
      <c r="F488" s="251" t="s">
        <v>604</v>
      </c>
      <c r="G488" s="252" t="s">
        <v>549</v>
      </c>
      <c r="H488" s="253">
        <v>2</v>
      </c>
      <c r="I488" s="254"/>
      <c r="J488" s="255">
        <f>ROUND(I488*H488,2)</f>
        <v>0</v>
      </c>
      <c r="K488" s="251" t="s">
        <v>151</v>
      </c>
      <c r="L488" s="256"/>
      <c r="M488" s="257" t="s">
        <v>1</v>
      </c>
      <c r="N488" s="258" t="s">
        <v>56</v>
      </c>
      <c r="O488" s="73"/>
      <c r="P488" s="219">
        <f>O488*H488</f>
        <v>0</v>
      </c>
      <c r="Q488" s="219">
        <v>2.3999999999999998E-3</v>
      </c>
      <c r="R488" s="219">
        <f>Q488*H488</f>
        <v>4.7999999999999996E-3</v>
      </c>
      <c r="S488" s="219">
        <v>0</v>
      </c>
      <c r="T488" s="220">
        <f>S488*H488</f>
        <v>0</v>
      </c>
      <c r="U488" s="36"/>
      <c r="V488" s="36"/>
      <c r="W488" s="36"/>
      <c r="X488" s="36"/>
      <c r="Y488" s="36"/>
      <c r="Z488" s="36"/>
      <c r="AA488" s="36"/>
      <c r="AB488" s="36"/>
      <c r="AC488" s="36"/>
      <c r="AD488" s="36"/>
      <c r="AE488" s="36"/>
      <c r="AR488" s="221" t="s">
        <v>165</v>
      </c>
      <c r="AT488" s="221" t="s">
        <v>161</v>
      </c>
      <c r="AU488" s="221" t="s">
        <v>169</v>
      </c>
      <c r="AY488" s="18" t="s">
        <v>144</v>
      </c>
      <c r="BE488" s="222">
        <f>IF(N488="základní",J488,0)</f>
        <v>0</v>
      </c>
      <c r="BF488" s="222">
        <f>IF(N488="snížená",J488,0)</f>
        <v>0</v>
      </c>
      <c r="BG488" s="222">
        <f>IF(N488="zákl. přenesená",J488,0)</f>
        <v>0</v>
      </c>
      <c r="BH488" s="222">
        <f>IF(N488="sníž. přenesená",J488,0)</f>
        <v>0</v>
      </c>
      <c r="BI488" s="222">
        <f>IF(N488="nulová",J488,0)</f>
        <v>0</v>
      </c>
      <c r="BJ488" s="18" t="s">
        <v>23</v>
      </c>
      <c r="BK488" s="222">
        <f>ROUND(I488*H488,2)</f>
        <v>0</v>
      </c>
      <c r="BL488" s="18" t="s">
        <v>152</v>
      </c>
      <c r="BM488" s="221" t="s">
        <v>605</v>
      </c>
    </row>
    <row r="489" spans="1:65" s="2" customFormat="1" ht="11.25">
      <c r="A489" s="36"/>
      <c r="B489" s="37"/>
      <c r="C489" s="38"/>
      <c r="D489" s="223" t="s">
        <v>154</v>
      </c>
      <c r="E489" s="38"/>
      <c r="F489" s="224" t="s">
        <v>604</v>
      </c>
      <c r="G489" s="38"/>
      <c r="H489" s="38"/>
      <c r="I489" s="124"/>
      <c r="J489" s="38"/>
      <c r="K489" s="38"/>
      <c r="L489" s="41"/>
      <c r="M489" s="225"/>
      <c r="N489" s="226"/>
      <c r="O489" s="73"/>
      <c r="P489" s="73"/>
      <c r="Q489" s="73"/>
      <c r="R489" s="73"/>
      <c r="S489" s="73"/>
      <c r="T489" s="74"/>
      <c r="U489" s="36"/>
      <c r="V489" s="36"/>
      <c r="W489" s="36"/>
      <c r="X489" s="36"/>
      <c r="Y489" s="36"/>
      <c r="Z489" s="36"/>
      <c r="AA489" s="36"/>
      <c r="AB489" s="36"/>
      <c r="AC489" s="36"/>
      <c r="AD489" s="36"/>
      <c r="AE489" s="36"/>
      <c r="AT489" s="18" t="s">
        <v>154</v>
      </c>
      <c r="AU489" s="18" t="s">
        <v>169</v>
      </c>
    </row>
    <row r="490" spans="1:65" s="13" customFormat="1" ht="11.25">
      <c r="B490" s="228"/>
      <c r="C490" s="229"/>
      <c r="D490" s="223" t="s">
        <v>158</v>
      </c>
      <c r="E490" s="230" t="s">
        <v>1</v>
      </c>
      <c r="F490" s="231" t="s">
        <v>589</v>
      </c>
      <c r="G490" s="229"/>
      <c r="H490" s="230" t="s">
        <v>1</v>
      </c>
      <c r="I490" s="232"/>
      <c r="J490" s="229"/>
      <c r="K490" s="229"/>
      <c r="L490" s="233"/>
      <c r="M490" s="234"/>
      <c r="N490" s="235"/>
      <c r="O490" s="235"/>
      <c r="P490" s="235"/>
      <c r="Q490" s="235"/>
      <c r="R490" s="235"/>
      <c r="S490" s="235"/>
      <c r="T490" s="236"/>
      <c r="AT490" s="237" t="s">
        <v>158</v>
      </c>
      <c r="AU490" s="237" t="s">
        <v>169</v>
      </c>
      <c r="AV490" s="13" t="s">
        <v>23</v>
      </c>
      <c r="AW490" s="13" t="s">
        <v>48</v>
      </c>
      <c r="AX490" s="13" t="s">
        <v>91</v>
      </c>
      <c r="AY490" s="237" t="s">
        <v>144</v>
      </c>
    </row>
    <row r="491" spans="1:65" s="14" customFormat="1" ht="11.25">
      <c r="B491" s="238"/>
      <c r="C491" s="239"/>
      <c r="D491" s="223" t="s">
        <v>158</v>
      </c>
      <c r="E491" s="240" t="s">
        <v>1</v>
      </c>
      <c r="F491" s="241" t="s">
        <v>98</v>
      </c>
      <c r="G491" s="239"/>
      <c r="H491" s="242">
        <v>2</v>
      </c>
      <c r="I491" s="243"/>
      <c r="J491" s="239"/>
      <c r="K491" s="239"/>
      <c r="L491" s="244"/>
      <c r="M491" s="245"/>
      <c r="N491" s="246"/>
      <c r="O491" s="246"/>
      <c r="P491" s="246"/>
      <c r="Q491" s="246"/>
      <c r="R491" s="246"/>
      <c r="S491" s="246"/>
      <c r="T491" s="247"/>
      <c r="AT491" s="248" t="s">
        <v>158</v>
      </c>
      <c r="AU491" s="248" t="s">
        <v>169</v>
      </c>
      <c r="AV491" s="14" t="s">
        <v>98</v>
      </c>
      <c r="AW491" s="14" t="s">
        <v>48</v>
      </c>
      <c r="AX491" s="14" t="s">
        <v>91</v>
      </c>
      <c r="AY491" s="248" t="s">
        <v>144</v>
      </c>
    </row>
    <row r="492" spans="1:65" s="2" customFormat="1" ht="21.75" customHeight="1">
      <c r="A492" s="36"/>
      <c r="B492" s="37"/>
      <c r="C492" s="210" t="s">
        <v>606</v>
      </c>
      <c r="D492" s="210" t="s">
        <v>147</v>
      </c>
      <c r="E492" s="211" t="s">
        <v>607</v>
      </c>
      <c r="F492" s="212" t="s">
        <v>608</v>
      </c>
      <c r="G492" s="213" t="s">
        <v>549</v>
      </c>
      <c r="H492" s="214">
        <v>3</v>
      </c>
      <c r="I492" s="215"/>
      <c r="J492" s="216">
        <f>ROUND(I492*H492,2)</f>
        <v>0</v>
      </c>
      <c r="K492" s="212" t="s">
        <v>151</v>
      </c>
      <c r="L492" s="41"/>
      <c r="M492" s="217" t="s">
        <v>1</v>
      </c>
      <c r="N492" s="218" t="s">
        <v>56</v>
      </c>
      <c r="O492" s="73"/>
      <c r="P492" s="219">
        <f>O492*H492</f>
        <v>0</v>
      </c>
      <c r="Q492" s="219">
        <v>0.11241</v>
      </c>
      <c r="R492" s="219">
        <f>Q492*H492</f>
        <v>0.33722999999999997</v>
      </c>
      <c r="S492" s="219">
        <v>0</v>
      </c>
      <c r="T492" s="220">
        <f>S492*H492</f>
        <v>0</v>
      </c>
      <c r="U492" s="36"/>
      <c r="V492" s="36"/>
      <c r="W492" s="36"/>
      <c r="X492" s="36"/>
      <c r="Y492" s="36"/>
      <c r="Z492" s="36"/>
      <c r="AA492" s="36"/>
      <c r="AB492" s="36"/>
      <c r="AC492" s="36"/>
      <c r="AD492" s="36"/>
      <c r="AE492" s="36"/>
      <c r="AR492" s="221" t="s">
        <v>152</v>
      </c>
      <c r="AT492" s="221" t="s">
        <v>147</v>
      </c>
      <c r="AU492" s="221" t="s">
        <v>169</v>
      </c>
      <c r="AY492" s="18" t="s">
        <v>144</v>
      </c>
      <c r="BE492" s="222">
        <f>IF(N492="základní",J492,0)</f>
        <v>0</v>
      </c>
      <c r="BF492" s="222">
        <f>IF(N492="snížená",J492,0)</f>
        <v>0</v>
      </c>
      <c r="BG492" s="222">
        <f>IF(N492="zákl. přenesená",J492,0)</f>
        <v>0</v>
      </c>
      <c r="BH492" s="222">
        <f>IF(N492="sníž. přenesená",J492,0)</f>
        <v>0</v>
      </c>
      <c r="BI492" s="222">
        <f>IF(N492="nulová",J492,0)</f>
        <v>0</v>
      </c>
      <c r="BJ492" s="18" t="s">
        <v>23</v>
      </c>
      <c r="BK492" s="222">
        <f>ROUND(I492*H492,2)</f>
        <v>0</v>
      </c>
      <c r="BL492" s="18" t="s">
        <v>152</v>
      </c>
      <c r="BM492" s="221" t="s">
        <v>609</v>
      </c>
    </row>
    <row r="493" spans="1:65" s="2" customFormat="1" ht="19.5">
      <c r="A493" s="36"/>
      <c r="B493" s="37"/>
      <c r="C493" s="38"/>
      <c r="D493" s="223" t="s">
        <v>154</v>
      </c>
      <c r="E493" s="38"/>
      <c r="F493" s="224" t="s">
        <v>610</v>
      </c>
      <c r="G493" s="38"/>
      <c r="H493" s="38"/>
      <c r="I493" s="124"/>
      <c r="J493" s="38"/>
      <c r="K493" s="38"/>
      <c r="L493" s="41"/>
      <c r="M493" s="225"/>
      <c r="N493" s="226"/>
      <c r="O493" s="73"/>
      <c r="P493" s="73"/>
      <c r="Q493" s="73"/>
      <c r="R493" s="73"/>
      <c r="S493" s="73"/>
      <c r="T493" s="74"/>
      <c r="U493" s="36"/>
      <c r="V493" s="36"/>
      <c r="W493" s="36"/>
      <c r="X493" s="36"/>
      <c r="Y493" s="36"/>
      <c r="Z493" s="36"/>
      <c r="AA493" s="36"/>
      <c r="AB493" s="36"/>
      <c r="AC493" s="36"/>
      <c r="AD493" s="36"/>
      <c r="AE493" s="36"/>
      <c r="AT493" s="18" t="s">
        <v>154</v>
      </c>
      <c r="AU493" s="18" t="s">
        <v>169</v>
      </c>
    </row>
    <row r="494" spans="1:65" s="2" customFormat="1" ht="87.75">
      <c r="A494" s="36"/>
      <c r="B494" s="37"/>
      <c r="C494" s="38"/>
      <c r="D494" s="223" t="s">
        <v>156</v>
      </c>
      <c r="E494" s="38"/>
      <c r="F494" s="227" t="s">
        <v>611</v>
      </c>
      <c r="G494" s="38"/>
      <c r="H494" s="38"/>
      <c r="I494" s="124"/>
      <c r="J494" s="38"/>
      <c r="K494" s="38"/>
      <c r="L494" s="41"/>
      <c r="M494" s="225"/>
      <c r="N494" s="226"/>
      <c r="O494" s="73"/>
      <c r="P494" s="73"/>
      <c r="Q494" s="73"/>
      <c r="R494" s="73"/>
      <c r="S494" s="73"/>
      <c r="T494" s="74"/>
      <c r="U494" s="36"/>
      <c r="V494" s="36"/>
      <c r="W494" s="36"/>
      <c r="X494" s="36"/>
      <c r="Y494" s="36"/>
      <c r="Z494" s="36"/>
      <c r="AA494" s="36"/>
      <c r="AB494" s="36"/>
      <c r="AC494" s="36"/>
      <c r="AD494" s="36"/>
      <c r="AE494" s="36"/>
      <c r="AT494" s="18" t="s">
        <v>156</v>
      </c>
      <c r="AU494" s="18" t="s">
        <v>169</v>
      </c>
    </row>
    <row r="495" spans="1:65" s="13" customFormat="1" ht="11.25">
      <c r="B495" s="228"/>
      <c r="C495" s="229"/>
      <c r="D495" s="223" t="s">
        <v>158</v>
      </c>
      <c r="E495" s="230" t="s">
        <v>1</v>
      </c>
      <c r="F495" s="231" t="s">
        <v>589</v>
      </c>
      <c r="G495" s="229"/>
      <c r="H495" s="230" t="s">
        <v>1</v>
      </c>
      <c r="I495" s="232"/>
      <c r="J495" s="229"/>
      <c r="K495" s="229"/>
      <c r="L495" s="233"/>
      <c r="M495" s="234"/>
      <c r="N495" s="235"/>
      <c r="O495" s="235"/>
      <c r="P495" s="235"/>
      <c r="Q495" s="235"/>
      <c r="R495" s="235"/>
      <c r="S495" s="235"/>
      <c r="T495" s="236"/>
      <c r="AT495" s="237" t="s">
        <v>158</v>
      </c>
      <c r="AU495" s="237" t="s">
        <v>169</v>
      </c>
      <c r="AV495" s="13" t="s">
        <v>23</v>
      </c>
      <c r="AW495" s="13" t="s">
        <v>48</v>
      </c>
      <c r="AX495" s="13" t="s">
        <v>91</v>
      </c>
      <c r="AY495" s="237" t="s">
        <v>144</v>
      </c>
    </row>
    <row r="496" spans="1:65" s="14" customFormat="1" ht="11.25">
      <c r="B496" s="238"/>
      <c r="C496" s="239"/>
      <c r="D496" s="223" t="s">
        <v>158</v>
      </c>
      <c r="E496" s="240" t="s">
        <v>1</v>
      </c>
      <c r="F496" s="241" t="s">
        <v>169</v>
      </c>
      <c r="G496" s="239"/>
      <c r="H496" s="242">
        <v>3</v>
      </c>
      <c r="I496" s="243"/>
      <c r="J496" s="239"/>
      <c r="K496" s="239"/>
      <c r="L496" s="244"/>
      <c r="M496" s="245"/>
      <c r="N496" s="246"/>
      <c r="O496" s="246"/>
      <c r="P496" s="246"/>
      <c r="Q496" s="246"/>
      <c r="R496" s="246"/>
      <c r="S496" s="246"/>
      <c r="T496" s="247"/>
      <c r="AT496" s="248" t="s">
        <v>158</v>
      </c>
      <c r="AU496" s="248" t="s">
        <v>169</v>
      </c>
      <c r="AV496" s="14" t="s">
        <v>98</v>
      </c>
      <c r="AW496" s="14" t="s">
        <v>48</v>
      </c>
      <c r="AX496" s="14" t="s">
        <v>91</v>
      </c>
      <c r="AY496" s="248" t="s">
        <v>144</v>
      </c>
    </row>
    <row r="497" spans="1:65" s="2" customFormat="1" ht="16.5" customHeight="1">
      <c r="A497" s="36"/>
      <c r="B497" s="37"/>
      <c r="C497" s="249" t="s">
        <v>612</v>
      </c>
      <c r="D497" s="249" t="s">
        <v>161</v>
      </c>
      <c r="E497" s="250" t="s">
        <v>613</v>
      </c>
      <c r="F497" s="251" t="s">
        <v>614</v>
      </c>
      <c r="G497" s="252" t="s">
        <v>549</v>
      </c>
      <c r="H497" s="253">
        <v>3</v>
      </c>
      <c r="I497" s="254"/>
      <c r="J497" s="255">
        <f>ROUND(I497*H497,2)</f>
        <v>0</v>
      </c>
      <c r="K497" s="251" t="s">
        <v>151</v>
      </c>
      <c r="L497" s="256"/>
      <c r="M497" s="257" t="s">
        <v>1</v>
      </c>
      <c r="N497" s="258" t="s">
        <v>56</v>
      </c>
      <c r="O497" s="73"/>
      <c r="P497" s="219">
        <f>O497*H497</f>
        <v>0</v>
      </c>
      <c r="Q497" s="219">
        <v>2.5000000000000001E-3</v>
      </c>
      <c r="R497" s="219">
        <f>Q497*H497</f>
        <v>7.4999999999999997E-3</v>
      </c>
      <c r="S497" s="219">
        <v>0</v>
      </c>
      <c r="T497" s="220">
        <f>S497*H497</f>
        <v>0</v>
      </c>
      <c r="U497" s="36"/>
      <c r="V497" s="36"/>
      <c r="W497" s="36"/>
      <c r="X497" s="36"/>
      <c r="Y497" s="36"/>
      <c r="Z497" s="36"/>
      <c r="AA497" s="36"/>
      <c r="AB497" s="36"/>
      <c r="AC497" s="36"/>
      <c r="AD497" s="36"/>
      <c r="AE497" s="36"/>
      <c r="AR497" s="221" t="s">
        <v>165</v>
      </c>
      <c r="AT497" s="221" t="s">
        <v>161</v>
      </c>
      <c r="AU497" s="221" t="s">
        <v>169</v>
      </c>
      <c r="AY497" s="18" t="s">
        <v>144</v>
      </c>
      <c r="BE497" s="222">
        <f>IF(N497="základní",J497,0)</f>
        <v>0</v>
      </c>
      <c r="BF497" s="222">
        <f>IF(N497="snížená",J497,0)</f>
        <v>0</v>
      </c>
      <c r="BG497" s="222">
        <f>IF(N497="zákl. přenesená",J497,0)</f>
        <v>0</v>
      </c>
      <c r="BH497" s="222">
        <f>IF(N497="sníž. přenesená",J497,0)</f>
        <v>0</v>
      </c>
      <c r="BI497" s="222">
        <f>IF(N497="nulová",J497,0)</f>
        <v>0</v>
      </c>
      <c r="BJ497" s="18" t="s">
        <v>23</v>
      </c>
      <c r="BK497" s="222">
        <f>ROUND(I497*H497,2)</f>
        <v>0</v>
      </c>
      <c r="BL497" s="18" t="s">
        <v>152</v>
      </c>
      <c r="BM497" s="221" t="s">
        <v>615</v>
      </c>
    </row>
    <row r="498" spans="1:65" s="2" customFormat="1" ht="11.25">
      <c r="A498" s="36"/>
      <c r="B498" s="37"/>
      <c r="C498" s="38"/>
      <c r="D498" s="223" t="s">
        <v>154</v>
      </c>
      <c r="E498" s="38"/>
      <c r="F498" s="224" t="s">
        <v>614</v>
      </c>
      <c r="G498" s="38"/>
      <c r="H498" s="38"/>
      <c r="I498" s="124"/>
      <c r="J498" s="38"/>
      <c r="K498" s="38"/>
      <c r="L498" s="41"/>
      <c r="M498" s="225"/>
      <c r="N498" s="226"/>
      <c r="O498" s="73"/>
      <c r="P498" s="73"/>
      <c r="Q498" s="73"/>
      <c r="R498" s="73"/>
      <c r="S498" s="73"/>
      <c r="T498" s="74"/>
      <c r="U498" s="36"/>
      <c r="V498" s="36"/>
      <c r="W498" s="36"/>
      <c r="X498" s="36"/>
      <c r="Y498" s="36"/>
      <c r="Z498" s="36"/>
      <c r="AA498" s="36"/>
      <c r="AB498" s="36"/>
      <c r="AC498" s="36"/>
      <c r="AD498" s="36"/>
      <c r="AE498" s="36"/>
      <c r="AT498" s="18" t="s">
        <v>154</v>
      </c>
      <c r="AU498" s="18" t="s">
        <v>169</v>
      </c>
    </row>
    <row r="499" spans="1:65" s="13" customFormat="1" ht="11.25">
      <c r="B499" s="228"/>
      <c r="C499" s="229"/>
      <c r="D499" s="223" t="s">
        <v>158</v>
      </c>
      <c r="E499" s="230" t="s">
        <v>1</v>
      </c>
      <c r="F499" s="231" t="s">
        <v>589</v>
      </c>
      <c r="G499" s="229"/>
      <c r="H499" s="230" t="s">
        <v>1</v>
      </c>
      <c r="I499" s="232"/>
      <c r="J499" s="229"/>
      <c r="K499" s="229"/>
      <c r="L499" s="233"/>
      <c r="M499" s="234"/>
      <c r="N499" s="235"/>
      <c r="O499" s="235"/>
      <c r="P499" s="235"/>
      <c r="Q499" s="235"/>
      <c r="R499" s="235"/>
      <c r="S499" s="235"/>
      <c r="T499" s="236"/>
      <c r="AT499" s="237" t="s">
        <v>158</v>
      </c>
      <c r="AU499" s="237" t="s">
        <v>169</v>
      </c>
      <c r="AV499" s="13" t="s">
        <v>23</v>
      </c>
      <c r="AW499" s="13" t="s">
        <v>48</v>
      </c>
      <c r="AX499" s="13" t="s">
        <v>91</v>
      </c>
      <c r="AY499" s="237" t="s">
        <v>144</v>
      </c>
    </row>
    <row r="500" spans="1:65" s="14" customFormat="1" ht="11.25">
      <c r="B500" s="238"/>
      <c r="C500" s="239"/>
      <c r="D500" s="223" t="s">
        <v>158</v>
      </c>
      <c r="E500" s="240" t="s">
        <v>1</v>
      </c>
      <c r="F500" s="241" t="s">
        <v>169</v>
      </c>
      <c r="G500" s="239"/>
      <c r="H500" s="242">
        <v>3</v>
      </c>
      <c r="I500" s="243"/>
      <c r="J500" s="239"/>
      <c r="K500" s="239"/>
      <c r="L500" s="244"/>
      <c r="M500" s="245"/>
      <c r="N500" s="246"/>
      <c r="O500" s="246"/>
      <c r="P500" s="246"/>
      <c r="Q500" s="246"/>
      <c r="R500" s="246"/>
      <c r="S500" s="246"/>
      <c r="T500" s="247"/>
      <c r="AT500" s="248" t="s">
        <v>158</v>
      </c>
      <c r="AU500" s="248" t="s">
        <v>169</v>
      </c>
      <c r="AV500" s="14" t="s">
        <v>98</v>
      </c>
      <c r="AW500" s="14" t="s">
        <v>48</v>
      </c>
      <c r="AX500" s="14" t="s">
        <v>91</v>
      </c>
      <c r="AY500" s="248" t="s">
        <v>144</v>
      </c>
    </row>
    <row r="501" spans="1:65" s="2" customFormat="1" ht="21.75" customHeight="1">
      <c r="A501" s="36"/>
      <c r="B501" s="37"/>
      <c r="C501" s="210" t="s">
        <v>616</v>
      </c>
      <c r="D501" s="210" t="s">
        <v>147</v>
      </c>
      <c r="E501" s="211" t="s">
        <v>617</v>
      </c>
      <c r="F501" s="212" t="s">
        <v>618</v>
      </c>
      <c r="G501" s="213" t="s">
        <v>549</v>
      </c>
      <c r="H501" s="214">
        <v>2</v>
      </c>
      <c r="I501" s="215"/>
      <c r="J501" s="216">
        <f>ROUND(I501*H501,2)</f>
        <v>0</v>
      </c>
      <c r="K501" s="212" t="s">
        <v>1</v>
      </c>
      <c r="L501" s="41"/>
      <c r="M501" s="217" t="s">
        <v>1</v>
      </c>
      <c r="N501" s="218" t="s">
        <v>56</v>
      </c>
      <c r="O501" s="73"/>
      <c r="P501" s="219">
        <f>O501*H501</f>
        <v>0</v>
      </c>
      <c r="Q501" s="219">
        <v>0</v>
      </c>
      <c r="R501" s="219">
        <f>Q501*H501</f>
        <v>0</v>
      </c>
      <c r="S501" s="219">
        <v>0</v>
      </c>
      <c r="T501" s="220">
        <f>S501*H501</f>
        <v>0</v>
      </c>
      <c r="U501" s="36"/>
      <c r="V501" s="36"/>
      <c r="W501" s="36"/>
      <c r="X501" s="36"/>
      <c r="Y501" s="36"/>
      <c r="Z501" s="36"/>
      <c r="AA501" s="36"/>
      <c r="AB501" s="36"/>
      <c r="AC501" s="36"/>
      <c r="AD501" s="36"/>
      <c r="AE501" s="36"/>
      <c r="AR501" s="221" t="s">
        <v>152</v>
      </c>
      <c r="AT501" s="221" t="s">
        <v>147</v>
      </c>
      <c r="AU501" s="221" t="s">
        <v>169</v>
      </c>
      <c r="AY501" s="18" t="s">
        <v>144</v>
      </c>
      <c r="BE501" s="222">
        <f>IF(N501="základní",J501,0)</f>
        <v>0</v>
      </c>
      <c r="BF501" s="222">
        <f>IF(N501="snížená",J501,0)</f>
        <v>0</v>
      </c>
      <c r="BG501" s="222">
        <f>IF(N501="zákl. přenesená",J501,0)</f>
        <v>0</v>
      </c>
      <c r="BH501" s="222">
        <f>IF(N501="sníž. přenesená",J501,0)</f>
        <v>0</v>
      </c>
      <c r="BI501" s="222">
        <f>IF(N501="nulová",J501,0)</f>
        <v>0</v>
      </c>
      <c r="BJ501" s="18" t="s">
        <v>23</v>
      </c>
      <c r="BK501" s="222">
        <f>ROUND(I501*H501,2)</f>
        <v>0</v>
      </c>
      <c r="BL501" s="18" t="s">
        <v>152</v>
      </c>
      <c r="BM501" s="221" t="s">
        <v>619</v>
      </c>
    </row>
    <row r="502" spans="1:65" s="2" customFormat="1" ht="19.5">
      <c r="A502" s="36"/>
      <c r="B502" s="37"/>
      <c r="C502" s="38"/>
      <c r="D502" s="223" t="s">
        <v>154</v>
      </c>
      <c r="E502" s="38"/>
      <c r="F502" s="224" t="s">
        <v>620</v>
      </c>
      <c r="G502" s="38"/>
      <c r="H502" s="38"/>
      <c r="I502" s="124"/>
      <c r="J502" s="38"/>
      <c r="K502" s="38"/>
      <c r="L502" s="41"/>
      <c r="M502" s="225"/>
      <c r="N502" s="226"/>
      <c r="O502" s="73"/>
      <c r="P502" s="73"/>
      <c r="Q502" s="73"/>
      <c r="R502" s="73"/>
      <c r="S502" s="73"/>
      <c r="T502" s="74"/>
      <c r="U502" s="36"/>
      <c r="V502" s="36"/>
      <c r="W502" s="36"/>
      <c r="X502" s="36"/>
      <c r="Y502" s="36"/>
      <c r="Z502" s="36"/>
      <c r="AA502" s="36"/>
      <c r="AB502" s="36"/>
      <c r="AC502" s="36"/>
      <c r="AD502" s="36"/>
      <c r="AE502" s="36"/>
      <c r="AT502" s="18" t="s">
        <v>154</v>
      </c>
      <c r="AU502" s="18" t="s">
        <v>169</v>
      </c>
    </row>
    <row r="503" spans="1:65" s="2" customFormat="1" ht="78">
      <c r="A503" s="36"/>
      <c r="B503" s="37"/>
      <c r="C503" s="38"/>
      <c r="D503" s="223" t="s">
        <v>156</v>
      </c>
      <c r="E503" s="38"/>
      <c r="F503" s="227" t="s">
        <v>621</v>
      </c>
      <c r="G503" s="38"/>
      <c r="H503" s="38"/>
      <c r="I503" s="124"/>
      <c r="J503" s="38"/>
      <c r="K503" s="38"/>
      <c r="L503" s="41"/>
      <c r="M503" s="225"/>
      <c r="N503" s="226"/>
      <c r="O503" s="73"/>
      <c r="P503" s="73"/>
      <c r="Q503" s="73"/>
      <c r="R503" s="73"/>
      <c r="S503" s="73"/>
      <c r="T503" s="74"/>
      <c r="U503" s="36"/>
      <c r="V503" s="36"/>
      <c r="W503" s="36"/>
      <c r="X503" s="36"/>
      <c r="Y503" s="36"/>
      <c r="Z503" s="36"/>
      <c r="AA503" s="36"/>
      <c r="AB503" s="36"/>
      <c r="AC503" s="36"/>
      <c r="AD503" s="36"/>
      <c r="AE503" s="36"/>
      <c r="AT503" s="18" t="s">
        <v>156</v>
      </c>
      <c r="AU503" s="18" t="s">
        <v>169</v>
      </c>
    </row>
    <row r="504" spans="1:65" s="13" customFormat="1" ht="11.25">
      <c r="B504" s="228"/>
      <c r="C504" s="229"/>
      <c r="D504" s="223" t="s">
        <v>158</v>
      </c>
      <c r="E504" s="230" t="s">
        <v>1</v>
      </c>
      <c r="F504" s="231" t="s">
        <v>622</v>
      </c>
      <c r="G504" s="229"/>
      <c r="H504" s="230" t="s">
        <v>1</v>
      </c>
      <c r="I504" s="232"/>
      <c r="J504" s="229"/>
      <c r="K504" s="229"/>
      <c r="L504" s="233"/>
      <c r="M504" s="234"/>
      <c r="N504" s="235"/>
      <c r="O504" s="235"/>
      <c r="P504" s="235"/>
      <c r="Q504" s="235"/>
      <c r="R504" s="235"/>
      <c r="S504" s="235"/>
      <c r="T504" s="236"/>
      <c r="AT504" s="237" t="s">
        <v>158</v>
      </c>
      <c r="AU504" s="237" t="s">
        <v>169</v>
      </c>
      <c r="AV504" s="13" t="s">
        <v>23</v>
      </c>
      <c r="AW504" s="13" t="s">
        <v>48</v>
      </c>
      <c r="AX504" s="13" t="s">
        <v>91</v>
      </c>
      <c r="AY504" s="237" t="s">
        <v>144</v>
      </c>
    </row>
    <row r="505" spans="1:65" s="14" customFormat="1" ht="11.25">
      <c r="B505" s="238"/>
      <c r="C505" s="239"/>
      <c r="D505" s="223" t="s">
        <v>158</v>
      </c>
      <c r="E505" s="240" t="s">
        <v>1</v>
      </c>
      <c r="F505" s="241" t="s">
        <v>98</v>
      </c>
      <c r="G505" s="239"/>
      <c r="H505" s="242">
        <v>2</v>
      </c>
      <c r="I505" s="243"/>
      <c r="J505" s="239"/>
      <c r="K505" s="239"/>
      <c r="L505" s="244"/>
      <c r="M505" s="245"/>
      <c r="N505" s="246"/>
      <c r="O505" s="246"/>
      <c r="P505" s="246"/>
      <c r="Q505" s="246"/>
      <c r="R505" s="246"/>
      <c r="S505" s="246"/>
      <c r="T505" s="247"/>
      <c r="AT505" s="248" t="s">
        <v>158</v>
      </c>
      <c r="AU505" s="248" t="s">
        <v>169</v>
      </c>
      <c r="AV505" s="14" t="s">
        <v>98</v>
      </c>
      <c r="AW505" s="14" t="s">
        <v>48</v>
      </c>
      <c r="AX505" s="14" t="s">
        <v>91</v>
      </c>
      <c r="AY505" s="248" t="s">
        <v>144</v>
      </c>
    </row>
    <row r="506" spans="1:65" s="2" customFormat="1" ht="21.75" customHeight="1">
      <c r="A506" s="36"/>
      <c r="B506" s="37"/>
      <c r="C506" s="249" t="s">
        <v>623</v>
      </c>
      <c r="D506" s="249" t="s">
        <v>161</v>
      </c>
      <c r="E506" s="250" t="s">
        <v>624</v>
      </c>
      <c r="F506" s="251" t="s">
        <v>625</v>
      </c>
      <c r="G506" s="252" t="s">
        <v>549</v>
      </c>
      <c r="H506" s="253">
        <v>2</v>
      </c>
      <c r="I506" s="254"/>
      <c r="J506" s="255">
        <f>ROUND(I506*H506,2)</f>
        <v>0</v>
      </c>
      <c r="K506" s="251" t="s">
        <v>1</v>
      </c>
      <c r="L506" s="256"/>
      <c r="M506" s="257" t="s">
        <v>1</v>
      </c>
      <c r="N506" s="258" t="s">
        <v>56</v>
      </c>
      <c r="O506" s="73"/>
      <c r="P506" s="219">
        <f>O506*H506</f>
        <v>0</v>
      </c>
      <c r="Q506" s="219">
        <v>2.0999999999999999E-3</v>
      </c>
      <c r="R506" s="219">
        <f>Q506*H506</f>
        <v>4.1999999999999997E-3</v>
      </c>
      <c r="S506" s="219">
        <v>0</v>
      </c>
      <c r="T506" s="220">
        <f>S506*H506</f>
        <v>0</v>
      </c>
      <c r="U506" s="36"/>
      <c r="V506" s="36"/>
      <c r="W506" s="36"/>
      <c r="X506" s="36"/>
      <c r="Y506" s="36"/>
      <c r="Z506" s="36"/>
      <c r="AA506" s="36"/>
      <c r="AB506" s="36"/>
      <c r="AC506" s="36"/>
      <c r="AD506" s="36"/>
      <c r="AE506" s="36"/>
      <c r="AR506" s="221" t="s">
        <v>165</v>
      </c>
      <c r="AT506" s="221" t="s">
        <v>161</v>
      </c>
      <c r="AU506" s="221" t="s">
        <v>169</v>
      </c>
      <c r="AY506" s="18" t="s">
        <v>144</v>
      </c>
      <c r="BE506" s="222">
        <f>IF(N506="základní",J506,0)</f>
        <v>0</v>
      </c>
      <c r="BF506" s="222">
        <f>IF(N506="snížená",J506,0)</f>
        <v>0</v>
      </c>
      <c r="BG506" s="222">
        <f>IF(N506="zákl. přenesená",J506,0)</f>
        <v>0</v>
      </c>
      <c r="BH506" s="222">
        <f>IF(N506="sníž. přenesená",J506,0)</f>
        <v>0</v>
      </c>
      <c r="BI506" s="222">
        <f>IF(N506="nulová",J506,0)</f>
        <v>0</v>
      </c>
      <c r="BJ506" s="18" t="s">
        <v>23</v>
      </c>
      <c r="BK506" s="222">
        <f>ROUND(I506*H506,2)</f>
        <v>0</v>
      </c>
      <c r="BL506" s="18" t="s">
        <v>152</v>
      </c>
      <c r="BM506" s="221" t="s">
        <v>626</v>
      </c>
    </row>
    <row r="507" spans="1:65" s="13" customFormat="1" ht="11.25">
      <c r="B507" s="228"/>
      <c r="C507" s="229"/>
      <c r="D507" s="223" t="s">
        <v>158</v>
      </c>
      <c r="E507" s="230" t="s">
        <v>1</v>
      </c>
      <c r="F507" s="231" t="s">
        <v>622</v>
      </c>
      <c r="G507" s="229"/>
      <c r="H507" s="230" t="s">
        <v>1</v>
      </c>
      <c r="I507" s="232"/>
      <c r="J507" s="229"/>
      <c r="K507" s="229"/>
      <c r="L507" s="233"/>
      <c r="M507" s="234"/>
      <c r="N507" s="235"/>
      <c r="O507" s="235"/>
      <c r="P507" s="235"/>
      <c r="Q507" s="235"/>
      <c r="R507" s="235"/>
      <c r="S507" s="235"/>
      <c r="T507" s="236"/>
      <c r="AT507" s="237" t="s">
        <v>158</v>
      </c>
      <c r="AU507" s="237" t="s">
        <v>169</v>
      </c>
      <c r="AV507" s="13" t="s">
        <v>23</v>
      </c>
      <c r="AW507" s="13" t="s">
        <v>48</v>
      </c>
      <c r="AX507" s="13" t="s">
        <v>91</v>
      </c>
      <c r="AY507" s="237" t="s">
        <v>144</v>
      </c>
    </row>
    <row r="508" spans="1:65" s="14" customFormat="1" ht="11.25">
      <c r="B508" s="238"/>
      <c r="C508" s="239"/>
      <c r="D508" s="223" t="s">
        <v>158</v>
      </c>
      <c r="E508" s="240" t="s">
        <v>1</v>
      </c>
      <c r="F508" s="241" t="s">
        <v>98</v>
      </c>
      <c r="G508" s="239"/>
      <c r="H508" s="242">
        <v>2</v>
      </c>
      <c r="I508" s="243"/>
      <c r="J508" s="239"/>
      <c r="K508" s="239"/>
      <c r="L508" s="244"/>
      <c r="M508" s="245"/>
      <c r="N508" s="246"/>
      <c r="O508" s="246"/>
      <c r="P508" s="246"/>
      <c r="Q508" s="246"/>
      <c r="R508" s="246"/>
      <c r="S508" s="246"/>
      <c r="T508" s="247"/>
      <c r="AT508" s="248" t="s">
        <v>158</v>
      </c>
      <c r="AU508" s="248" t="s">
        <v>169</v>
      </c>
      <c r="AV508" s="14" t="s">
        <v>98</v>
      </c>
      <c r="AW508" s="14" t="s">
        <v>48</v>
      </c>
      <c r="AX508" s="14" t="s">
        <v>23</v>
      </c>
      <c r="AY508" s="248" t="s">
        <v>144</v>
      </c>
    </row>
    <row r="509" spans="1:65" s="12" customFormat="1" ht="20.85" customHeight="1">
      <c r="B509" s="194"/>
      <c r="C509" s="195"/>
      <c r="D509" s="196" t="s">
        <v>90</v>
      </c>
      <c r="E509" s="208" t="s">
        <v>627</v>
      </c>
      <c r="F509" s="208" t="s">
        <v>628</v>
      </c>
      <c r="G509" s="195"/>
      <c r="H509" s="195"/>
      <c r="I509" s="198"/>
      <c r="J509" s="209">
        <f>BK509</f>
        <v>0</v>
      </c>
      <c r="K509" s="195"/>
      <c r="L509" s="200"/>
      <c r="M509" s="201"/>
      <c r="N509" s="202"/>
      <c r="O509" s="202"/>
      <c r="P509" s="203">
        <f>SUM(P510:P611)</f>
        <v>0</v>
      </c>
      <c r="Q509" s="202"/>
      <c r="R509" s="203">
        <f>SUM(R510:R611)</f>
        <v>5.5896400000000006E-2</v>
      </c>
      <c r="S509" s="202"/>
      <c r="T509" s="204">
        <f>SUM(T510:T611)</f>
        <v>184.51426000000001</v>
      </c>
      <c r="AR509" s="205" t="s">
        <v>23</v>
      </c>
      <c r="AT509" s="206" t="s">
        <v>90</v>
      </c>
      <c r="AU509" s="206" t="s">
        <v>98</v>
      </c>
      <c r="AY509" s="205" t="s">
        <v>144</v>
      </c>
      <c r="BK509" s="207">
        <f>SUM(BK510:BK611)</f>
        <v>0</v>
      </c>
    </row>
    <row r="510" spans="1:65" s="2" customFormat="1" ht="21.75" customHeight="1">
      <c r="A510" s="36"/>
      <c r="B510" s="37"/>
      <c r="C510" s="210" t="s">
        <v>629</v>
      </c>
      <c r="D510" s="210" t="s">
        <v>147</v>
      </c>
      <c r="E510" s="211" t="s">
        <v>630</v>
      </c>
      <c r="F510" s="212" t="s">
        <v>631</v>
      </c>
      <c r="G510" s="213" t="s">
        <v>380</v>
      </c>
      <c r="H510" s="214">
        <v>75.92</v>
      </c>
      <c r="I510" s="215"/>
      <c r="J510" s="216">
        <f>ROUND(I510*H510,2)</f>
        <v>0</v>
      </c>
      <c r="K510" s="212" t="s">
        <v>151</v>
      </c>
      <c r="L510" s="41"/>
      <c r="M510" s="217" t="s">
        <v>1</v>
      </c>
      <c r="N510" s="218" t="s">
        <v>56</v>
      </c>
      <c r="O510" s="73"/>
      <c r="P510" s="219">
        <f>O510*H510</f>
        <v>0</v>
      </c>
      <c r="Q510" s="219">
        <v>0</v>
      </c>
      <c r="R510" s="219">
        <f>Q510*H510</f>
        <v>0</v>
      </c>
      <c r="S510" s="219">
        <v>0</v>
      </c>
      <c r="T510" s="220">
        <f>S510*H510</f>
        <v>0</v>
      </c>
      <c r="U510" s="36"/>
      <c r="V510" s="36"/>
      <c r="W510" s="36"/>
      <c r="X510" s="36"/>
      <c r="Y510" s="36"/>
      <c r="Z510" s="36"/>
      <c r="AA510" s="36"/>
      <c r="AB510" s="36"/>
      <c r="AC510" s="36"/>
      <c r="AD510" s="36"/>
      <c r="AE510" s="36"/>
      <c r="AR510" s="221" t="s">
        <v>262</v>
      </c>
      <c r="AT510" s="221" t="s">
        <v>147</v>
      </c>
      <c r="AU510" s="221" t="s">
        <v>169</v>
      </c>
      <c r="AY510" s="18" t="s">
        <v>144</v>
      </c>
      <c r="BE510" s="222">
        <f>IF(N510="základní",J510,0)</f>
        <v>0</v>
      </c>
      <c r="BF510" s="222">
        <f>IF(N510="snížená",J510,0)</f>
        <v>0</v>
      </c>
      <c r="BG510" s="222">
        <f>IF(N510="zákl. přenesená",J510,0)</f>
        <v>0</v>
      </c>
      <c r="BH510" s="222">
        <f>IF(N510="sníž. přenesená",J510,0)</f>
        <v>0</v>
      </c>
      <c r="BI510" s="222">
        <f>IF(N510="nulová",J510,0)</f>
        <v>0</v>
      </c>
      <c r="BJ510" s="18" t="s">
        <v>23</v>
      </c>
      <c r="BK510" s="222">
        <f>ROUND(I510*H510,2)</f>
        <v>0</v>
      </c>
      <c r="BL510" s="18" t="s">
        <v>262</v>
      </c>
      <c r="BM510" s="221" t="s">
        <v>632</v>
      </c>
    </row>
    <row r="511" spans="1:65" s="2" customFormat="1" ht="19.5">
      <c r="A511" s="36"/>
      <c r="B511" s="37"/>
      <c r="C511" s="38"/>
      <c r="D511" s="223" t="s">
        <v>154</v>
      </c>
      <c r="E511" s="38"/>
      <c r="F511" s="224" t="s">
        <v>633</v>
      </c>
      <c r="G511" s="38"/>
      <c r="H511" s="38"/>
      <c r="I511" s="124"/>
      <c r="J511" s="38"/>
      <c r="K511" s="38"/>
      <c r="L511" s="41"/>
      <c r="M511" s="225"/>
      <c r="N511" s="226"/>
      <c r="O511" s="73"/>
      <c r="P511" s="73"/>
      <c r="Q511" s="73"/>
      <c r="R511" s="73"/>
      <c r="S511" s="73"/>
      <c r="T511" s="74"/>
      <c r="U511" s="36"/>
      <c r="V511" s="36"/>
      <c r="W511" s="36"/>
      <c r="X511" s="36"/>
      <c r="Y511" s="36"/>
      <c r="Z511" s="36"/>
      <c r="AA511" s="36"/>
      <c r="AB511" s="36"/>
      <c r="AC511" s="36"/>
      <c r="AD511" s="36"/>
      <c r="AE511" s="36"/>
      <c r="AT511" s="18" t="s">
        <v>154</v>
      </c>
      <c r="AU511" s="18" t="s">
        <v>169</v>
      </c>
    </row>
    <row r="512" spans="1:65" s="2" customFormat="1" ht="19.5">
      <c r="A512" s="36"/>
      <c r="B512" s="37"/>
      <c r="C512" s="38"/>
      <c r="D512" s="223" t="s">
        <v>156</v>
      </c>
      <c r="E512" s="38"/>
      <c r="F512" s="227" t="s">
        <v>634</v>
      </c>
      <c r="G512" s="38"/>
      <c r="H512" s="38"/>
      <c r="I512" s="124"/>
      <c r="J512" s="38"/>
      <c r="K512" s="38"/>
      <c r="L512" s="41"/>
      <c r="M512" s="225"/>
      <c r="N512" s="226"/>
      <c r="O512" s="73"/>
      <c r="P512" s="73"/>
      <c r="Q512" s="73"/>
      <c r="R512" s="73"/>
      <c r="S512" s="73"/>
      <c r="T512" s="74"/>
      <c r="U512" s="36"/>
      <c r="V512" s="36"/>
      <c r="W512" s="36"/>
      <c r="X512" s="36"/>
      <c r="Y512" s="36"/>
      <c r="Z512" s="36"/>
      <c r="AA512" s="36"/>
      <c r="AB512" s="36"/>
      <c r="AC512" s="36"/>
      <c r="AD512" s="36"/>
      <c r="AE512" s="36"/>
      <c r="AT512" s="18" t="s">
        <v>156</v>
      </c>
      <c r="AU512" s="18" t="s">
        <v>169</v>
      </c>
    </row>
    <row r="513" spans="1:65" s="13" customFormat="1" ht="11.25">
      <c r="B513" s="228"/>
      <c r="C513" s="229"/>
      <c r="D513" s="223" t="s">
        <v>158</v>
      </c>
      <c r="E513" s="230" t="s">
        <v>1</v>
      </c>
      <c r="F513" s="231" t="s">
        <v>384</v>
      </c>
      <c r="G513" s="229"/>
      <c r="H513" s="230" t="s">
        <v>1</v>
      </c>
      <c r="I513" s="232"/>
      <c r="J513" s="229"/>
      <c r="K513" s="229"/>
      <c r="L513" s="233"/>
      <c r="M513" s="234"/>
      <c r="N513" s="235"/>
      <c r="O513" s="235"/>
      <c r="P513" s="235"/>
      <c r="Q513" s="235"/>
      <c r="R513" s="235"/>
      <c r="S513" s="235"/>
      <c r="T513" s="236"/>
      <c r="AT513" s="237" t="s">
        <v>158</v>
      </c>
      <c r="AU513" s="237" t="s">
        <v>169</v>
      </c>
      <c r="AV513" s="13" t="s">
        <v>23</v>
      </c>
      <c r="AW513" s="13" t="s">
        <v>48</v>
      </c>
      <c r="AX513" s="13" t="s">
        <v>91</v>
      </c>
      <c r="AY513" s="237" t="s">
        <v>144</v>
      </c>
    </row>
    <row r="514" spans="1:65" s="14" customFormat="1" ht="11.25">
      <c r="B514" s="238"/>
      <c r="C514" s="239"/>
      <c r="D514" s="223" t="s">
        <v>158</v>
      </c>
      <c r="E514" s="240" t="s">
        <v>1</v>
      </c>
      <c r="F514" s="241" t="s">
        <v>385</v>
      </c>
      <c r="G514" s="239"/>
      <c r="H514" s="242">
        <v>75.92</v>
      </c>
      <c r="I514" s="243"/>
      <c r="J514" s="239"/>
      <c r="K514" s="239"/>
      <c r="L514" s="244"/>
      <c r="M514" s="245"/>
      <c r="N514" s="246"/>
      <c r="O514" s="246"/>
      <c r="P514" s="246"/>
      <c r="Q514" s="246"/>
      <c r="R514" s="246"/>
      <c r="S514" s="246"/>
      <c r="T514" s="247"/>
      <c r="AT514" s="248" t="s">
        <v>158</v>
      </c>
      <c r="AU514" s="248" t="s">
        <v>169</v>
      </c>
      <c r="AV514" s="14" t="s">
        <v>98</v>
      </c>
      <c r="AW514" s="14" t="s">
        <v>48</v>
      </c>
      <c r="AX514" s="14" t="s">
        <v>91</v>
      </c>
      <c r="AY514" s="248" t="s">
        <v>144</v>
      </c>
    </row>
    <row r="515" spans="1:65" s="2" customFormat="1" ht="16.5" customHeight="1">
      <c r="A515" s="36"/>
      <c r="B515" s="37"/>
      <c r="C515" s="210" t="s">
        <v>635</v>
      </c>
      <c r="D515" s="210" t="s">
        <v>147</v>
      </c>
      <c r="E515" s="211" t="s">
        <v>636</v>
      </c>
      <c r="F515" s="212" t="s">
        <v>637</v>
      </c>
      <c r="G515" s="213" t="s">
        <v>380</v>
      </c>
      <c r="H515" s="214">
        <v>5.6</v>
      </c>
      <c r="I515" s="215"/>
      <c r="J515" s="216">
        <f>ROUND(I515*H515,2)</f>
        <v>0</v>
      </c>
      <c r="K515" s="212" t="s">
        <v>151</v>
      </c>
      <c r="L515" s="41"/>
      <c r="M515" s="217" t="s">
        <v>1</v>
      </c>
      <c r="N515" s="218" t="s">
        <v>56</v>
      </c>
      <c r="O515" s="73"/>
      <c r="P515" s="219">
        <f>O515*H515</f>
        <v>0</v>
      </c>
      <c r="Q515" s="219">
        <v>0</v>
      </c>
      <c r="R515" s="219">
        <f>Q515*H515</f>
        <v>0</v>
      </c>
      <c r="S515" s="219">
        <v>0</v>
      </c>
      <c r="T515" s="220">
        <f>S515*H515</f>
        <v>0</v>
      </c>
      <c r="U515" s="36"/>
      <c r="V515" s="36"/>
      <c r="W515" s="36"/>
      <c r="X515" s="36"/>
      <c r="Y515" s="36"/>
      <c r="Z515" s="36"/>
      <c r="AA515" s="36"/>
      <c r="AB515" s="36"/>
      <c r="AC515" s="36"/>
      <c r="AD515" s="36"/>
      <c r="AE515" s="36"/>
      <c r="AR515" s="221" t="s">
        <v>262</v>
      </c>
      <c r="AT515" s="221" t="s">
        <v>147</v>
      </c>
      <c r="AU515" s="221" t="s">
        <v>169</v>
      </c>
      <c r="AY515" s="18" t="s">
        <v>144</v>
      </c>
      <c r="BE515" s="222">
        <f>IF(N515="základní",J515,0)</f>
        <v>0</v>
      </c>
      <c r="BF515" s="222">
        <f>IF(N515="snížená",J515,0)</f>
        <v>0</v>
      </c>
      <c r="BG515" s="222">
        <f>IF(N515="zákl. přenesená",J515,0)</f>
        <v>0</v>
      </c>
      <c r="BH515" s="222">
        <f>IF(N515="sníž. přenesená",J515,0)</f>
        <v>0</v>
      </c>
      <c r="BI515" s="222">
        <f>IF(N515="nulová",J515,0)</f>
        <v>0</v>
      </c>
      <c r="BJ515" s="18" t="s">
        <v>23</v>
      </c>
      <c r="BK515" s="222">
        <f>ROUND(I515*H515,2)</f>
        <v>0</v>
      </c>
      <c r="BL515" s="18" t="s">
        <v>262</v>
      </c>
      <c r="BM515" s="221" t="s">
        <v>638</v>
      </c>
    </row>
    <row r="516" spans="1:65" s="2" customFormat="1" ht="19.5">
      <c r="A516" s="36"/>
      <c r="B516" s="37"/>
      <c r="C516" s="38"/>
      <c r="D516" s="223" t="s">
        <v>154</v>
      </c>
      <c r="E516" s="38"/>
      <c r="F516" s="224" t="s">
        <v>639</v>
      </c>
      <c r="G516" s="38"/>
      <c r="H516" s="38"/>
      <c r="I516" s="124"/>
      <c r="J516" s="38"/>
      <c r="K516" s="38"/>
      <c r="L516" s="41"/>
      <c r="M516" s="225"/>
      <c r="N516" s="226"/>
      <c r="O516" s="73"/>
      <c r="P516" s="73"/>
      <c r="Q516" s="73"/>
      <c r="R516" s="73"/>
      <c r="S516" s="73"/>
      <c r="T516" s="74"/>
      <c r="U516" s="36"/>
      <c r="V516" s="36"/>
      <c r="W516" s="36"/>
      <c r="X516" s="36"/>
      <c r="Y516" s="36"/>
      <c r="Z516" s="36"/>
      <c r="AA516" s="36"/>
      <c r="AB516" s="36"/>
      <c r="AC516" s="36"/>
      <c r="AD516" s="36"/>
      <c r="AE516" s="36"/>
      <c r="AT516" s="18" t="s">
        <v>154</v>
      </c>
      <c r="AU516" s="18" t="s">
        <v>169</v>
      </c>
    </row>
    <row r="517" spans="1:65" s="2" customFormat="1" ht="19.5">
      <c r="A517" s="36"/>
      <c r="B517" s="37"/>
      <c r="C517" s="38"/>
      <c r="D517" s="223" t="s">
        <v>156</v>
      </c>
      <c r="E517" s="38"/>
      <c r="F517" s="227" t="s">
        <v>640</v>
      </c>
      <c r="G517" s="38"/>
      <c r="H517" s="38"/>
      <c r="I517" s="124"/>
      <c r="J517" s="38"/>
      <c r="K517" s="38"/>
      <c r="L517" s="41"/>
      <c r="M517" s="225"/>
      <c r="N517" s="226"/>
      <c r="O517" s="73"/>
      <c r="P517" s="73"/>
      <c r="Q517" s="73"/>
      <c r="R517" s="73"/>
      <c r="S517" s="73"/>
      <c r="T517" s="74"/>
      <c r="U517" s="36"/>
      <c r="V517" s="36"/>
      <c r="W517" s="36"/>
      <c r="X517" s="36"/>
      <c r="Y517" s="36"/>
      <c r="Z517" s="36"/>
      <c r="AA517" s="36"/>
      <c r="AB517" s="36"/>
      <c r="AC517" s="36"/>
      <c r="AD517" s="36"/>
      <c r="AE517" s="36"/>
      <c r="AT517" s="18" t="s">
        <v>156</v>
      </c>
      <c r="AU517" s="18" t="s">
        <v>169</v>
      </c>
    </row>
    <row r="518" spans="1:65" s="13" customFormat="1" ht="11.25">
      <c r="B518" s="228"/>
      <c r="C518" s="229"/>
      <c r="D518" s="223" t="s">
        <v>158</v>
      </c>
      <c r="E518" s="230" t="s">
        <v>1</v>
      </c>
      <c r="F518" s="231" t="s">
        <v>641</v>
      </c>
      <c r="G518" s="229"/>
      <c r="H518" s="230" t="s">
        <v>1</v>
      </c>
      <c r="I518" s="232"/>
      <c r="J518" s="229"/>
      <c r="K518" s="229"/>
      <c r="L518" s="233"/>
      <c r="M518" s="234"/>
      <c r="N518" s="235"/>
      <c r="O518" s="235"/>
      <c r="P518" s="235"/>
      <c r="Q518" s="235"/>
      <c r="R518" s="235"/>
      <c r="S518" s="235"/>
      <c r="T518" s="236"/>
      <c r="AT518" s="237" t="s">
        <v>158</v>
      </c>
      <c r="AU518" s="237" t="s">
        <v>169</v>
      </c>
      <c r="AV518" s="13" t="s">
        <v>23</v>
      </c>
      <c r="AW518" s="13" t="s">
        <v>48</v>
      </c>
      <c r="AX518" s="13" t="s">
        <v>91</v>
      </c>
      <c r="AY518" s="237" t="s">
        <v>144</v>
      </c>
    </row>
    <row r="519" spans="1:65" s="14" customFormat="1" ht="11.25">
      <c r="B519" s="238"/>
      <c r="C519" s="239"/>
      <c r="D519" s="223" t="s">
        <v>158</v>
      </c>
      <c r="E519" s="240" t="s">
        <v>1</v>
      </c>
      <c r="F519" s="241" t="s">
        <v>642</v>
      </c>
      <c r="G519" s="239"/>
      <c r="H519" s="242">
        <v>5.6</v>
      </c>
      <c r="I519" s="243"/>
      <c r="J519" s="239"/>
      <c r="K519" s="239"/>
      <c r="L519" s="244"/>
      <c r="M519" s="245"/>
      <c r="N519" s="246"/>
      <c r="O519" s="246"/>
      <c r="P519" s="246"/>
      <c r="Q519" s="246"/>
      <c r="R519" s="246"/>
      <c r="S519" s="246"/>
      <c r="T519" s="247"/>
      <c r="AT519" s="248" t="s">
        <v>158</v>
      </c>
      <c r="AU519" s="248" t="s">
        <v>169</v>
      </c>
      <c r="AV519" s="14" t="s">
        <v>98</v>
      </c>
      <c r="AW519" s="14" t="s">
        <v>48</v>
      </c>
      <c r="AX519" s="14" t="s">
        <v>91</v>
      </c>
      <c r="AY519" s="248" t="s">
        <v>144</v>
      </c>
    </row>
    <row r="520" spans="1:65" s="2" customFormat="1" ht="21.75" customHeight="1">
      <c r="A520" s="36"/>
      <c r="B520" s="37"/>
      <c r="C520" s="210" t="s">
        <v>643</v>
      </c>
      <c r="D520" s="210" t="s">
        <v>147</v>
      </c>
      <c r="E520" s="211" t="s">
        <v>644</v>
      </c>
      <c r="F520" s="212" t="s">
        <v>645</v>
      </c>
      <c r="G520" s="213" t="s">
        <v>172</v>
      </c>
      <c r="H520" s="214">
        <v>399.26</v>
      </c>
      <c r="I520" s="215"/>
      <c r="J520" s="216">
        <f>ROUND(I520*H520,2)</f>
        <v>0</v>
      </c>
      <c r="K520" s="212" t="s">
        <v>151</v>
      </c>
      <c r="L520" s="41"/>
      <c r="M520" s="217" t="s">
        <v>1</v>
      </c>
      <c r="N520" s="218" t="s">
        <v>56</v>
      </c>
      <c r="O520" s="73"/>
      <c r="P520" s="219">
        <f>O520*H520</f>
        <v>0</v>
      </c>
      <c r="Q520" s="219">
        <v>9.0000000000000006E-5</v>
      </c>
      <c r="R520" s="219">
        <f>Q520*H520</f>
        <v>3.5933400000000004E-2</v>
      </c>
      <c r="S520" s="219">
        <v>0.25600000000000001</v>
      </c>
      <c r="T520" s="220">
        <f>S520*H520</f>
        <v>102.21056</v>
      </c>
      <c r="U520" s="36"/>
      <c r="V520" s="36"/>
      <c r="W520" s="36"/>
      <c r="X520" s="36"/>
      <c r="Y520" s="36"/>
      <c r="Z520" s="36"/>
      <c r="AA520" s="36"/>
      <c r="AB520" s="36"/>
      <c r="AC520" s="36"/>
      <c r="AD520" s="36"/>
      <c r="AE520" s="36"/>
      <c r="AR520" s="221" t="s">
        <v>152</v>
      </c>
      <c r="AT520" s="221" t="s">
        <v>147</v>
      </c>
      <c r="AU520" s="221" t="s">
        <v>169</v>
      </c>
      <c r="AY520" s="18" t="s">
        <v>144</v>
      </c>
      <c r="BE520" s="222">
        <f>IF(N520="základní",J520,0)</f>
        <v>0</v>
      </c>
      <c r="BF520" s="222">
        <f>IF(N520="snížená",J520,0)</f>
        <v>0</v>
      </c>
      <c r="BG520" s="222">
        <f>IF(N520="zákl. přenesená",J520,0)</f>
        <v>0</v>
      </c>
      <c r="BH520" s="222">
        <f>IF(N520="sníž. přenesená",J520,0)</f>
        <v>0</v>
      </c>
      <c r="BI520" s="222">
        <f>IF(N520="nulová",J520,0)</f>
        <v>0</v>
      </c>
      <c r="BJ520" s="18" t="s">
        <v>23</v>
      </c>
      <c r="BK520" s="222">
        <f>ROUND(I520*H520,2)</f>
        <v>0</v>
      </c>
      <c r="BL520" s="18" t="s">
        <v>152</v>
      </c>
      <c r="BM520" s="221" t="s">
        <v>646</v>
      </c>
    </row>
    <row r="521" spans="1:65" s="2" customFormat="1" ht="29.25">
      <c r="A521" s="36"/>
      <c r="B521" s="37"/>
      <c r="C521" s="38"/>
      <c r="D521" s="223" t="s">
        <v>154</v>
      </c>
      <c r="E521" s="38"/>
      <c r="F521" s="224" t="s">
        <v>647</v>
      </c>
      <c r="G521" s="38"/>
      <c r="H521" s="38"/>
      <c r="I521" s="124"/>
      <c r="J521" s="38"/>
      <c r="K521" s="38"/>
      <c r="L521" s="41"/>
      <c r="M521" s="225"/>
      <c r="N521" s="226"/>
      <c r="O521" s="73"/>
      <c r="P521" s="73"/>
      <c r="Q521" s="73"/>
      <c r="R521" s="73"/>
      <c r="S521" s="73"/>
      <c r="T521" s="74"/>
      <c r="U521" s="36"/>
      <c r="V521" s="36"/>
      <c r="W521" s="36"/>
      <c r="X521" s="36"/>
      <c r="Y521" s="36"/>
      <c r="Z521" s="36"/>
      <c r="AA521" s="36"/>
      <c r="AB521" s="36"/>
      <c r="AC521" s="36"/>
      <c r="AD521" s="36"/>
      <c r="AE521" s="36"/>
      <c r="AT521" s="18" t="s">
        <v>154</v>
      </c>
      <c r="AU521" s="18" t="s">
        <v>169</v>
      </c>
    </row>
    <row r="522" spans="1:65" s="2" customFormat="1" ht="224.25">
      <c r="A522" s="36"/>
      <c r="B522" s="37"/>
      <c r="C522" s="38"/>
      <c r="D522" s="223" t="s">
        <v>156</v>
      </c>
      <c r="E522" s="38"/>
      <c r="F522" s="227" t="s">
        <v>648</v>
      </c>
      <c r="G522" s="38"/>
      <c r="H522" s="38"/>
      <c r="I522" s="124"/>
      <c r="J522" s="38"/>
      <c r="K522" s="38"/>
      <c r="L522" s="41"/>
      <c r="M522" s="225"/>
      <c r="N522" s="226"/>
      <c r="O522" s="73"/>
      <c r="P522" s="73"/>
      <c r="Q522" s="73"/>
      <c r="R522" s="73"/>
      <c r="S522" s="73"/>
      <c r="T522" s="74"/>
      <c r="U522" s="36"/>
      <c r="V522" s="36"/>
      <c r="W522" s="36"/>
      <c r="X522" s="36"/>
      <c r="Y522" s="36"/>
      <c r="Z522" s="36"/>
      <c r="AA522" s="36"/>
      <c r="AB522" s="36"/>
      <c r="AC522" s="36"/>
      <c r="AD522" s="36"/>
      <c r="AE522" s="36"/>
      <c r="AT522" s="18" t="s">
        <v>156</v>
      </c>
      <c r="AU522" s="18" t="s">
        <v>169</v>
      </c>
    </row>
    <row r="523" spans="1:65" s="13" customFormat="1" ht="11.25">
      <c r="B523" s="228"/>
      <c r="C523" s="229"/>
      <c r="D523" s="223" t="s">
        <v>158</v>
      </c>
      <c r="E523" s="230" t="s">
        <v>1</v>
      </c>
      <c r="F523" s="231" t="s">
        <v>649</v>
      </c>
      <c r="G523" s="229"/>
      <c r="H523" s="230" t="s">
        <v>1</v>
      </c>
      <c r="I523" s="232"/>
      <c r="J523" s="229"/>
      <c r="K523" s="229"/>
      <c r="L523" s="233"/>
      <c r="M523" s="234"/>
      <c r="N523" s="235"/>
      <c r="O523" s="235"/>
      <c r="P523" s="235"/>
      <c r="Q523" s="235"/>
      <c r="R523" s="235"/>
      <c r="S523" s="235"/>
      <c r="T523" s="236"/>
      <c r="AT523" s="237" t="s">
        <v>158</v>
      </c>
      <c r="AU523" s="237" t="s">
        <v>169</v>
      </c>
      <c r="AV523" s="13" t="s">
        <v>23</v>
      </c>
      <c r="AW523" s="13" t="s">
        <v>48</v>
      </c>
      <c r="AX523" s="13" t="s">
        <v>91</v>
      </c>
      <c r="AY523" s="237" t="s">
        <v>144</v>
      </c>
    </row>
    <row r="524" spans="1:65" s="14" customFormat="1" ht="11.25">
      <c r="B524" s="238"/>
      <c r="C524" s="239"/>
      <c r="D524" s="223" t="s">
        <v>158</v>
      </c>
      <c r="E524" s="240" t="s">
        <v>1</v>
      </c>
      <c r="F524" s="241" t="s">
        <v>650</v>
      </c>
      <c r="G524" s="239"/>
      <c r="H524" s="242">
        <v>399.26</v>
      </c>
      <c r="I524" s="243"/>
      <c r="J524" s="239"/>
      <c r="K524" s="239"/>
      <c r="L524" s="244"/>
      <c r="M524" s="245"/>
      <c r="N524" s="246"/>
      <c r="O524" s="246"/>
      <c r="P524" s="246"/>
      <c r="Q524" s="246"/>
      <c r="R524" s="246"/>
      <c r="S524" s="246"/>
      <c r="T524" s="247"/>
      <c r="AT524" s="248" t="s">
        <v>158</v>
      </c>
      <c r="AU524" s="248" t="s">
        <v>169</v>
      </c>
      <c r="AV524" s="14" t="s">
        <v>98</v>
      </c>
      <c r="AW524" s="14" t="s">
        <v>48</v>
      </c>
      <c r="AX524" s="14" t="s">
        <v>91</v>
      </c>
      <c r="AY524" s="248" t="s">
        <v>144</v>
      </c>
    </row>
    <row r="525" spans="1:65" s="2" customFormat="1" ht="21.75" customHeight="1">
      <c r="A525" s="36"/>
      <c r="B525" s="37"/>
      <c r="C525" s="210" t="s">
        <v>651</v>
      </c>
      <c r="D525" s="210" t="s">
        <v>147</v>
      </c>
      <c r="E525" s="211" t="s">
        <v>652</v>
      </c>
      <c r="F525" s="212" t="s">
        <v>653</v>
      </c>
      <c r="G525" s="213" t="s">
        <v>172</v>
      </c>
      <c r="H525" s="214">
        <v>399.26</v>
      </c>
      <c r="I525" s="215"/>
      <c r="J525" s="216">
        <f>ROUND(I525*H525,2)</f>
        <v>0</v>
      </c>
      <c r="K525" s="212" t="s">
        <v>151</v>
      </c>
      <c r="L525" s="41"/>
      <c r="M525" s="217" t="s">
        <v>1</v>
      </c>
      <c r="N525" s="218" t="s">
        <v>56</v>
      </c>
      <c r="O525" s="73"/>
      <c r="P525" s="219">
        <f>O525*H525</f>
        <v>0</v>
      </c>
      <c r="Q525" s="219">
        <v>5.0000000000000002E-5</v>
      </c>
      <c r="R525" s="219">
        <f>Q525*H525</f>
        <v>1.9963000000000002E-2</v>
      </c>
      <c r="S525" s="219">
        <v>0.128</v>
      </c>
      <c r="T525" s="220">
        <f>S525*H525</f>
        <v>51.10528</v>
      </c>
      <c r="U525" s="36"/>
      <c r="V525" s="36"/>
      <c r="W525" s="36"/>
      <c r="X525" s="36"/>
      <c r="Y525" s="36"/>
      <c r="Z525" s="36"/>
      <c r="AA525" s="36"/>
      <c r="AB525" s="36"/>
      <c r="AC525" s="36"/>
      <c r="AD525" s="36"/>
      <c r="AE525" s="36"/>
      <c r="AR525" s="221" t="s">
        <v>152</v>
      </c>
      <c r="AT525" s="221" t="s">
        <v>147</v>
      </c>
      <c r="AU525" s="221" t="s">
        <v>169</v>
      </c>
      <c r="AY525" s="18" t="s">
        <v>144</v>
      </c>
      <c r="BE525" s="222">
        <f>IF(N525="základní",J525,0)</f>
        <v>0</v>
      </c>
      <c r="BF525" s="222">
        <f>IF(N525="snížená",J525,0)</f>
        <v>0</v>
      </c>
      <c r="BG525" s="222">
        <f>IF(N525="zákl. přenesená",J525,0)</f>
        <v>0</v>
      </c>
      <c r="BH525" s="222">
        <f>IF(N525="sníž. přenesená",J525,0)</f>
        <v>0</v>
      </c>
      <c r="BI525" s="222">
        <f>IF(N525="nulová",J525,0)</f>
        <v>0</v>
      </c>
      <c r="BJ525" s="18" t="s">
        <v>23</v>
      </c>
      <c r="BK525" s="222">
        <f>ROUND(I525*H525,2)</f>
        <v>0</v>
      </c>
      <c r="BL525" s="18" t="s">
        <v>152</v>
      </c>
      <c r="BM525" s="221" t="s">
        <v>654</v>
      </c>
    </row>
    <row r="526" spans="1:65" s="2" customFormat="1" ht="29.25">
      <c r="A526" s="36"/>
      <c r="B526" s="37"/>
      <c r="C526" s="38"/>
      <c r="D526" s="223" t="s">
        <v>154</v>
      </c>
      <c r="E526" s="38"/>
      <c r="F526" s="224" t="s">
        <v>655</v>
      </c>
      <c r="G526" s="38"/>
      <c r="H526" s="38"/>
      <c r="I526" s="124"/>
      <c r="J526" s="38"/>
      <c r="K526" s="38"/>
      <c r="L526" s="41"/>
      <c r="M526" s="225"/>
      <c r="N526" s="226"/>
      <c r="O526" s="73"/>
      <c r="P526" s="73"/>
      <c r="Q526" s="73"/>
      <c r="R526" s="73"/>
      <c r="S526" s="73"/>
      <c r="T526" s="74"/>
      <c r="U526" s="36"/>
      <c r="V526" s="36"/>
      <c r="W526" s="36"/>
      <c r="X526" s="36"/>
      <c r="Y526" s="36"/>
      <c r="Z526" s="36"/>
      <c r="AA526" s="36"/>
      <c r="AB526" s="36"/>
      <c r="AC526" s="36"/>
      <c r="AD526" s="36"/>
      <c r="AE526" s="36"/>
      <c r="AT526" s="18" t="s">
        <v>154</v>
      </c>
      <c r="AU526" s="18" t="s">
        <v>169</v>
      </c>
    </row>
    <row r="527" spans="1:65" s="2" customFormat="1" ht="224.25">
      <c r="A527" s="36"/>
      <c r="B527" s="37"/>
      <c r="C527" s="38"/>
      <c r="D527" s="223" t="s">
        <v>156</v>
      </c>
      <c r="E527" s="38"/>
      <c r="F527" s="227" t="s">
        <v>648</v>
      </c>
      <c r="G527" s="38"/>
      <c r="H527" s="38"/>
      <c r="I527" s="124"/>
      <c r="J527" s="38"/>
      <c r="K527" s="38"/>
      <c r="L527" s="41"/>
      <c r="M527" s="225"/>
      <c r="N527" s="226"/>
      <c r="O527" s="73"/>
      <c r="P527" s="73"/>
      <c r="Q527" s="73"/>
      <c r="R527" s="73"/>
      <c r="S527" s="73"/>
      <c r="T527" s="74"/>
      <c r="U527" s="36"/>
      <c r="V527" s="36"/>
      <c r="W527" s="36"/>
      <c r="X527" s="36"/>
      <c r="Y527" s="36"/>
      <c r="Z527" s="36"/>
      <c r="AA527" s="36"/>
      <c r="AB527" s="36"/>
      <c r="AC527" s="36"/>
      <c r="AD527" s="36"/>
      <c r="AE527" s="36"/>
      <c r="AT527" s="18" t="s">
        <v>156</v>
      </c>
      <c r="AU527" s="18" t="s">
        <v>169</v>
      </c>
    </row>
    <row r="528" spans="1:65" s="13" customFormat="1" ht="11.25">
      <c r="B528" s="228"/>
      <c r="C528" s="229"/>
      <c r="D528" s="223" t="s">
        <v>158</v>
      </c>
      <c r="E528" s="230" t="s">
        <v>1</v>
      </c>
      <c r="F528" s="231" t="s">
        <v>649</v>
      </c>
      <c r="G528" s="229"/>
      <c r="H528" s="230" t="s">
        <v>1</v>
      </c>
      <c r="I528" s="232"/>
      <c r="J528" s="229"/>
      <c r="K528" s="229"/>
      <c r="L528" s="233"/>
      <c r="M528" s="234"/>
      <c r="N528" s="235"/>
      <c r="O528" s="235"/>
      <c r="P528" s="235"/>
      <c r="Q528" s="235"/>
      <c r="R528" s="235"/>
      <c r="S528" s="235"/>
      <c r="T528" s="236"/>
      <c r="AT528" s="237" t="s">
        <v>158</v>
      </c>
      <c r="AU528" s="237" t="s">
        <v>169</v>
      </c>
      <c r="AV528" s="13" t="s">
        <v>23</v>
      </c>
      <c r="AW528" s="13" t="s">
        <v>48</v>
      </c>
      <c r="AX528" s="13" t="s">
        <v>91</v>
      </c>
      <c r="AY528" s="237" t="s">
        <v>144</v>
      </c>
    </row>
    <row r="529" spans="1:65" s="14" customFormat="1" ht="11.25">
      <c r="B529" s="238"/>
      <c r="C529" s="239"/>
      <c r="D529" s="223" t="s">
        <v>158</v>
      </c>
      <c r="E529" s="240" t="s">
        <v>1</v>
      </c>
      <c r="F529" s="241" t="s">
        <v>650</v>
      </c>
      <c r="G529" s="239"/>
      <c r="H529" s="242">
        <v>399.26</v>
      </c>
      <c r="I529" s="243"/>
      <c r="J529" s="239"/>
      <c r="K529" s="239"/>
      <c r="L529" s="244"/>
      <c r="M529" s="245"/>
      <c r="N529" s="246"/>
      <c r="O529" s="246"/>
      <c r="P529" s="246"/>
      <c r="Q529" s="246"/>
      <c r="R529" s="246"/>
      <c r="S529" s="246"/>
      <c r="T529" s="247"/>
      <c r="AT529" s="248" t="s">
        <v>158</v>
      </c>
      <c r="AU529" s="248" t="s">
        <v>169</v>
      </c>
      <c r="AV529" s="14" t="s">
        <v>98</v>
      </c>
      <c r="AW529" s="14" t="s">
        <v>48</v>
      </c>
      <c r="AX529" s="14" t="s">
        <v>91</v>
      </c>
      <c r="AY529" s="248" t="s">
        <v>144</v>
      </c>
    </row>
    <row r="530" spans="1:65" s="2" customFormat="1" ht="16.5" customHeight="1">
      <c r="A530" s="36"/>
      <c r="B530" s="37"/>
      <c r="C530" s="210" t="s">
        <v>656</v>
      </c>
      <c r="D530" s="210" t="s">
        <v>147</v>
      </c>
      <c r="E530" s="211" t="s">
        <v>657</v>
      </c>
      <c r="F530" s="212" t="s">
        <v>658</v>
      </c>
      <c r="G530" s="213" t="s">
        <v>239</v>
      </c>
      <c r="H530" s="214">
        <v>153.316</v>
      </c>
      <c r="I530" s="215"/>
      <c r="J530" s="216">
        <f>ROUND(I530*H530,2)</f>
        <v>0</v>
      </c>
      <c r="K530" s="212" t="s">
        <v>151</v>
      </c>
      <c r="L530" s="41"/>
      <c r="M530" s="217" t="s">
        <v>1</v>
      </c>
      <c r="N530" s="218" t="s">
        <v>56</v>
      </c>
      <c r="O530" s="73"/>
      <c r="P530" s="219">
        <f>O530*H530</f>
        <v>0</v>
      </c>
      <c r="Q530" s="219">
        <v>0</v>
      </c>
      <c r="R530" s="219">
        <f>Q530*H530</f>
        <v>0</v>
      </c>
      <c r="S530" s="219">
        <v>0</v>
      </c>
      <c r="T530" s="220">
        <f>S530*H530</f>
        <v>0</v>
      </c>
      <c r="U530" s="36"/>
      <c r="V530" s="36"/>
      <c r="W530" s="36"/>
      <c r="X530" s="36"/>
      <c r="Y530" s="36"/>
      <c r="Z530" s="36"/>
      <c r="AA530" s="36"/>
      <c r="AB530" s="36"/>
      <c r="AC530" s="36"/>
      <c r="AD530" s="36"/>
      <c r="AE530" s="36"/>
      <c r="AR530" s="221" t="s">
        <v>152</v>
      </c>
      <c r="AT530" s="221" t="s">
        <v>147</v>
      </c>
      <c r="AU530" s="221" t="s">
        <v>169</v>
      </c>
      <c r="AY530" s="18" t="s">
        <v>144</v>
      </c>
      <c r="BE530" s="222">
        <f>IF(N530="základní",J530,0)</f>
        <v>0</v>
      </c>
      <c r="BF530" s="222">
        <f>IF(N530="snížená",J530,0)</f>
        <v>0</v>
      </c>
      <c r="BG530" s="222">
        <f>IF(N530="zákl. přenesená",J530,0)</f>
        <v>0</v>
      </c>
      <c r="BH530" s="222">
        <f>IF(N530="sníž. přenesená",J530,0)</f>
        <v>0</v>
      </c>
      <c r="BI530" s="222">
        <f>IF(N530="nulová",J530,0)</f>
        <v>0</v>
      </c>
      <c r="BJ530" s="18" t="s">
        <v>23</v>
      </c>
      <c r="BK530" s="222">
        <f>ROUND(I530*H530,2)</f>
        <v>0</v>
      </c>
      <c r="BL530" s="18" t="s">
        <v>152</v>
      </c>
      <c r="BM530" s="221" t="s">
        <v>659</v>
      </c>
    </row>
    <row r="531" spans="1:65" s="2" customFormat="1" ht="19.5">
      <c r="A531" s="36"/>
      <c r="B531" s="37"/>
      <c r="C531" s="38"/>
      <c r="D531" s="223" t="s">
        <v>154</v>
      </c>
      <c r="E531" s="38"/>
      <c r="F531" s="224" t="s">
        <v>660</v>
      </c>
      <c r="G531" s="38"/>
      <c r="H531" s="38"/>
      <c r="I531" s="124"/>
      <c r="J531" s="38"/>
      <c r="K531" s="38"/>
      <c r="L531" s="41"/>
      <c r="M531" s="225"/>
      <c r="N531" s="226"/>
      <c r="O531" s="73"/>
      <c r="P531" s="73"/>
      <c r="Q531" s="73"/>
      <c r="R531" s="73"/>
      <c r="S531" s="73"/>
      <c r="T531" s="74"/>
      <c r="U531" s="36"/>
      <c r="V531" s="36"/>
      <c r="W531" s="36"/>
      <c r="X531" s="36"/>
      <c r="Y531" s="36"/>
      <c r="Z531" s="36"/>
      <c r="AA531" s="36"/>
      <c r="AB531" s="36"/>
      <c r="AC531" s="36"/>
      <c r="AD531" s="36"/>
      <c r="AE531" s="36"/>
      <c r="AT531" s="18" t="s">
        <v>154</v>
      </c>
      <c r="AU531" s="18" t="s">
        <v>169</v>
      </c>
    </row>
    <row r="532" spans="1:65" s="2" customFormat="1" ht="97.5">
      <c r="A532" s="36"/>
      <c r="B532" s="37"/>
      <c r="C532" s="38"/>
      <c r="D532" s="223" t="s">
        <v>156</v>
      </c>
      <c r="E532" s="38"/>
      <c r="F532" s="227" t="s">
        <v>476</v>
      </c>
      <c r="G532" s="38"/>
      <c r="H532" s="38"/>
      <c r="I532" s="124"/>
      <c r="J532" s="38"/>
      <c r="K532" s="38"/>
      <c r="L532" s="41"/>
      <c r="M532" s="225"/>
      <c r="N532" s="226"/>
      <c r="O532" s="73"/>
      <c r="P532" s="73"/>
      <c r="Q532" s="73"/>
      <c r="R532" s="73"/>
      <c r="S532" s="73"/>
      <c r="T532" s="74"/>
      <c r="U532" s="36"/>
      <c r="V532" s="36"/>
      <c r="W532" s="36"/>
      <c r="X532" s="36"/>
      <c r="Y532" s="36"/>
      <c r="Z532" s="36"/>
      <c r="AA532" s="36"/>
      <c r="AB532" s="36"/>
      <c r="AC532" s="36"/>
      <c r="AD532" s="36"/>
      <c r="AE532" s="36"/>
      <c r="AT532" s="18" t="s">
        <v>156</v>
      </c>
      <c r="AU532" s="18" t="s">
        <v>169</v>
      </c>
    </row>
    <row r="533" spans="1:65" s="13" customFormat="1" ht="11.25">
      <c r="B533" s="228"/>
      <c r="C533" s="229"/>
      <c r="D533" s="223" t="s">
        <v>158</v>
      </c>
      <c r="E533" s="230" t="s">
        <v>1</v>
      </c>
      <c r="F533" s="231" t="s">
        <v>649</v>
      </c>
      <c r="G533" s="229"/>
      <c r="H533" s="230" t="s">
        <v>1</v>
      </c>
      <c r="I533" s="232"/>
      <c r="J533" s="229"/>
      <c r="K533" s="229"/>
      <c r="L533" s="233"/>
      <c r="M533" s="234"/>
      <c r="N533" s="235"/>
      <c r="O533" s="235"/>
      <c r="P533" s="235"/>
      <c r="Q533" s="235"/>
      <c r="R533" s="235"/>
      <c r="S533" s="235"/>
      <c r="T533" s="236"/>
      <c r="AT533" s="237" t="s">
        <v>158</v>
      </c>
      <c r="AU533" s="237" t="s">
        <v>169</v>
      </c>
      <c r="AV533" s="13" t="s">
        <v>23</v>
      </c>
      <c r="AW533" s="13" t="s">
        <v>48</v>
      </c>
      <c r="AX533" s="13" t="s">
        <v>91</v>
      </c>
      <c r="AY533" s="237" t="s">
        <v>144</v>
      </c>
    </row>
    <row r="534" spans="1:65" s="14" customFormat="1" ht="11.25">
      <c r="B534" s="238"/>
      <c r="C534" s="239"/>
      <c r="D534" s="223" t="s">
        <v>158</v>
      </c>
      <c r="E534" s="240" t="s">
        <v>1</v>
      </c>
      <c r="F534" s="241" t="s">
        <v>661</v>
      </c>
      <c r="G534" s="239"/>
      <c r="H534" s="242">
        <v>153.31584000000001</v>
      </c>
      <c r="I534" s="243"/>
      <c r="J534" s="239"/>
      <c r="K534" s="239"/>
      <c r="L534" s="244"/>
      <c r="M534" s="245"/>
      <c r="N534" s="246"/>
      <c r="O534" s="246"/>
      <c r="P534" s="246"/>
      <c r="Q534" s="246"/>
      <c r="R534" s="246"/>
      <c r="S534" s="246"/>
      <c r="T534" s="247"/>
      <c r="AT534" s="248" t="s">
        <v>158</v>
      </c>
      <c r="AU534" s="248" t="s">
        <v>169</v>
      </c>
      <c r="AV534" s="14" t="s">
        <v>98</v>
      </c>
      <c r="AW534" s="14" t="s">
        <v>48</v>
      </c>
      <c r="AX534" s="14" t="s">
        <v>91</v>
      </c>
      <c r="AY534" s="248" t="s">
        <v>144</v>
      </c>
    </row>
    <row r="535" spans="1:65" s="2" customFormat="1" ht="21.75" customHeight="1">
      <c r="A535" s="36"/>
      <c r="B535" s="37"/>
      <c r="C535" s="210" t="s">
        <v>662</v>
      </c>
      <c r="D535" s="210" t="s">
        <v>147</v>
      </c>
      <c r="E535" s="211" t="s">
        <v>663</v>
      </c>
      <c r="F535" s="212" t="s">
        <v>664</v>
      </c>
      <c r="G535" s="213" t="s">
        <v>239</v>
      </c>
      <c r="H535" s="214">
        <v>613.26300000000003</v>
      </c>
      <c r="I535" s="215"/>
      <c r="J535" s="216">
        <f>ROUND(I535*H535,2)</f>
        <v>0</v>
      </c>
      <c r="K535" s="212" t="s">
        <v>151</v>
      </c>
      <c r="L535" s="41"/>
      <c r="M535" s="217" t="s">
        <v>1</v>
      </c>
      <c r="N535" s="218" t="s">
        <v>56</v>
      </c>
      <c r="O535" s="73"/>
      <c r="P535" s="219">
        <f>O535*H535</f>
        <v>0</v>
      </c>
      <c r="Q535" s="219">
        <v>0</v>
      </c>
      <c r="R535" s="219">
        <f>Q535*H535</f>
        <v>0</v>
      </c>
      <c r="S535" s="219">
        <v>0</v>
      </c>
      <c r="T535" s="220">
        <f>S535*H535</f>
        <v>0</v>
      </c>
      <c r="U535" s="36"/>
      <c r="V535" s="36"/>
      <c r="W535" s="36"/>
      <c r="X535" s="36"/>
      <c r="Y535" s="36"/>
      <c r="Z535" s="36"/>
      <c r="AA535" s="36"/>
      <c r="AB535" s="36"/>
      <c r="AC535" s="36"/>
      <c r="AD535" s="36"/>
      <c r="AE535" s="36"/>
      <c r="AR535" s="221" t="s">
        <v>152</v>
      </c>
      <c r="AT535" s="221" t="s">
        <v>147</v>
      </c>
      <c r="AU535" s="221" t="s">
        <v>169</v>
      </c>
      <c r="AY535" s="18" t="s">
        <v>144</v>
      </c>
      <c r="BE535" s="222">
        <f>IF(N535="základní",J535,0)</f>
        <v>0</v>
      </c>
      <c r="BF535" s="222">
        <f>IF(N535="snížená",J535,0)</f>
        <v>0</v>
      </c>
      <c r="BG535" s="222">
        <f>IF(N535="zákl. přenesená",J535,0)</f>
        <v>0</v>
      </c>
      <c r="BH535" s="222">
        <f>IF(N535="sníž. přenesená",J535,0)</f>
        <v>0</v>
      </c>
      <c r="BI535" s="222">
        <f>IF(N535="nulová",J535,0)</f>
        <v>0</v>
      </c>
      <c r="BJ535" s="18" t="s">
        <v>23</v>
      </c>
      <c r="BK535" s="222">
        <f>ROUND(I535*H535,2)</f>
        <v>0</v>
      </c>
      <c r="BL535" s="18" t="s">
        <v>152</v>
      </c>
      <c r="BM535" s="221" t="s">
        <v>665</v>
      </c>
    </row>
    <row r="536" spans="1:65" s="2" customFormat="1" ht="29.25">
      <c r="A536" s="36"/>
      <c r="B536" s="37"/>
      <c r="C536" s="38"/>
      <c r="D536" s="223" t="s">
        <v>154</v>
      </c>
      <c r="E536" s="38"/>
      <c r="F536" s="224" t="s">
        <v>481</v>
      </c>
      <c r="G536" s="38"/>
      <c r="H536" s="38"/>
      <c r="I536" s="124"/>
      <c r="J536" s="38"/>
      <c r="K536" s="38"/>
      <c r="L536" s="41"/>
      <c r="M536" s="225"/>
      <c r="N536" s="226"/>
      <c r="O536" s="73"/>
      <c r="P536" s="73"/>
      <c r="Q536" s="73"/>
      <c r="R536" s="73"/>
      <c r="S536" s="73"/>
      <c r="T536" s="74"/>
      <c r="U536" s="36"/>
      <c r="V536" s="36"/>
      <c r="W536" s="36"/>
      <c r="X536" s="36"/>
      <c r="Y536" s="36"/>
      <c r="Z536" s="36"/>
      <c r="AA536" s="36"/>
      <c r="AB536" s="36"/>
      <c r="AC536" s="36"/>
      <c r="AD536" s="36"/>
      <c r="AE536" s="36"/>
      <c r="AT536" s="18" t="s">
        <v>154</v>
      </c>
      <c r="AU536" s="18" t="s">
        <v>169</v>
      </c>
    </row>
    <row r="537" spans="1:65" s="2" customFormat="1" ht="97.5">
      <c r="A537" s="36"/>
      <c r="B537" s="37"/>
      <c r="C537" s="38"/>
      <c r="D537" s="223" t="s">
        <v>156</v>
      </c>
      <c r="E537" s="38"/>
      <c r="F537" s="227" t="s">
        <v>476</v>
      </c>
      <c r="G537" s="38"/>
      <c r="H537" s="38"/>
      <c r="I537" s="124"/>
      <c r="J537" s="38"/>
      <c r="K537" s="38"/>
      <c r="L537" s="41"/>
      <c r="M537" s="225"/>
      <c r="N537" s="226"/>
      <c r="O537" s="73"/>
      <c r="P537" s="73"/>
      <c r="Q537" s="73"/>
      <c r="R537" s="73"/>
      <c r="S537" s="73"/>
      <c r="T537" s="74"/>
      <c r="U537" s="36"/>
      <c r="V537" s="36"/>
      <c r="W537" s="36"/>
      <c r="X537" s="36"/>
      <c r="Y537" s="36"/>
      <c r="Z537" s="36"/>
      <c r="AA537" s="36"/>
      <c r="AB537" s="36"/>
      <c r="AC537" s="36"/>
      <c r="AD537" s="36"/>
      <c r="AE537" s="36"/>
      <c r="AT537" s="18" t="s">
        <v>156</v>
      </c>
      <c r="AU537" s="18" t="s">
        <v>169</v>
      </c>
    </row>
    <row r="538" spans="1:65" s="13" customFormat="1" ht="11.25">
      <c r="B538" s="228"/>
      <c r="C538" s="229"/>
      <c r="D538" s="223" t="s">
        <v>158</v>
      </c>
      <c r="E538" s="230" t="s">
        <v>1</v>
      </c>
      <c r="F538" s="231" t="s">
        <v>666</v>
      </c>
      <c r="G538" s="229"/>
      <c r="H538" s="230" t="s">
        <v>1</v>
      </c>
      <c r="I538" s="232"/>
      <c r="J538" s="229"/>
      <c r="K538" s="229"/>
      <c r="L538" s="233"/>
      <c r="M538" s="234"/>
      <c r="N538" s="235"/>
      <c r="O538" s="235"/>
      <c r="P538" s="235"/>
      <c r="Q538" s="235"/>
      <c r="R538" s="235"/>
      <c r="S538" s="235"/>
      <c r="T538" s="236"/>
      <c r="AT538" s="237" t="s">
        <v>158</v>
      </c>
      <c r="AU538" s="237" t="s">
        <v>169</v>
      </c>
      <c r="AV538" s="13" t="s">
        <v>23</v>
      </c>
      <c r="AW538" s="13" t="s">
        <v>48</v>
      </c>
      <c r="AX538" s="13" t="s">
        <v>91</v>
      </c>
      <c r="AY538" s="237" t="s">
        <v>144</v>
      </c>
    </row>
    <row r="539" spans="1:65" s="13" customFormat="1" ht="11.25">
      <c r="B539" s="228"/>
      <c r="C539" s="229"/>
      <c r="D539" s="223" t="s">
        <v>158</v>
      </c>
      <c r="E539" s="230" t="s">
        <v>1</v>
      </c>
      <c r="F539" s="231" t="s">
        <v>649</v>
      </c>
      <c r="G539" s="229"/>
      <c r="H539" s="230" t="s">
        <v>1</v>
      </c>
      <c r="I539" s="232"/>
      <c r="J539" s="229"/>
      <c r="K539" s="229"/>
      <c r="L539" s="233"/>
      <c r="M539" s="234"/>
      <c r="N539" s="235"/>
      <c r="O539" s="235"/>
      <c r="P539" s="235"/>
      <c r="Q539" s="235"/>
      <c r="R539" s="235"/>
      <c r="S539" s="235"/>
      <c r="T539" s="236"/>
      <c r="AT539" s="237" t="s">
        <v>158</v>
      </c>
      <c r="AU539" s="237" t="s">
        <v>169</v>
      </c>
      <c r="AV539" s="13" t="s">
        <v>23</v>
      </c>
      <c r="AW539" s="13" t="s">
        <v>48</v>
      </c>
      <c r="AX539" s="13" t="s">
        <v>91</v>
      </c>
      <c r="AY539" s="237" t="s">
        <v>144</v>
      </c>
    </row>
    <row r="540" spans="1:65" s="14" customFormat="1" ht="11.25">
      <c r="B540" s="238"/>
      <c r="C540" s="239"/>
      <c r="D540" s="223" t="s">
        <v>158</v>
      </c>
      <c r="E540" s="240" t="s">
        <v>1</v>
      </c>
      <c r="F540" s="241" t="s">
        <v>667</v>
      </c>
      <c r="G540" s="239"/>
      <c r="H540" s="242">
        <v>613.26336000000003</v>
      </c>
      <c r="I540" s="243"/>
      <c r="J540" s="239"/>
      <c r="K540" s="239"/>
      <c r="L540" s="244"/>
      <c r="M540" s="245"/>
      <c r="N540" s="246"/>
      <c r="O540" s="246"/>
      <c r="P540" s="246"/>
      <c r="Q540" s="246"/>
      <c r="R540" s="246"/>
      <c r="S540" s="246"/>
      <c r="T540" s="247"/>
      <c r="AT540" s="248" t="s">
        <v>158</v>
      </c>
      <c r="AU540" s="248" t="s">
        <v>169</v>
      </c>
      <c r="AV540" s="14" t="s">
        <v>98</v>
      </c>
      <c r="AW540" s="14" t="s">
        <v>48</v>
      </c>
      <c r="AX540" s="14" t="s">
        <v>91</v>
      </c>
      <c r="AY540" s="248" t="s">
        <v>144</v>
      </c>
    </row>
    <row r="541" spans="1:65" s="2" customFormat="1" ht="21.75" customHeight="1">
      <c r="A541" s="36"/>
      <c r="B541" s="37"/>
      <c r="C541" s="210" t="s">
        <v>668</v>
      </c>
      <c r="D541" s="210" t="s">
        <v>147</v>
      </c>
      <c r="E541" s="211" t="s">
        <v>669</v>
      </c>
      <c r="F541" s="212" t="s">
        <v>670</v>
      </c>
      <c r="G541" s="213" t="s">
        <v>239</v>
      </c>
      <c r="H541" s="214">
        <v>153.316</v>
      </c>
      <c r="I541" s="215"/>
      <c r="J541" s="216">
        <f>ROUND(I541*H541,2)</f>
        <v>0</v>
      </c>
      <c r="K541" s="212" t="s">
        <v>151</v>
      </c>
      <c r="L541" s="41"/>
      <c r="M541" s="217" t="s">
        <v>1</v>
      </c>
      <c r="N541" s="218" t="s">
        <v>56</v>
      </c>
      <c r="O541" s="73"/>
      <c r="P541" s="219">
        <f>O541*H541</f>
        <v>0</v>
      </c>
      <c r="Q541" s="219">
        <v>0</v>
      </c>
      <c r="R541" s="219">
        <f>Q541*H541</f>
        <v>0</v>
      </c>
      <c r="S541" s="219">
        <v>0</v>
      </c>
      <c r="T541" s="220">
        <f>S541*H541</f>
        <v>0</v>
      </c>
      <c r="U541" s="36"/>
      <c r="V541" s="36"/>
      <c r="W541" s="36"/>
      <c r="X541" s="36"/>
      <c r="Y541" s="36"/>
      <c r="Z541" s="36"/>
      <c r="AA541" s="36"/>
      <c r="AB541" s="36"/>
      <c r="AC541" s="36"/>
      <c r="AD541" s="36"/>
      <c r="AE541" s="36"/>
      <c r="AR541" s="221" t="s">
        <v>152</v>
      </c>
      <c r="AT541" s="221" t="s">
        <v>147</v>
      </c>
      <c r="AU541" s="221" t="s">
        <v>169</v>
      </c>
      <c r="AY541" s="18" t="s">
        <v>144</v>
      </c>
      <c r="BE541" s="222">
        <f>IF(N541="základní",J541,0)</f>
        <v>0</v>
      </c>
      <c r="BF541" s="222">
        <f>IF(N541="snížená",J541,0)</f>
        <v>0</v>
      </c>
      <c r="BG541" s="222">
        <f>IF(N541="zákl. přenesená",J541,0)</f>
        <v>0</v>
      </c>
      <c r="BH541" s="222">
        <f>IF(N541="sníž. přenesená",J541,0)</f>
        <v>0</v>
      </c>
      <c r="BI541" s="222">
        <f>IF(N541="nulová",J541,0)</f>
        <v>0</v>
      </c>
      <c r="BJ541" s="18" t="s">
        <v>23</v>
      </c>
      <c r="BK541" s="222">
        <f>ROUND(I541*H541,2)</f>
        <v>0</v>
      </c>
      <c r="BL541" s="18" t="s">
        <v>152</v>
      </c>
      <c r="BM541" s="221" t="s">
        <v>671</v>
      </c>
    </row>
    <row r="542" spans="1:65" s="2" customFormat="1" ht="29.25">
      <c r="A542" s="36"/>
      <c r="B542" s="37"/>
      <c r="C542" s="38"/>
      <c r="D542" s="223" t="s">
        <v>154</v>
      </c>
      <c r="E542" s="38"/>
      <c r="F542" s="224" t="s">
        <v>672</v>
      </c>
      <c r="G542" s="38"/>
      <c r="H542" s="38"/>
      <c r="I542" s="124"/>
      <c r="J542" s="38"/>
      <c r="K542" s="38"/>
      <c r="L542" s="41"/>
      <c r="M542" s="225"/>
      <c r="N542" s="226"/>
      <c r="O542" s="73"/>
      <c r="P542" s="73"/>
      <c r="Q542" s="73"/>
      <c r="R542" s="73"/>
      <c r="S542" s="73"/>
      <c r="T542" s="74"/>
      <c r="U542" s="36"/>
      <c r="V542" s="36"/>
      <c r="W542" s="36"/>
      <c r="X542" s="36"/>
      <c r="Y542" s="36"/>
      <c r="Z542" s="36"/>
      <c r="AA542" s="36"/>
      <c r="AB542" s="36"/>
      <c r="AC542" s="36"/>
      <c r="AD542" s="36"/>
      <c r="AE542" s="36"/>
      <c r="AT542" s="18" t="s">
        <v>154</v>
      </c>
      <c r="AU542" s="18" t="s">
        <v>169</v>
      </c>
    </row>
    <row r="543" spans="1:65" s="2" customFormat="1" ht="78">
      <c r="A543" s="36"/>
      <c r="B543" s="37"/>
      <c r="C543" s="38"/>
      <c r="D543" s="223" t="s">
        <v>156</v>
      </c>
      <c r="E543" s="38"/>
      <c r="F543" s="227" t="s">
        <v>673</v>
      </c>
      <c r="G543" s="38"/>
      <c r="H543" s="38"/>
      <c r="I543" s="124"/>
      <c r="J543" s="38"/>
      <c r="K543" s="38"/>
      <c r="L543" s="41"/>
      <c r="M543" s="225"/>
      <c r="N543" s="226"/>
      <c r="O543" s="73"/>
      <c r="P543" s="73"/>
      <c r="Q543" s="73"/>
      <c r="R543" s="73"/>
      <c r="S543" s="73"/>
      <c r="T543" s="74"/>
      <c r="U543" s="36"/>
      <c r="V543" s="36"/>
      <c r="W543" s="36"/>
      <c r="X543" s="36"/>
      <c r="Y543" s="36"/>
      <c r="Z543" s="36"/>
      <c r="AA543" s="36"/>
      <c r="AB543" s="36"/>
      <c r="AC543" s="36"/>
      <c r="AD543" s="36"/>
      <c r="AE543" s="36"/>
      <c r="AT543" s="18" t="s">
        <v>156</v>
      </c>
      <c r="AU543" s="18" t="s">
        <v>169</v>
      </c>
    </row>
    <row r="544" spans="1:65" s="13" customFormat="1" ht="11.25">
      <c r="B544" s="228"/>
      <c r="C544" s="229"/>
      <c r="D544" s="223" t="s">
        <v>158</v>
      </c>
      <c r="E544" s="230" t="s">
        <v>1</v>
      </c>
      <c r="F544" s="231" t="s">
        <v>649</v>
      </c>
      <c r="G544" s="229"/>
      <c r="H544" s="230" t="s">
        <v>1</v>
      </c>
      <c r="I544" s="232"/>
      <c r="J544" s="229"/>
      <c r="K544" s="229"/>
      <c r="L544" s="233"/>
      <c r="M544" s="234"/>
      <c r="N544" s="235"/>
      <c r="O544" s="235"/>
      <c r="P544" s="235"/>
      <c r="Q544" s="235"/>
      <c r="R544" s="235"/>
      <c r="S544" s="235"/>
      <c r="T544" s="236"/>
      <c r="AT544" s="237" t="s">
        <v>158</v>
      </c>
      <c r="AU544" s="237" t="s">
        <v>169</v>
      </c>
      <c r="AV544" s="13" t="s">
        <v>23</v>
      </c>
      <c r="AW544" s="13" t="s">
        <v>48</v>
      </c>
      <c r="AX544" s="13" t="s">
        <v>91</v>
      </c>
      <c r="AY544" s="237" t="s">
        <v>144</v>
      </c>
    </row>
    <row r="545" spans="1:65" s="14" customFormat="1" ht="11.25">
      <c r="B545" s="238"/>
      <c r="C545" s="239"/>
      <c r="D545" s="223" t="s">
        <v>158</v>
      </c>
      <c r="E545" s="240" t="s">
        <v>1</v>
      </c>
      <c r="F545" s="241" t="s">
        <v>661</v>
      </c>
      <c r="G545" s="239"/>
      <c r="H545" s="242">
        <v>153.31584000000001</v>
      </c>
      <c r="I545" s="243"/>
      <c r="J545" s="239"/>
      <c r="K545" s="239"/>
      <c r="L545" s="244"/>
      <c r="M545" s="245"/>
      <c r="N545" s="246"/>
      <c r="O545" s="246"/>
      <c r="P545" s="246"/>
      <c r="Q545" s="246"/>
      <c r="R545" s="246"/>
      <c r="S545" s="246"/>
      <c r="T545" s="247"/>
      <c r="AT545" s="248" t="s">
        <v>158</v>
      </c>
      <c r="AU545" s="248" t="s">
        <v>169</v>
      </c>
      <c r="AV545" s="14" t="s">
        <v>98</v>
      </c>
      <c r="AW545" s="14" t="s">
        <v>48</v>
      </c>
      <c r="AX545" s="14" t="s">
        <v>91</v>
      </c>
      <c r="AY545" s="248" t="s">
        <v>144</v>
      </c>
    </row>
    <row r="546" spans="1:65" s="2" customFormat="1" ht="21.75" customHeight="1">
      <c r="A546" s="36"/>
      <c r="B546" s="37"/>
      <c r="C546" s="210" t="s">
        <v>674</v>
      </c>
      <c r="D546" s="210" t="s">
        <v>147</v>
      </c>
      <c r="E546" s="211" t="s">
        <v>675</v>
      </c>
      <c r="F546" s="212" t="s">
        <v>676</v>
      </c>
      <c r="G546" s="213" t="s">
        <v>380</v>
      </c>
      <c r="H546" s="214">
        <v>70.86</v>
      </c>
      <c r="I546" s="215"/>
      <c r="J546" s="216">
        <f>ROUND(I546*H546,2)</f>
        <v>0</v>
      </c>
      <c r="K546" s="212" t="s">
        <v>151</v>
      </c>
      <c r="L546" s="41"/>
      <c r="M546" s="217" t="s">
        <v>1</v>
      </c>
      <c r="N546" s="218" t="s">
        <v>56</v>
      </c>
      <c r="O546" s="73"/>
      <c r="P546" s="219">
        <f>O546*H546</f>
        <v>0</v>
      </c>
      <c r="Q546" s="219">
        <v>0</v>
      </c>
      <c r="R546" s="219">
        <f>Q546*H546</f>
        <v>0</v>
      </c>
      <c r="S546" s="219">
        <v>0.35</v>
      </c>
      <c r="T546" s="220">
        <f>S546*H546</f>
        <v>24.800999999999998</v>
      </c>
      <c r="U546" s="36"/>
      <c r="V546" s="36"/>
      <c r="W546" s="36"/>
      <c r="X546" s="36"/>
      <c r="Y546" s="36"/>
      <c r="Z546" s="36"/>
      <c r="AA546" s="36"/>
      <c r="AB546" s="36"/>
      <c r="AC546" s="36"/>
      <c r="AD546" s="36"/>
      <c r="AE546" s="36"/>
      <c r="AR546" s="221" t="s">
        <v>152</v>
      </c>
      <c r="AT546" s="221" t="s">
        <v>147</v>
      </c>
      <c r="AU546" s="221" t="s">
        <v>169</v>
      </c>
      <c r="AY546" s="18" t="s">
        <v>144</v>
      </c>
      <c r="BE546" s="222">
        <f>IF(N546="základní",J546,0)</f>
        <v>0</v>
      </c>
      <c r="BF546" s="222">
        <f>IF(N546="snížená",J546,0)</f>
        <v>0</v>
      </c>
      <c r="BG546" s="222">
        <f>IF(N546="zákl. přenesená",J546,0)</f>
        <v>0</v>
      </c>
      <c r="BH546" s="222">
        <f>IF(N546="sníž. přenesená",J546,0)</f>
        <v>0</v>
      </c>
      <c r="BI546" s="222">
        <f>IF(N546="nulová",J546,0)</f>
        <v>0</v>
      </c>
      <c r="BJ546" s="18" t="s">
        <v>23</v>
      </c>
      <c r="BK546" s="222">
        <f>ROUND(I546*H546,2)</f>
        <v>0</v>
      </c>
      <c r="BL546" s="18" t="s">
        <v>152</v>
      </c>
      <c r="BM546" s="221" t="s">
        <v>677</v>
      </c>
    </row>
    <row r="547" spans="1:65" s="2" customFormat="1" ht="39">
      <c r="A547" s="36"/>
      <c r="B547" s="37"/>
      <c r="C547" s="38"/>
      <c r="D547" s="223" t="s">
        <v>154</v>
      </c>
      <c r="E547" s="38"/>
      <c r="F547" s="224" t="s">
        <v>678</v>
      </c>
      <c r="G547" s="38"/>
      <c r="H547" s="38"/>
      <c r="I547" s="124"/>
      <c r="J547" s="38"/>
      <c r="K547" s="38"/>
      <c r="L547" s="41"/>
      <c r="M547" s="225"/>
      <c r="N547" s="226"/>
      <c r="O547" s="73"/>
      <c r="P547" s="73"/>
      <c r="Q547" s="73"/>
      <c r="R547" s="73"/>
      <c r="S547" s="73"/>
      <c r="T547" s="74"/>
      <c r="U547" s="36"/>
      <c r="V547" s="36"/>
      <c r="W547" s="36"/>
      <c r="X547" s="36"/>
      <c r="Y547" s="36"/>
      <c r="Z547" s="36"/>
      <c r="AA547" s="36"/>
      <c r="AB547" s="36"/>
      <c r="AC547" s="36"/>
      <c r="AD547" s="36"/>
      <c r="AE547" s="36"/>
      <c r="AT547" s="18" t="s">
        <v>154</v>
      </c>
      <c r="AU547" s="18" t="s">
        <v>169</v>
      </c>
    </row>
    <row r="548" spans="1:65" s="2" customFormat="1" ht="58.5">
      <c r="A548" s="36"/>
      <c r="B548" s="37"/>
      <c r="C548" s="38"/>
      <c r="D548" s="223" t="s">
        <v>156</v>
      </c>
      <c r="E548" s="38"/>
      <c r="F548" s="227" t="s">
        <v>679</v>
      </c>
      <c r="G548" s="38"/>
      <c r="H548" s="38"/>
      <c r="I548" s="124"/>
      <c r="J548" s="38"/>
      <c r="K548" s="38"/>
      <c r="L548" s="41"/>
      <c r="M548" s="225"/>
      <c r="N548" s="226"/>
      <c r="O548" s="73"/>
      <c r="P548" s="73"/>
      <c r="Q548" s="73"/>
      <c r="R548" s="73"/>
      <c r="S548" s="73"/>
      <c r="T548" s="74"/>
      <c r="U548" s="36"/>
      <c r="V548" s="36"/>
      <c r="W548" s="36"/>
      <c r="X548" s="36"/>
      <c r="Y548" s="36"/>
      <c r="Z548" s="36"/>
      <c r="AA548" s="36"/>
      <c r="AB548" s="36"/>
      <c r="AC548" s="36"/>
      <c r="AD548" s="36"/>
      <c r="AE548" s="36"/>
      <c r="AT548" s="18" t="s">
        <v>156</v>
      </c>
      <c r="AU548" s="18" t="s">
        <v>169</v>
      </c>
    </row>
    <row r="549" spans="1:65" s="13" customFormat="1" ht="11.25">
      <c r="B549" s="228"/>
      <c r="C549" s="229"/>
      <c r="D549" s="223" t="s">
        <v>158</v>
      </c>
      <c r="E549" s="230" t="s">
        <v>1</v>
      </c>
      <c r="F549" s="231" t="s">
        <v>680</v>
      </c>
      <c r="G549" s="229"/>
      <c r="H549" s="230" t="s">
        <v>1</v>
      </c>
      <c r="I549" s="232"/>
      <c r="J549" s="229"/>
      <c r="K549" s="229"/>
      <c r="L549" s="233"/>
      <c r="M549" s="234"/>
      <c r="N549" s="235"/>
      <c r="O549" s="235"/>
      <c r="P549" s="235"/>
      <c r="Q549" s="235"/>
      <c r="R549" s="235"/>
      <c r="S549" s="235"/>
      <c r="T549" s="236"/>
      <c r="AT549" s="237" t="s">
        <v>158</v>
      </c>
      <c r="AU549" s="237" t="s">
        <v>169</v>
      </c>
      <c r="AV549" s="13" t="s">
        <v>23</v>
      </c>
      <c r="AW549" s="13" t="s">
        <v>48</v>
      </c>
      <c r="AX549" s="13" t="s">
        <v>91</v>
      </c>
      <c r="AY549" s="237" t="s">
        <v>144</v>
      </c>
    </row>
    <row r="550" spans="1:65" s="14" customFormat="1" ht="11.25">
      <c r="B550" s="238"/>
      <c r="C550" s="239"/>
      <c r="D550" s="223" t="s">
        <v>158</v>
      </c>
      <c r="E550" s="240" t="s">
        <v>1</v>
      </c>
      <c r="F550" s="241" t="s">
        <v>681</v>
      </c>
      <c r="G550" s="239"/>
      <c r="H550" s="242">
        <v>70.86</v>
      </c>
      <c r="I550" s="243"/>
      <c r="J550" s="239"/>
      <c r="K550" s="239"/>
      <c r="L550" s="244"/>
      <c r="M550" s="245"/>
      <c r="N550" s="246"/>
      <c r="O550" s="246"/>
      <c r="P550" s="246"/>
      <c r="Q550" s="246"/>
      <c r="R550" s="246"/>
      <c r="S550" s="246"/>
      <c r="T550" s="247"/>
      <c r="AT550" s="248" t="s">
        <v>158</v>
      </c>
      <c r="AU550" s="248" t="s">
        <v>169</v>
      </c>
      <c r="AV550" s="14" t="s">
        <v>98</v>
      </c>
      <c r="AW550" s="14" t="s">
        <v>48</v>
      </c>
      <c r="AX550" s="14" t="s">
        <v>91</v>
      </c>
      <c r="AY550" s="248" t="s">
        <v>144</v>
      </c>
    </row>
    <row r="551" spans="1:65" s="2" customFormat="1" ht="21.75" customHeight="1">
      <c r="A551" s="36"/>
      <c r="B551" s="37"/>
      <c r="C551" s="210" t="s">
        <v>682</v>
      </c>
      <c r="D551" s="210" t="s">
        <v>147</v>
      </c>
      <c r="E551" s="211" t="s">
        <v>683</v>
      </c>
      <c r="F551" s="212" t="s">
        <v>684</v>
      </c>
      <c r="G551" s="213" t="s">
        <v>172</v>
      </c>
      <c r="H551" s="214">
        <v>3.45</v>
      </c>
      <c r="I551" s="215"/>
      <c r="J551" s="216">
        <f>ROUND(I551*H551,2)</f>
        <v>0</v>
      </c>
      <c r="K551" s="212" t="s">
        <v>151</v>
      </c>
      <c r="L551" s="41"/>
      <c r="M551" s="217" t="s">
        <v>1</v>
      </c>
      <c r="N551" s="218" t="s">
        <v>56</v>
      </c>
      <c r="O551" s="73"/>
      <c r="P551" s="219">
        <f>O551*H551</f>
        <v>0</v>
      </c>
      <c r="Q551" s="219">
        <v>0</v>
      </c>
      <c r="R551" s="219">
        <f>Q551*H551</f>
        <v>0</v>
      </c>
      <c r="S551" s="219">
        <v>0.23499999999999999</v>
      </c>
      <c r="T551" s="220">
        <f>S551*H551</f>
        <v>0.81074999999999997</v>
      </c>
      <c r="U551" s="36"/>
      <c r="V551" s="36"/>
      <c r="W551" s="36"/>
      <c r="X551" s="36"/>
      <c r="Y551" s="36"/>
      <c r="Z551" s="36"/>
      <c r="AA551" s="36"/>
      <c r="AB551" s="36"/>
      <c r="AC551" s="36"/>
      <c r="AD551" s="36"/>
      <c r="AE551" s="36"/>
      <c r="AR551" s="221" t="s">
        <v>152</v>
      </c>
      <c r="AT551" s="221" t="s">
        <v>147</v>
      </c>
      <c r="AU551" s="221" t="s">
        <v>169</v>
      </c>
      <c r="AY551" s="18" t="s">
        <v>144</v>
      </c>
      <c r="BE551" s="222">
        <f>IF(N551="základní",J551,0)</f>
        <v>0</v>
      </c>
      <c r="BF551" s="222">
        <f>IF(N551="snížená",J551,0)</f>
        <v>0</v>
      </c>
      <c r="BG551" s="222">
        <f>IF(N551="zákl. přenesená",J551,0)</f>
        <v>0</v>
      </c>
      <c r="BH551" s="222">
        <f>IF(N551="sníž. přenesená",J551,0)</f>
        <v>0</v>
      </c>
      <c r="BI551" s="222">
        <f>IF(N551="nulová",J551,0)</f>
        <v>0</v>
      </c>
      <c r="BJ551" s="18" t="s">
        <v>23</v>
      </c>
      <c r="BK551" s="222">
        <f>ROUND(I551*H551,2)</f>
        <v>0</v>
      </c>
      <c r="BL551" s="18" t="s">
        <v>152</v>
      </c>
      <c r="BM551" s="221" t="s">
        <v>685</v>
      </c>
    </row>
    <row r="552" spans="1:65" s="2" customFormat="1" ht="39">
      <c r="A552" s="36"/>
      <c r="B552" s="37"/>
      <c r="C552" s="38"/>
      <c r="D552" s="223" t="s">
        <v>154</v>
      </c>
      <c r="E552" s="38"/>
      <c r="F552" s="224" t="s">
        <v>686</v>
      </c>
      <c r="G552" s="38"/>
      <c r="H552" s="38"/>
      <c r="I552" s="124"/>
      <c r="J552" s="38"/>
      <c r="K552" s="38"/>
      <c r="L552" s="41"/>
      <c r="M552" s="225"/>
      <c r="N552" s="226"/>
      <c r="O552" s="73"/>
      <c r="P552" s="73"/>
      <c r="Q552" s="73"/>
      <c r="R552" s="73"/>
      <c r="S552" s="73"/>
      <c r="T552" s="74"/>
      <c r="U552" s="36"/>
      <c r="V552" s="36"/>
      <c r="W552" s="36"/>
      <c r="X552" s="36"/>
      <c r="Y552" s="36"/>
      <c r="Z552" s="36"/>
      <c r="AA552" s="36"/>
      <c r="AB552" s="36"/>
      <c r="AC552" s="36"/>
      <c r="AD552" s="36"/>
      <c r="AE552" s="36"/>
      <c r="AT552" s="18" t="s">
        <v>154</v>
      </c>
      <c r="AU552" s="18" t="s">
        <v>169</v>
      </c>
    </row>
    <row r="553" spans="1:65" s="2" customFormat="1" ht="146.25">
      <c r="A553" s="36"/>
      <c r="B553" s="37"/>
      <c r="C553" s="38"/>
      <c r="D553" s="223" t="s">
        <v>156</v>
      </c>
      <c r="E553" s="38"/>
      <c r="F553" s="227" t="s">
        <v>687</v>
      </c>
      <c r="G553" s="38"/>
      <c r="H553" s="38"/>
      <c r="I553" s="124"/>
      <c r="J553" s="38"/>
      <c r="K553" s="38"/>
      <c r="L553" s="41"/>
      <c r="M553" s="225"/>
      <c r="N553" s="226"/>
      <c r="O553" s="73"/>
      <c r="P553" s="73"/>
      <c r="Q553" s="73"/>
      <c r="R553" s="73"/>
      <c r="S553" s="73"/>
      <c r="T553" s="74"/>
      <c r="U553" s="36"/>
      <c r="V553" s="36"/>
      <c r="W553" s="36"/>
      <c r="X553" s="36"/>
      <c r="Y553" s="36"/>
      <c r="Z553" s="36"/>
      <c r="AA553" s="36"/>
      <c r="AB553" s="36"/>
      <c r="AC553" s="36"/>
      <c r="AD553" s="36"/>
      <c r="AE553" s="36"/>
      <c r="AT553" s="18" t="s">
        <v>156</v>
      </c>
      <c r="AU553" s="18" t="s">
        <v>169</v>
      </c>
    </row>
    <row r="554" spans="1:65" s="13" customFormat="1" ht="11.25">
      <c r="B554" s="228"/>
      <c r="C554" s="229"/>
      <c r="D554" s="223" t="s">
        <v>158</v>
      </c>
      <c r="E554" s="230" t="s">
        <v>1</v>
      </c>
      <c r="F554" s="231" t="s">
        <v>688</v>
      </c>
      <c r="G554" s="229"/>
      <c r="H554" s="230" t="s">
        <v>1</v>
      </c>
      <c r="I554" s="232"/>
      <c r="J554" s="229"/>
      <c r="K554" s="229"/>
      <c r="L554" s="233"/>
      <c r="M554" s="234"/>
      <c r="N554" s="235"/>
      <c r="O554" s="235"/>
      <c r="P554" s="235"/>
      <c r="Q554" s="235"/>
      <c r="R554" s="235"/>
      <c r="S554" s="235"/>
      <c r="T554" s="236"/>
      <c r="AT554" s="237" t="s">
        <v>158</v>
      </c>
      <c r="AU554" s="237" t="s">
        <v>169</v>
      </c>
      <c r="AV554" s="13" t="s">
        <v>23</v>
      </c>
      <c r="AW554" s="13" t="s">
        <v>48</v>
      </c>
      <c r="AX554" s="13" t="s">
        <v>91</v>
      </c>
      <c r="AY554" s="237" t="s">
        <v>144</v>
      </c>
    </row>
    <row r="555" spans="1:65" s="14" customFormat="1" ht="11.25">
      <c r="B555" s="238"/>
      <c r="C555" s="239"/>
      <c r="D555" s="223" t="s">
        <v>158</v>
      </c>
      <c r="E555" s="240" t="s">
        <v>1</v>
      </c>
      <c r="F555" s="241" t="s">
        <v>689</v>
      </c>
      <c r="G555" s="239"/>
      <c r="H555" s="242">
        <v>3.45</v>
      </c>
      <c r="I555" s="243"/>
      <c r="J555" s="239"/>
      <c r="K555" s="239"/>
      <c r="L555" s="244"/>
      <c r="M555" s="245"/>
      <c r="N555" s="246"/>
      <c r="O555" s="246"/>
      <c r="P555" s="246"/>
      <c r="Q555" s="246"/>
      <c r="R555" s="246"/>
      <c r="S555" s="246"/>
      <c r="T555" s="247"/>
      <c r="AT555" s="248" t="s">
        <v>158</v>
      </c>
      <c r="AU555" s="248" t="s">
        <v>169</v>
      </c>
      <c r="AV555" s="14" t="s">
        <v>98</v>
      </c>
      <c r="AW555" s="14" t="s">
        <v>48</v>
      </c>
      <c r="AX555" s="14" t="s">
        <v>91</v>
      </c>
      <c r="AY555" s="248" t="s">
        <v>144</v>
      </c>
    </row>
    <row r="556" spans="1:65" s="2" customFormat="1" ht="21.75" customHeight="1">
      <c r="A556" s="36"/>
      <c r="B556" s="37"/>
      <c r="C556" s="210" t="s">
        <v>690</v>
      </c>
      <c r="D556" s="210" t="s">
        <v>147</v>
      </c>
      <c r="E556" s="211" t="s">
        <v>691</v>
      </c>
      <c r="F556" s="212" t="s">
        <v>692</v>
      </c>
      <c r="G556" s="213" t="s">
        <v>172</v>
      </c>
      <c r="H556" s="214">
        <v>3.45</v>
      </c>
      <c r="I556" s="215"/>
      <c r="J556" s="216">
        <f>ROUND(I556*H556,2)</f>
        <v>0</v>
      </c>
      <c r="K556" s="212" t="s">
        <v>151</v>
      </c>
      <c r="L556" s="41"/>
      <c r="M556" s="217" t="s">
        <v>1</v>
      </c>
      <c r="N556" s="218" t="s">
        <v>56</v>
      </c>
      <c r="O556" s="73"/>
      <c r="P556" s="219">
        <f>O556*H556</f>
        <v>0</v>
      </c>
      <c r="Q556" s="219">
        <v>0</v>
      </c>
      <c r="R556" s="219">
        <f>Q556*H556</f>
        <v>0</v>
      </c>
      <c r="S556" s="219">
        <v>0</v>
      </c>
      <c r="T556" s="220">
        <f>S556*H556</f>
        <v>0</v>
      </c>
      <c r="U556" s="36"/>
      <c r="V556" s="36"/>
      <c r="W556" s="36"/>
      <c r="X556" s="36"/>
      <c r="Y556" s="36"/>
      <c r="Z556" s="36"/>
      <c r="AA556" s="36"/>
      <c r="AB556" s="36"/>
      <c r="AC556" s="36"/>
      <c r="AD556" s="36"/>
      <c r="AE556" s="36"/>
      <c r="AR556" s="221" t="s">
        <v>152</v>
      </c>
      <c r="AT556" s="221" t="s">
        <v>147</v>
      </c>
      <c r="AU556" s="221" t="s">
        <v>169</v>
      </c>
      <c r="AY556" s="18" t="s">
        <v>144</v>
      </c>
      <c r="BE556" s="222">
        <f>IF(N556="základní",J556,0)</f>
        <v>0</v>
      </c>
      <c r="BF556" s="222">
        <f>IF(N556="snížená",J556,0)</f>
        <v>0</v>
      </c>
      <c r="BG556" s="222">
        <f>IF(N556="zákl. přenesená",J556,0)</f>
        <v>0</v>
      </c>
      <c r="BH556" s="222">
        <f>IF(N556="sníž. přenesená",J556,0)</f>
        <v>0</v>
      </c>
      <c r="BI556" s="222">
        <f>IF(N556="nulová",J556,0)</f>
        <v>0</v>
      </c>
      <c r="BJ556" s="18" t="s">
        <v>23</v>
      </c>
      <c r="BK556" s="222">
        <f>ROUND(I556*H556,2)</f>
        <v>0</v>
      </c>
      <c r="BL556" s="18" t="s">
        <v>152</v>
      </c>
      <c r="BM556" s="221" t="s">
        <v>693</v>
      </c>
    </row>
    <row r="557" spans="1:65" s="2" customFormat="1" ht="39">
      <c r="A557" s="36"/>
      <c r="B557" s="37"/>
      <c r="C557" s="38"/>
      <c r="D557" s="223" t="s">
        <v>154</v>
      </c>
      <c r="E557" s="38"/>
      <c r="F557" s="224" t="s">
        <v>694</v>
      </c>
      <c r="G557" s="38"/>
      <c r="H557" s="38"/>
      <c r="I557" s="124"/>
      <c r="J557" s="38"/>
      <c r="K557" s="38"/>
      <c r="L557" s="41"/>
      <c r="M557" s="225"/>
      <c r="N557" s="226"/>
      <c r="O557" s="73"/>
      <c r="P557" s="73"/>
      <c r="Q557" s="73"/>
      <c r="R557" s="73"/>
      <c r="S557" s="73"/>
      <c r="T557" s="74"/>
      <c r="U557" s="36"/>
      <c r="V557" s="36"/>
      <c r="W557" s="36"/>
      <c r="X557" s="36"/>
      <c r="Y557" s="36"/>
      <c r="Z557" s="36"/>
      <c r="AA557" s="36"/>
      <c r="AB557" s="36"/>
      <c r="AC557" s="36"/>
      <c r="AD557" s="36"/>
      <c r="AE557" s="36"/>
      <c r="AT557" s="18" t="s">
        <v>154</v>
      </c>
      <c r="AU557" s="18" t="s">
        <v>169</v>
      </c>
    </row>
    <row r="558" spans="1:65" s="2" customFormat="1" ht="58.5">
      <c r="A558" s="36"/>
      <c r="B558" s="37"/>
      <c r="C558" s="38"/>
      <c r="D558" s="223" t="s">
        <v>156</v>
      </c>
      <c r="E558" s="38"/>
      <c r="F558" s="227" t="s">
        <v>695</v>
      </c>
      <c r="G558" s="38"/>
      <c r="H558" s="38"/>
      <c r="I558" s="124"/>
      <c r="J558" s="38"/>
      <c r="K558" s="38"/>
      <c r="L558" s="41"/>
      <c r="M558" s="225"/>
      <c r="N558" s="226"/>
      <c r="O558" s="73"/>
      <c r="P558" s="73"/>
      <c r="Q558" s="73"/>
      <c r="R558" s="73"/>
      <c r="S558" s="73"/>
      <c r="T558" s="74"/>
      <c r="U558" s="36"/>
      <c r="V558" s="36"/>
      <c r="W558" s="36"/>
      <c r="X558" s="36"/>
      <c r="Y558" s="36"/>
      <c r="Z558" s="36"/>
      <c r="AA558" s="36"/>
      <c r="AB558" s="36"/>
      <c r="AC558" s="36"/>
      <c r="AD558" s="36"/>
      <c r="AE558" s="36"/>
      <c r="AT558" s="18" t="s">
        <v>156</v>
      </c>
      <c r="AU558" s="18" t="s">
        <v>169</v>
      </c>
    </row>
    <row r="559" spans="1:65" s="13" customFormat="1" ht="11.25">
      <c r="B559" s="228"/>
      <c r="C559" s="229"/>
      <c r="D559" s="223" t="s">
        <v>158</v>
      </c>
      <c r="E559" s="230" t="s">
        <v>1</v>
      </c>
      <c r="F559" s="231" t="s">
        <v>688</v>
      </c>
      <c r="G559" s="229"/>
      <c r="H559" s="230" t="s">
        <v>1</v>
      </c>
      <c r="I559" s="232"/>
      <c r="J559" s="229"/>
      <c r="K559" s="229"/>
      <c r="L559" s="233"/>
      <c r="M559" s="234"/>
      <c r="N559" s="235"/>
      <c r="O559" s="235"/>
      <c r="P559" s="235"/>
      <c r="Q559" s="235"/>
      <c r="R559" s="235"/>
      <c r="S559" s="235"/>
      <c r="T559" s="236"/>
      <c r="AT559" s="237" t="s">
        <v>158</v>
      </c>
      <c r="AU559" s="237" t="s">
        <v>169</v>
      </c>
      <c r="AV559" s="13" t="s">
        <v>23</v>
      </c>
      <c r="AW559" s="13" t="s">
        <v>48</v>
      </c>
      <c r="AX559" s="13" t="s">
        <v>91</v>
      </c>
      <c r="AY559" s="237" t="s">
        <v>144</v>
      </c>
    </row>
    <row r="560" spans="1:65" s="14" customFormat="1" ht="11.25">
      <c r="B560" s="238"/>
      <c r="C560" s="239"/>
      <c r="D560" s="223" t="s">
        <v>158</v>
      </c>
      <c r="E560" s="240" t="s">
        <v>1</v>
      </c>
      <c r="F560" s="241" t="s">
        <v>689</v>
      </c>
      <c r="G560" s="239"/>
      <c r="H560" s="242">
        <v>3.45</v>
      </c>
      <c r="I560" s="243"/>
      <c r="J560" s="239"/>
      <c r="K560" s="239"/>
      <c r="L560" s="244"/>
      <c r="M560" s="245"/>
      <c r="N560" s="246"/>
      <c r="O560" s="246"/>
      <c r="P560" s="246"/>
      <c r="Q560" s="246"/>
      <c r="R560" s="246"/>
      <c r="S560" s="246"/>
      <c r="T560" s="247"/>
      <c r="AT560" s="248" t="s">
        <v>158</v>
      </c>
      <c r="AU560" s="248" t="s">
        <v>169</v>
      </c>
      <c r="AV560" s="14" t="s">
        <v>98</v>
      </c>
      <c r="AW560" s="14" t="s">
        <v>48</v>
      </c>
      <c r="AX560" s="14" t="s">
        <v>91</v>
      </c>
      <c r="AY560" s="248" t="s">
        <v>144</v>
      </c>
    </row>
    <row r="561" spans="1:65" s="2" customFormat="1" ht="16.5" customHeight="1">
      <c r="A561" s="36"/>
      <c r="B561" s="37"/>
      <c r="C561" s="210" t="s">
        <v>696</v>
      </c>
      <c r="D561" s="210" t="s">
        <v>147</v>
      </c>
      <c r="E561" s="211" t="s">
        <v>697</v>
      </c>
      <c r="F561" s="212" t="s">
        <v>698</v>
      </c>
      <c r="G561" s="213" t="s">
        <v>380</v>
      </c>
      <c r="H561" s="214">
        <v>1.75</v>
      </c>
      <c r="I561" s="215"/>
      <c r="J561" s="216">
        <f>ROUND(I561*H561,2)</f>
        <v>0</v>
      </c>
      <c r="K561" s="212" t="s">
        <v>151</v>
      </c>
      <c r="L561" s="41"/>
      <c r="M561" s="217" t="s">
        <v>1</v>
      </c>
      <c r="N561" s="218" t="s">
        <v>56</v>
      </c>
      <c r="O561" s="73"/>
      <c r="P561" s="219">
        <f>O561*H561</f>
        <v>0</v>
      </c>
      <c r="Q561" s="219">
        <v>0</v>
      </c>
      <c r="R561" s="219">
        <f>Q561*H561</f>
        <v>0</v>
      </c>
      <c r="S561" s="219">
        <v>0.20499999999999999</v>
      </c>
      <c r="T561" s="220">
        <f>S561*H561</f>
        <v>0.35874999999999996</v>
      </c>
      <c r="U561" s="36"/>
      <c r="V561" s="36"/>
      <c r="W561" s="36"/>
      <c r="X561" s="36"/>
      <c r="Y561" s="36"/>
      <c r="Z561" s="36"/>
      <c r="AA561" s="36"/>
      <c r="AB561" s="36"/>
      <c r="AC561" s="36"/>
      <c r="AD561" s="36"/>
      <c r="AE561" s="36"/>
      <c r="AR561" s="221" t="s">
        <v>152</v>
      </c>
      <c r="AT561" s="221" t="s">
        <v>147</v>
      </c>
      <c r="AU561" s="221" t="s">
        <v>169</v>
      </c>
      <c r="AY561" s="18" t="s">
        <v>144</v>
      </c>
      <c r="BE561" s="222">
        <f>IF(N561="základní",J561,0)</f>
        <v>0</v>
      </c>
      <c r="BF561" s="222">
        <f>IF(N561="snížená",J561,0)</f>
        <v>0</v>
      </c>
      <c r="BG561" s="222">
        <f>IF(N561="zákl. přenesená",J561,0)</f>
        <v>0</v>
      </c>
      <c r="BH561" s="222">
        <f>IF(N561="sníž. přenesená",J561,0)</f>
        <v>0</v>
      </c>
      <c r="BI561" s="222">
        <f>IF(N561="nulová",J561,0)</f>
        <v>0</v>
      </c>
      <c r="BJ561" s="18" t="s">
        <v>23</v>
      </c>
      <c r="BK561" s="222">
        <f>ROUND(I561*H561,2)</f>
        <v>0</v>
      </c>
      <c r="BL561" s="18" t="s">
        <v>152</v>
      </c>
      <c r="BM561" s="221" t="s">
        <v>699</v>
      </c>
    </row>
    <row r="562" spans="1:65" s="2" customFormat="1" ht="29.25">
      <c r="A562" s="36"/>
      <c r="B562" s="37"/>
      <c r="C562" s="38"/>
      <c r="D562" s="223" t="s">
        <v>154</v>
      </c>
      <c r="E562" s="38"/>
      <c r="F562" s="224" t="s">
        <v>700</v>
      </c>
      <c r="G562" s="38"/>
      <c r="H562" s="38"/>
      <c r="I562" s="124"/>
      <c r="J562" s="38"/>
      <c r="K562" s="38"/>
      <c r="L562" s="41"/>
      <c r="M562" s="225"/>
      <c r="N562" s="226"/>
      <c r="O562" s="73"/>
      <c r="P562" s="73"/>
      <c r="Q562" s="73"/>
      <c r="R562" s="73"/>
      <c r="S562" s="73"/>
      <c r="T562" s="74"/>
      <c r="U562" s="36"/>
      <c r="V562" s="36"/>
      <c r="W562" s="36"/>
      <c r="X562" s="36"/>
      <c r="Y562" s="36"/>
      <c r="Z562" s="36"/>
      <c r="AA562" s="36"/>
      <c r="AB562" s="36"/>
      <c r="AC562" s="36"/>
      <c r="AD562" s="36"/>
      <c r="AE562" s="36"/>
      <c r="AT562" s="18" t="s">
        <v>154</v>
      </c>
      <c r="AU562" s="18" t="s">
        <v>169</v>
      </c>
    </row>
    <row r="563" spans="1:65" s="2" customFormat="1" ht="156">
      <c r="A563" s="36"/>
      <c r="B563" s="37"/>
      <c r="C563" s="38"/>
      <c r="D563" s="223" t="s">
        <v>156</v>
      </c>
      <c r="E563" s="38"/>
      <c r="F563" s="227" t="s">
        <v>701</v>
      </c>
      <c r="G563" s="38"/>
      <c r="H563" s="38"/>
      <c r="I563" s="124"/>
      <c r="J563" s="38"/>
      <c r="K563" s="38"/>
      <c r="L563" s="41"/>
      <c r="M563" s="225"/>
      <c r="N563" s="226"/>
      <c r="O563" s="73"/>
      <c r="P563" s="73"/>
      <c r="Q563" s="73"/>
      <c r="R563" s="73"/>
      <c r="S563" s="73"/>
      <c r="T563" s="74"/>
      <c r="U563" s="36"/>
      <c r="V563" s="36"/>
      <c r="W563" s="36"/>
      <c r="X563" s="36"/>
      <c r="Y563" s="36"/>
      <c r="Z563" s="36"/>
      <c r="AA563" s="36"/>
      <c r="AB563" s="36"/>
      <c r="AC563" s="36"/>
      <c r="AD563" s="36"/>
      <c r="AE563" s="36"/>
      <c r="AT563" s="18" t="s">
        <v>156</v>
      </c>
      <c r="AU563" s="18" t="s">
        <v>169</v>
      </c>
    </row>
    <row r="564" spans="1:65" s="13" customFormat="1" ht="11.25">
      <c r="B564" s="228"/>
      <c r="C564" s="229"/>
      <c r="D564" s="223" t="s">
        <v>158</v>
      </c>
      <c r="E564" s="230" t="s">
        <v>1</v>
      </c>
      <c r="F564" s="231" t="s">
        <v>680</v>
      </c>
      <c r="G564" s="229"/>
      <c r="H564" s="230" t="s">
        <v>1</v>
      </c>
      <c r="I564" s="232"/>
      <c r="J564" s="229"/>
      <c r="K564" s="229"/>
      <c r="L564" s="233"/>
      <c r="M564" s="234"/>
      <c r="N564" s="235"/>
      <c r="O564" s="235"/>
      <c r="P564" s="235"/>
      <c r="Q564" s="235"/>
      <c r="R564" s="235"/>
      <c r="S564" s="235"/>
      <c r="T564" s="236"/>
      <c r="AT564" s="237" t="s">
        <v>158</v>
      </c>
      <c r="AU564" s="237" t="s">
        <v>169</v>
      </c>
      <c r="AV564" s="13" t="s">
        <v>23</v>
      </c>
      <c r="AW564" s="13" t="s">
        <v>48</v>
      </c>
      <c r="AX564" s="13" t="s">
        <v>91</v>
      </c>
      <c r="AY564" s="237" t="s">
        <v>144</v>
      </c>
    </row>
    <row r="565" spans="1:65" s="14" customFormat="1" ht="11.25">
      <c r="B565" s="238"/>
      <c r="C565" s="239"/>
      <c r="D565" s="223" t="s">
        <v>158</v>
      </c>
      <c r="E565" s="240" t="s">
        <v>1</v>
      </c>
      <c r="F565" s="241" t="s">
        <v>702</v>
      </c>
      <c r="G565" s="239"/>
      <c r="H565" s="242">
        <v>1.75</v>
      </c>
      <c r="I565" s="243"/>
      <c r="J565" s="239"/>
      <c r="K565" s="239"/>
      <c r="L565" s="244"/>
      <c r="M565" s="245"/>
      <c r="N565" s="246"/>
      <c r="O565" s="246"/>
      <c r="P565" s="246"/>
      <c r="Q565" s="246"/>
      <c r="R565" s="246"/>
      <c r="S565" s="246"/>
      <c r="T565" s="247"/>
      <c r="AT565" s="248" t="s">
        <v>158</v>
      </c>
      <c r="AU565" s="248" t="s">
        <v>169</v>
      </c>
      <c r="AV565" s="14" t="s">
        <v>98</v>
      </c>
      <c r="AW565" s="14" t="s">
        <v>48</v>
      </c>
      <c r="AX565" s="14" t="s">
        <v>91</v>
      </c>
      <c r="AY565" s="248" t="s">
        <v>144</v>
      </c>
    </row>
    <row r="566" spans="1:65" s="2" customFormat="1" ht="21.75" customHeight="1">
      <c r="A566" s="36"/>
      <c r="B566" s="37"/>
      <c r="C566" s="210" t="s">
        <v>703</v>
      </c>
      <c r="D566" s="210" t="s">
        <v>147</v>
      </c>
      <c r="E566" s="211" t="s">
        <v>704</v>
      </c>
      <c r="F566" s="212" t="s">
        <v>705</v>
      </c>
      <c r="G566" s="213" t="s">
        <v>172</v>
      </c>
      <c r="H566" s="214">
        <v>21.783000000000001</v>
      </c>
      <c r="I566" s="215"/>
      <c r="J566" s="216">
        <f>ROUND(I566*H566,2)</f>
        <v>0</v>
      </c>
      <c r="K566" s="212" t="s">
        <v>151</v>
      </c>
      <c r="L566" s="41"/>
      <c r="M566" s="217" t="s">
        <v>1</v>
      </c>
      <c r="N566" s="218" t="s">
        <v>56</v>
      </c>
      <c r="O566" s="73"/>
      <c r="P566" s="219">
        <f>O566*H566</f>
        <v>0</v>
      </c>
      <c r="Q566" s="219">
        <v>0</v>
      </c>
      <c r="R566" s="219">
        <f>Q566*H566</f>
        <v>0</v>
      </c>
      <c r="S566" s="219">
        <v>0.24</v>
      </c>
      <c r="T566" s="220">
        <f>S566*H566</f>
        <v>5.2279200000000001</v>
      </c>
      <c r="U566" s="36"/>
      <c r="V566" s="36"/>
      <c r="W566" s="36"/>
      <c r="X566" s="36"/>
      <c r="Y566" s="36"/>
      <c r="Z566" s="36"/>
      <c r="AA566" s="36"/>
      <c r="AB566" s="36"/>
      <c r="AC566" s="36"/>
      <c r="AD566" s="36"/>
      <c r="AE566" s="36"/>
      <c r="AR566" s="221" t="s">
        <v>152</v>
      </c>
      <c r="AT566" s="221" t="s">
        <v>147</v>
      </c>
      <c r="AU566" s="221" t="s">
        <v>169</v>
      </c>
      <c r="AY566" s="18" t="s">
        <v>144</v>
      </c>
      <c r="BE566" s="222">
        <f>IF(N566="základní",J566,0)</f>
        <v>0</v>
      </c>
      <c r="BF566" s="222">
        <f>IF(N566="snížená",J566,0)</f>
        <v>0</v>
      </c>
      <c r="BG566" s="222">
        <f>IF(N566="zákl. přenesená",J566,0)</f>
        <v>0</v>
      </c>
      <c r="BH566" s="222">
        <f>IF(N566="sníž. přenesená",J566,0)</f>
        <v>0</v>
      </c>
      <c r="BI566" s="222">
        <f>IF(N566="nulová",J566,0)</f>
        <v>0</v>
      </c>
      <c r="BJ566" s="18" t="s">
        <v>23</v>
      </c>
      <c r="BK566" s="222">
        <f>ROUND(I566*H566,2)</f>
        <v>0</v>
      </c>
      <c r="BL566" s="18" t="s">
        <v>152</v>
      </c>
      <c r="BM566" s="221" t="s">
        <v>706</v>
      </c>
    </row>
    <row r="567" spans="1:65" s="2" customFormat="1" ht="39">
      <c r="A567" s="36"/>
      <c r="B567" s="37"/>
      <c r="C567" s="38"/>
      <c r="D567" s="223" t="s">
        <v>154</v>
      </c>
      <c r="E567" s="38"/>
      <c r="F567" s="224" t="s">
        <v>707</v>
      </c>
      <c r="G567" s="38"/>
      <c r="H567" s="38"/>
      <c r="I567" s="124"/>
      <c r="J567" s="38"/>
      <c r="K567" s="38"/>
      <c r="L567" s="41"/>
      <c r="M567" s="225"/>
      <c r="N567" s="226"/>
      <c r="O567" s="73"/>
      <c r="P567" s="73"/>
      <c r="Q567" s="73"/>
      <c r="R567" s="73"/>
      <c r="S567" s="73"/>
      <c r="T567" s="74"/>
      <c r="U567" s="36"/>
      <c r="V567" s="36"/>
      <c r="W567" s="36"/>
      <c r="X567" s="36"/>
      <c r="Y567" s="36"/>
      <c r="Z567" s="36"/>
      <c r="AA567" s="36"/>
      <c r="AB567" s="36"/>
      <c r="AC567" s="36"/>
      <c r="AD567" s="36"/>
      <c r="AE567" s="36"/>
      <c r="AT567" s="18" t="s">
        <v>154</v>
      </c>
      <c r="AU567" s="18" t="s">
        <v>169</v>
      </c>
    </row>
    <row r="568" spans="1:65" s="2" customFormat="1" ht="253.5">
      <c r="A568" s="36"/>
      <c r="B568" s="37"/>
      <c r="C568" s="38"/>
      <c r="D568" s="223" t="s">
        <v>156</v>
      </c>
      <c r="E568" s="38"/>
      <c r="F568" s="227" t="s">
        <v>708</v>
      </c>
      <c r="G568" s="38"/>
      <c r="H568" s="38"/>
      <c r="I568" s="124"/>
      <c r="J568" s="38"/>
      <c r="K568" s="38"/>
      <c r="L568" s="41"/>
      <c r="M568" s="225"/>
      <c r="N568" s="226"/>
      <c r="O568" s="73"/>
      <c r="P568" s="73"/>
      <c r="Q568" s="73"/>
      <c r="R568" s="73"/>
      <c r="S568" s="73"/>
      <c r="T568" s="74"/>
      <c r="U568" s="36"/>
      <c r="V568" s="36"/>
      <c r="W568" s="36"/>
      <c r="X568" s="36"/>
      <c r="Y568" s="36"/>
      <c r="Z568" s="36"/>
      <c r="AA568" s="36"/>
      <c r="AB568" s="36"/>
      <c r="AC568" s="36"/>
      <c r="AD568" s="36"/>
      <c r="AE568" s="36"/>
      <c r="AT568" s="18" t="s">
        <v>156</v>
      </c>
      <c r="AU568" s="18" t="s">
        <v>169</v>
      </c>
    </row>
    <row r="569" spans="1:65" s="13" customFormat="1" ht="11.25">
      <c r="B569" s="228"/>
      <c r="C569" s="229"/>
      <c r="D569" s="223" t="s">
        <v>158</v>
      </c>
      <c r="E569" s="230" t="s">
        <v>1</v>
      </c>
      <c r="F569" s="231" t="s">
        <v>680</v>
      </c>
      <c r="G569" s="229"/>
      <c r="H569" s="230" t="s">
        <v>1</v>
      </c>
      <c r="I569" s="232"/>
      <c r="J569" s="229"/>
      <c r="K569" s="229"/>
      <c r="L569" s="233"/>
      <c r="M569" s="234"/>
      <c r="N569" s="235"/>
      <c r="O569" s="235"/>
      <c r="P569" s="235"/>
      <c r="Q569" s="235"/>
      <c r="R569" s="235"/>
      <c r="S569" s="235"/>
      <c r="T569" s="236"/>
      <c r="AT569" s="237" t="s">
        <v>158</v>
      </c>
      <c r="AU569" s="237" t="s">
        <v>169</v>
      </c>
      <c r="AV569" s="13" t="s">
        <v>23</v>
      </c>
      <c r="AW569" s="13" t="s">
        <v>48</v>
      </c>
      <c r="AX569" s="13" t="s">
        <v>91</v>
      </c>
      <c r="AY569" s="237" t="s">
        <v>144</v>
      </c>
    </row>
    <row r="570" spans="1:65" s="14" customFormat="1" ht="11.25">
      <c r="B570" s="238"/>
      <c r="C570" s="239"/>
      <c r="D570" s="223" t="s">
        <v>158</v>
      </c>
      <c r="E570" s="240" t="s">
        <v>1</v>
      </c>
      <c r="F570" s="241" t="s">
        <v>709</v>
      </c>
      <c r="G570" s="239"/>
      <c r="H570" s="242">
        <v>21.257999999999999</v>
      </c>
      <c r="I570" s="243"/>
      <c r="J570" s="239"/>
      <c r="K570" s="239"/>
      <c r="L570" s="244"/>
      <c r="M570" s="245"/>
      <c r="N570" s="246"/>
      <c r="O570" s="246"/>
      <c r="P570" s="246"/>
      <c r="Q570" s="246"/>
      <c r="R570" s="246"/>
      <c r="S570" s="246"/>
      <c r="T570" s="247"/>
      <c r="AT570" s="248" t="s">
        <v>158</v>
      </c>
      <c r="AU570" s="248" t="s">
        <v>169</v>
      </c>
      <c r="AV570" s="14" t="s">
        <v>98</v>
      </c>
      <c r="AW570" s="14" t="s">
        <v>48</v>
      </c>
      <c r="AX570" s="14" t="s">
        <v>91</v>
      </c>
      <c r="AY570" s="248" t="s">
        <v>144</v>
      </c>
    </row>
    <row r="571" spans="1:65" s="14" customFormat="1" ht="11.25">
      <c r="B571" s="238"/>
      <c r="C571" s="239"/>
      <c r="D571" s="223" t="s">
        <v>158</v>
      </c>
      <c r="E571" s="240" t="s">
        <v>1</v>
      </c>
      <c r="F571" s="241" t="s">
        <v>710</v>
      </c>
      <c r="G571" s="239"/>
      <c r="H571" s="242">
        <v>0.52500000000000002</v>
      </c>
      <c r="I571" s="243"/>
      <c r="J571" s="239"/>
      <c r="K571" s="239"/>
      <c r="L571" s="244"/>
      <c r="M571" s="245"/>
      <c r="N571" s="246"/>
      <c r="O571" s="246"/>
      <c r="P571" s="246"/>
      <c r="Q571" s="246"/>
      <c r="R571" s="246"/>
      <c r="S571" s="246"/>
      <c r="T571" s="247"/>
      <c r="AT571" s="248" t="s">
        <v>158</v>
      </c>
      <c r="AU571" s="248" t="s">
        <v>169</v>
      </c>
      <c r="AV571" s="14" t="s">
        <v>98</v>
      </c>
      <c r="AW571" s="14" t="s">
        <v>48</v>
      </c>
      <c r="AX571" s="14" t="s">
        <v>91</v>
      </c>
      <c r="AY571" s="248" t="s">
        <v>144</v>
      </c>
    </row>
    <row r="572" spans="1:65" s="2" customFormat="1" ht="21.75" customHeight="1">
      <c r="A572" s="36"/>
      <c r="B572" s="37"/>
      <c r="C572" s="210" t="s">
        <v>711</v>
      </c>
      <c r="D572" s="210" t="s">
        <v>147</v>
      </c>
      <c r="E572" s="211" t="s">
        <v>460</v>
      </c>
      <c r="F572" s="212" t="s">
        <v>461</v>
      </c>
      <c r="G572" s="213" t="s">
        <v>239</v>
      </c>
      <c r="H572" s="214">
        <v>38.000999999999998</v>
      </c>
      <c r="I572" s="215"/>
      <c r="J572" s="216">
        <f>ROUND(I572*H572,2)</f>
        <v>0</v>
      </c>
      <c r="K572" s="212" t="s">
        <v>151</v>
      </c>
      <c r="L572" s="41"/>
      <c r="M572" s="217" t="s">
        <v>1</v>
      </c>
      <c r="N572" s="218" t="s">
        <v>56</v>
      </c>
      <c r="O572" s="73"/>
      <c r="P572" s="219">
        <f>O572*H572</f>
        <v>0</v>
      </c>
      <c r="Q572" s="219">
        <v>0</v>
      </c>
      <c r="R572" s="219">
        <f>Q572*H572</f>
        <v>0</v>
      </c>
      <c r="S572" s="219">
        <v>0</v>
      </c>
      <c r="T572" s="220">
        <f>S572*H572</f>
        <v>0</v>
      </c>
      <c r="U572" s="36"/>
      <c r="V572" s="36"/>
      <c r="W572" s="36"/>
      <c r="X572" s="36"/>
      <c r="Y572" s="36"/>
      <c r="Z572" s="36"/>
      <c r="AA572" s="36"/>
      <c r="AB572" s="36"/>
      <c r="AC572" s="36"/>
      <c r="AD572" s="36"/>
      <c r="AE572" s="36"/>
      <c r="AR572" s="221" t="s">
        <v>152</v>
      </c>
      <c r="AT572" s="221" t="s">
        <v>147</v>
      </c>
      <c r="AU572" s="221" t="s">
        <v>169</v>
      </c>
      <c r="AY572" s="18" t="s">
        <v>144</v>
      </c>
      <c r="BE572" s="222">
        <f>IF(N572="základní",J572,0)</f>
        <v>0</v>
      </c>
      <c r="BF572" s="222">
        <f>IF(N572="snížená",J572,0)</f>
        <v>0</v>
      </c>
      <c r="BG572" s="222">
        <f>IF(N572="zákl. přenesená",J572,0)</f>
        <v>0</v>
      </c>
      <c r="BH572" s="222">
        <f>IF(N572="sníž. přenesená",J572,0)</f>
        <v>0</v>
      </c>
      <c r="BI572" s="222">
        <f>IF(N572="nulová",J572,0)</f>
        <v>0</v>
      </c>
      <c r="BJ572" s="18" t="s">
        <v>23</v>
      </c>
      <c r="BK572" s="222">
        <f>ROUND(I572*H572,2)</f>
        <v>0</v>
      </c>
      <c r="BL572" s="18" t="s">
        <v>152</v>
      </c>
      <c r="BM572" s="221" t="s">
        <v>712</v>
      </c>
    </row>
    <row r="573" spans="1:65" s="2" customFormat="1" ht="11.25">
      <c r="A573" s="36"/>
      <c r="B573" s="37"/>
      <c r="C573" s="38"/>
      <c r="D573" s="223" t="s">
        <v>154</v>
      </c>
      <c r="E573" s="38"/>
      <c r="F573" s="224" t="s">
        <v>463</v>
      </c>
      <c r="G573" s="38"/>
      <c r="H573" s="38"/>
      <c r="I573" s="124"/>
      <c r="J573" s="38"/>
      <c r="K573" s="38"/>
      <c r="L573" s="41"/>
      <c r="M573" s="225"/>
      <c r="N573" s="226"/>
      <c r="O573" s="73"/>
      <c r="P573" s="73"/>
      <c r="Q573" s="73"/>
      <c r="R573" s="73"/>
      <c r="S573" s="73"/>
      <c r="T573" s="74"/>
      <c r="U573" s="36"/>
      <c r="V573" s="36"/>
      <c r="W573" s="36"/>
      <c r="X573" s="36"/>
      <c r="Y573" s="36"/>
      <c r="Z573" s="36"/>
      <c r="AA573" s="36"/>
      <c r="AB573" s="36"/>
      <c r="AC573" s="36"/>
      <c r="AD573" s="36"/>
      <c r="AE573" s="36"/>
      <c r="AT573" s="18" t="s">
        <v>154</v>
      </c>
      <c r="AU573" s="18" t="s">
        <v>169</v>
      </c>
    </row>
    <row r="574" spans="1:65" s="2" customFormat="1" ht="39">
      <c r="A574" s="36"/>
      <c r="B574" s="37"/>
      <c r="C574" s="38"/>
      <c r="D574" s="223" t="s">
        <v>156</v>
      </c>
      <c r="E574" s="38"/>
      <c r="F574" s="227" t="s">
        <v>464</v>
      </c>
      <c r="G574" s="38"/>
      <c r="H574" s="38"/>
      <c r="I574" s="124"/>
      <c r="J574" s="38"/>
      <c r="K574" s="38"/>
      <c r="L574" s="41"/>
      <c r="M574" s="225"/>
      <c r="N574" s="226"/>
      <c r="O574" s="73"/>
      <c r="P574" s="73"/>
      <c r="Q574" s="73"/>
      <c r="R574" s="73"/>
      <c r="S574" s="73"/>
      <c r="T574" s="74"/>
      <c r="U574" s="36"/>
      <c r="V574" s="36"/>
      <c r="W574" s="36"/>
      <c r="X574" s="36"/>
      <c r="Y574" s="36"/>
      <c r="Z574" s="36"/>
      <c r="AA574" s="36"/>
      <c r="AB574" s="36"/>
      <c r="AC574" s="36"/>
      <c r="AD574" s="36"/>
      <c r="AE574" s="36"/>
      <c r="AT574" s="18" t="s">
        <v>156</v>
      </c>
      <c r="AU574" s="18" t="s">
        <v>169</v>
      </c>
    </row>
    <row r="575" spans="1:65" s="13" customFormat="1" ht="11.25">
      <c r="B575" s="228"/>
      <c r="C575" s="229"/>
      <c r="D575" s="223" t="s">
        <v>158</v>
      </c>
      <c r="E575" s="230" t="s">
        <v>1</v>
      </c>
      <c r="F575" s="231" t="s">
        <v>688</v>
      </c>
      <c r="G575" s="229"/>
      <c r="H575" s="230" t="s">
        <v>1</v>
      </c>
      <c r="I575" s="232"/>
      <c r="J575" s="229"/>
      <c r="K575" s="229"/>
      <c r="L575" s="233"/>
      <c r="M575" s="234"/>
      <c r="N575" s="235"/>
      <c r="O575" s="235"/>
      <c r="P575" s="235"/>
      <c r="Q575" s="235"/>
      <c r="R575" s="235"/>
      <c r="S575" s="235"/>
      <c r="T575" s="236"/>
      <c r="AT575" s="237" t="s">
        <v>158</v>
      </c>
      <c r="AU575" s="237" t="s">
        <v>169</v>
      </c>
      <c r="AV575" s="13" t="s">
        <v>23</v>
      </c>
      <c r="AW575" s="13" t="s">
        <v>48</v>
      </c>
      <c r="AX575" s="13" t="s">
        <v>91</v>
      </c>
      <c r="AY575" s="237" t="s">
        <v>144</v>
      </c>
    </row>
    <row r="576" spans="1:65" s="14" customFormat="1" ht="11.25">
      <c r="B576" s="238"/>
      <c r="C576" s="239"/>
      <c r="D576" s="223" t="s">
        <v>158</v>
      </c>
      <c r="E576" s="240" t="s">
        <v>1</v>
      </c>
      <c r="F576" s="241" t="s">
        <v>713</v>
      </c>
      <c r="G576" s="239"/>
      <c r="H576" s="242">
        <v>0.81074999999999997</v>
      </c>
      <c r="I576" s="243"/>
      <c r="J576" s="239"/>
      <c r="K576" s="239"/>
      <c r="L576" s="244"/>
      <c r="M576" s="245"/>
      <c r="N576" s="246"/>
      <c r="O576" s="246"/>
      <c r="P576" s="246"/>
      <c r="Q576" s="246"/>
      <c r="R576" s="246"/>
      <c r="S576" s="246"/>
      <c r="T576" s="247"/>
      <c r="AT576" s="248" t="s">
        <v>158</v>
      </c>
      <c r="AU576" s="248" t="s">
        <v>169</v>
      </c>
      <c r="AV576" s="14" t="s">
        <v>98</v>
      </c>
      <c r="AW576" s="14" t="s">
        <v>48</v>
      </c>
      <c r="AX576" s="14" t="s">
        <v>91</v>
      </c>
      <c r="AY576" s="248" t="s">
        <v>144</v>
      </c>
    </row>
    <row r="577" spans="1:65" s="13" customFormat="1" ht="11.25">
      <c r="B577" s="228"/>
      <c r="C577" s="229"/>
      <c r="D577" s="223" t="s">
        <v>158</v>
      </c>
      <c r="E577" s="230" t="s">
        <v>1</v>
      </c>
      <c r="F577" s="231" t="s">
        <v>680</v>
      </c>
      <c r="G577" s="229"/>
      <c r="H577" s="230" t="s">
        <v>1</v>
      </c>
      <c r="I577" s="232"/>
      <c r="J577" s="229"/>
      <c r="K577" s="229"/>
      <c r="L577" s="233"/>
      <c r="M577" s="234"/>
      <c r="N577" s="235"/>
      <c r="O577" s="235"/>
      <c r="P577" s="235"/>
      <c r="Q577" s="235"/>
      <c r="R577" s="235"/>
      <c r="S577" s="235"/>
      <c r="T577" s="236"/>
      <c r="AT577" s="237" t="s">
        <v>158</v>
      </c>
      <c r="AU577" s="237" t="s">
        <v>169</v>
      </c>
      <c r="AV577" s="13" t="s">
        <v>23</v>
      </c>
      <c r="AW577" s="13" t="s">
        <v>48</v>
      </c>
      <c r="AX577" s="13" t="s">
        <v>91</v>
      </c>
      <c r="AY577" s="237" t="s">
        <v>144</v>
      </c>
    </row>
    <row r="578" spans="1:65" s="14" customFormat="1" ht="11.25">
      <c r="B578" s="238"/>
      <c r="C578" s="239"/>
      <c r="D578" s="223" t="s">
        <v>158</v>
      </c>
      <c r="E578" s="240" t="s">
        <v>1</v>
      </c>
      <c r="F578" s="241" t="s">
        <v>714</v>
      </c>
      <c r="G578" s="239"/>
      <c r="H578" s="242">
        <v>0.35874999999999996</v>
      </c>
      <c r="I578" s="243"/>
      <c r="J578" s="239"/>
      <c r="K578" s="239"/>
      <c r="L578" s="244"/>
      <c r="M578" s="245"/>
      <c r="N578" s="246"/>
      <c r="O578" s="246"/>
      <c r="P578" s="246"/>
      <c r="Q578" s="246"/>
      <c r="R578" s="246"/>
      <c r="S578" s="246"/>
      <c r="T578" s="247"/>
      <c r="AT578" s="248" t="s">
        <v>158</v>
      </c>
      <c r="AU578" s="248" t="s">
        <v>169</v>
      </c>
      <c r="AV578" s="14" t="s">
        <v>98</v>
      </c>
      <c r="AW578" s="14" t="s">
        <v>48</v>
      </c>
      <c r="AX578" s="14" t="s">
        <v>91</v>
      </c>
      <c r="AY578" s="248" t="s">
        <v>144</v>
      </c>
    </row>
    <row r="579" spans="1:65" s="14" customFormat="1" ht="11.25">
      <c r="B579" s="238"/>
      <c r="C579" s="239"/>
      <c r="D579" s="223" t="s">
        <v>158</v>
      </c>
      <c r="E579" s="240" t="s">
        <v>1</v>
      </c>
      <c r="F579" s="241" t="s">
        <v>715</v>
      </c>
      <c r="G579" s="239"/>
      <c r="H579" s="242">
        <v>0.126</v>
      </c>
      <c r="I579" s="243"/>
      <c r="J579" s="239"/>
      <c r="K579" s="239"/>
      <c r="L579" s="244"/>
      <c r="M579" s="245"/>
      <c r="N579" s="246"/>
      <c r="O579" s="246"/>
      <c r="P579" s="246"/>
      <c r="Q579" s="246"/>
      <c r="R579" s="246"/>
      <c r="S579" s="246"/>
      <c r="T579" s="247"/>
      <c r="AT579" s="248" t="s">
        <v>158</v>
      </c>
      <c r="AU579" s="248" t="s">
        <v>169</v>
      </c>
      <c r="AV579" s="14" t="s">
        <v>98</v>
      </c>
      <c r="AW579" s="14" t="s">
        <v>48</v>
      </c>
      <c r="AX579" s="14" t="s">
        <v>91</v>
      </c>
      <c r="AY579" s="248" t="s">
        <v>144</v>
      </c>
    </row>
    <row r="580" spans="1:65" s="14" customFormat="1" ht="11.25">
      <c r="B580" s="238"/>
      <c r="C580" s="239"/>
      <c r="D580" s="223" t="s">
        <v>158</v>
      </c>
      <c r="E580" s="240" t="s">
        <v>1</v>
      </c>
      <c r="F580" s="241" t="s">
        <v>716</v>
      </c>
      <c r="G580" s="239"/>
      <c r="H580" s="242">
        <v>24.800999999999998</v>
      </c>
      <c r="I580" s="243"/>
      <c r="J580" s="239"/>
      <c r="K580" s="239"/>
      <c r="L580" s="244"/>
      <c r="M580" s="245"/>
      <c r="N580" s="246"/>
      <c r="O580" s="246"/>
      <c r="P580" s="246"/>
      <c r="Q580" s="246"/>
      <c r="R580" s="246"/>
      <c r="S580" s="246"/>
      <c r="T580" s="247"/>
      <c r="AT580" s="248" t="s">
        <v>158</v>
      </c>
      <c r="AU580" s="248" t="s">
        <v>169</v>
      </c>
      <c r="AV580" s="14" t="s">
        <v>98</v>
      </c>
      <c r="AW580" s="14" t="s">
        <v>48</v>
      </c>
      <c r="AX580" s="14" t="s">
        <v>91</v>
      </c>
      <c r="AY580" s="248" t="s">
        <v>144</v>
      </c>
    </row>
    <row r="581" spans="1:65" s="14" customFormat="1" ht="11.25">
      <c r="B581" s="238"/>
      <c r="C581" s="239"/>
      <c r="D581" s="223" t="s">
        <v>158</v>
      </c>
      <c r="E581" s="240" t="s">
        <v>1</v>
      </c>
      <c r="F581" s="241" t="s">
        <v>717</v>
      </c>
      <c r="G581" s="239"/>
      <c r="H581" s="242">
        <v>11.90448</v>
      </c>
      <c r="I581" s="243"/>
      <c r="J581" s="239"/>
      <c r="K581" s="239"/>
      <c r="L581" s="244"/>
      <c r="M581" s="245"/>
      <c r="N581" s="246"/>
      <c r="O581" s="246"/>
      <c r="P581" s="246"/>
      <c r="Q581" s="246"/>
      <c r="R581" s="246"/>
      <c r="S581" s="246"/>
      <c r="T581" s="247"/>
      <c r="AT581" s="248" t="s">
        <v>158</v>
      </c>
      <c r="AU581" s="248" t="s">
        <v>169</v>
      </c>
      <c r="AV581" s="14" t="s">
        <v>98</v>
      </c>
      <c r="AW581" s="14" t="s">
        <v>48</v>
      </c>
      <c r="AX581" s="14" t="s">
        <v>91</v>
      </c>
      <c r="AY581" s="248" t="s">
        <v>144</v>
      </c>
    </row>
    <row r="582" spans="1:65" s="2" customFormat="1" ht="16.5" customHeight="1">
      <c r="A582" s="36"/>
      <c r="B582" s="37"/>
      <c r="C582" s="210" t="s">
        <v>718</v>
      </c>
      <c r="D582" s="210" t="s">
        <v>147</v>
      </c>
      <c r="E582" s="211" t="s">
        <v>472</v>
      </c>
      <c r="F582" s="212" t="s">
        <v>473</v>
      </c>
      <c r="G582" s="213" t="s">
        <v>239</v>
      </c>
      <c r="H582" s="214">
        <v>38.000999999999998</v>
      </c>
      <c r="I582" s="215"/>
      <c r="J582" s="216">
        <f>ROUND(I582*H582,2)</f>
        <v>0</v>
      </c>
      <c r="K582" s="212" t="s">
        <v>151</v>
      </c>
      <c r="L582" s="41"/>
      <c r="M582" s="217" t="s">
        <v>1</v>
      </c>
      <c r="N582" s="218" t="s">
        <v>56</v>
      </c>
      <c r="O582" s="73"/>
      <c r="P582" s="219">
        <f>O582*H582</f>
        <v>0</v>
      </c>
      <c r="Q582" s="219">
        <v>0</v>
      </c>
      <c r="R582" s="219">
        <f>Q582*H582</f>
        <v>0</v>
      </c>
      <c r="S582" s="219">
        <v>0</v>
      </c>
      <c r="T582" s="220">
        <f>S582*H582</f>
        <v>0</v>
      </c>
      <c r="U582" s="36"/>
      <c r="V582" s="36"/>
      <c r="W582" s="36"/>
      <c r="X582" s="36"/>
      <c r="Y582" s="36"/>
      <c r="Z582" s="36"/>
      <c r="AA582" s="36"/>
      <c r="AB582" s="36"/>
      <c r="AC582" s="36"/>
      <c r="AD582" s="36"/>
      <c r="AE582" s="36"/>
      <c r="AR582" s="221" t="s">
        <v>152</v>
      </c>
      <c r="AT582" s="221" t="s">
        <v>147</v>
      </c>
      <c r="AU582" s="221" t="s">
        <v>169</v>
      </c>
      <c r="AY582" s="18" t="s">
        <v>144</v>
      </c>
      <c r="BE582" s="222">
        <f>IF(N582="základní",J582,0)</f>
        <v>0</v>
      </c>
      <c r="BF582" s="222">
        <f>IF(N582="snížená",J582,0)</f>
        <v>0</v>
      </c>
      <c r="BG582" s="222">
        <f>IF(N582="zákl. přenesená",J582,0)</f>
        <v>0</v>
      </c>
      <c r="BH582" s="222">
        <f>IF(N582="sníž. přenesená",J582,0)</f>
        <v>0</v>
      </c>
      <c r="BI582" s="222">
        <f>IF(N582="nulová",J582,0)</f>
        <v>0</v>
      </c>
      <c r="BJ582" s="18" t="s">
        <v>23</v>
      </c>
      <c r="BK582" s="222">
        <f>ROUND(I582*H582,2)</f>
        <v>0</v>
      </c>
      <c r="BL582" s="18" t="s">
        <v>152</v>
      </c>
      <c r="BM582" s="221" t="s">
        <v>719</v>
      </c>
    </row>
    <row r="583" spans="1:65" s="2" customFormat="1" ht="19.5">
      <c r="A583" s="36"/>
      <c r="B583" s="37"/>
      <c r="C583" s="38"/>
      <c r="D583" s="223" t="s">
        <v>154</v>
      </c>
      <c r="E583" s="38"/>
      <c r="F583" s="224" t="s">
        <v>475</v>
      </c>
      <c r="G583" s="38"/>
      <c r="H583" s="38"/>
      <c r="I583" s="124"/>
      <c r="J583" s="38"/>
      <c r="K583" s="38"/>
      <c r="L583" s="41"/>
      <c r="M583" s="225"/>
      <c r="N583" s="226"/>
      <c r="O583" s="73"/>
      <c r="P583" s="73"/>
      <c r="Q583" s="73"/>
      <c r="R583" s="73"/>
      <c r="S583" s="73"/>
      <c r="T583" s="74"/>
      <c r="U583" s="36"/>
      <c r="V583" s="36"/>
      <c r="W583" s="36"/>
      <c r="X583" s="36"/>
      <c r="Y583" s="36"/>
      <c r="Z583" s="36"/>
      <c r="AA583" s="36"/>
      <c r="AB583" s="36"/>
      <c r="AC583" s="36"/>
      <c r="AD583" s="36"/>
      <c r="AE583" s="36"/>
      <c r="AT583" s="18" t="s">
        <v>154</v>
      </c>
      <c r="AU583" s="18" t="s">
        <v>169</v>
      </c>
    </row>
    <row r="584" spans="1:65" s="2" customFormat="1" ht="97.5">
      <c r="A584" s="36"/>
      <c r="B584" s="37"/>
      <c r="C584" s="38"/>
      <c r="D584" s="223" t="s">
        <v>156</v>
      </c>
      <c r="E584" s="38"/>
      <c r="F584" s="227" t="s">
        <v>476</v>
      </c>
      <c r="G584" s="38"/>
      <c r="H584" s="38"/>
      <c r="I584" s="124"/>
      <c r="J584" s="38"/>
      <c r="K584" s="38"/>
      <c r="L584" s="41"/>
      <c r="M584" s="225"/>
      <c r="N584" s="226"/>
      <c r="O584" s="73"/>
      <c r="P584" s="73"/>
      <c r="Q584" s="73"/>
      <c r="R584" s="73"/>
      <c r="S584" s="73"/>
      <c r="T584" s="74"/>
      <c r="U584" s="36"/>
      <c r="V584" s="36"/>
      <c r="W584" s="36"/>
      <c r="X584" s="36"/>
      <c r="Y584" s="36"/>
      <c r="Z584" s="36"/>
      <c r="AA584" s="36"/>
      <c r="AB584" s="36"/>
      <c r="AC584" s="36"/>
      <c r="AD584" s="36"/>
      <c r="AE584" s="36"/>
      <c r="AT584" s="18" t="s">
        <v>156</v>
      </c>
      <c r="AU584" s="18" t="s">
        <v>169</v>
      </c>
    </row>
    <row r="585" spans="1:65" s="13" customFormat="1" ht="11.25">
      <c r="B585" s="228"/>
      <c r="C585" s="229"/>
      <c r="D585" s="223" t="s">
        <v>158</v>
      </c>
      <c r="E585" s="230" t="s">
        <v>1</v>
      </c>
      <c r="F585" s="231" t="s">
        <v>688</v>
      </c>
      <c r="G585" s="229"/>
      <c r="H585" s="230" t="s">
        <v>1</v>
      </c>
      <c r="I585" s="232"/>
      <c r="J585" s="229"/>
      <c r="K585" s="229"/>
      <c r="L585" s="233"/>
      <c r="M585" s="234"/>
      <c r="N585" s="235"/>
      <c r="O585" s="235"/>
      <c r="P585" s="235"/>
      <c r="Q585" s="235"/>
      <c r="R585" s="235"/>
      <c r="S585" s="235"/>
      <c r="T585" s="236"/>
      <c r="AT585" s="237" t="s">
        <v>158</v>
      </c>
      <c r="AU585" s="237" t="s">
        <v>169</v>
      </c>
      <c r="AV585" s="13" t="s">
        <v>23</v>
      </c>
      <c r="AW585" s="13" t="s">
        <v>48</v>
      </c>
      <c r="AX585" s="13" t="s">
        <v>91</v>
      </c>
      <c r="AY585" s="237" t="s">
        <v>144</v>
      </c>
    </row>
    <row r="586" spans="1:65" s="14" customFormat="1" ht="11.25">
      <c r="B586" s="238"/>
      <c r="C586" s="239"/>
      <c r="D586" s="223" t="s">
        <v>158</v>
      </c>
      <c r="E586" s="240" t="s">
        <v>1</v>
      </c>
      <c r="F586" s="241" t="s">
        <v>713</v>
      </c>
      <c r="G586" s="239"/>
      <c r="H586" s="242">
        <v>0.81074999999999997</v>
      </c>
      <c r="I586" s="243"/>
      <c r="J586" s="239"/>
      <c r="K586" s="239"/>
      <c r="L586" s="244"/>
      <c r="M586" s="245"/>
      <c r="N586" s="246"/>
      <c r="O586" s="246"/>
      <c r="P586" s="246"/>
      <c r="Q586" s="246"/>
      <c r="R586" s="246"/>
      <c r="S586" s="246"/>
      <c r="T586" s="247"/>
      <c r="AT586" s="248" t="s">
        <v>158</v>
      </c>
      <c r="AU586" s="248" t="s">
        <v>169</v>
      </c>
      <c r="AV586" s="14" t="s">
        <v>98</v>
      </c>
      <c r="AW586" s="14" t="s">
        <v>48</v>
      </c>
      <c r="AX586" s="14" t="s">
        <v>91</v>
      </c>
      <c r="AY586" s="248" t="s">
        <v>144</v>
      </c>
    </row>
    <row r="587" spans="1:65" s="13" customFormat="1" ht="11.25">
      <c r="B587" s="228"/>
      <c r="C587" s="229"/>
      <c r="D587" s="223" t="s">
        <v>158</v>
      </c>
      <c r="E587" s="230" t="s">
        <v>1</v>
      </c>
      <c r="F587" s="231" t="s">
        <v>680</v>
      </c>
      <c r="G587" s="229"/>
      <c r="H587" s="230" t="s">
        <v>1</v>
      </c>
      <c r="I587" s="232"/>
      <c r="J587" s="229"/>
      <c r="K587" s="229"/>
      <c r="L587" s="233"/>
      <c r="M587" s="234"/>
      <c r="N587" s="235"/>
      <c r="O587" s="235"/>
      <c r="P587" s="235"/>
      <c r="Q587" s="235"/>
      <c r="R587" s="235"/>
      <c r="S587" s="235"/>
      <c r="T587" s="236"/>
      <c r="AT587" s="237" t="s">
        <v>158</v>
      </c>
      <c r="AU587" s="237" t="s">
        <v>169</v>
      </c>
      <c r="AV587" s="13" t="s">
        <v>23</v>
      </c>
      <c r="AW587" s="13" t="s">
        <v>48</v>
      </c>
      <c r="AX587" s="13" t="s">
        <v>91</v>
      </c>
      <c r="AY587" s="237" t="s">
        <v>144</v>
      </c>
    </row>
    <row r="588" spans="1:65" s="14" customFormat="1" ht="11.25">
      <c r="B588" s="238"/>
      <c r="C588" s="239"/>
      <c r="D588" s="223" t="s">
        <v>158</v>
      </c>
      <c r="E588" s="240" t="s">
        <v>1</v>
      </c>
      <c r="F588" s="241" t="s">
        <v>714</v>
      </c>
      <c r="G588" s="239"/>
      <c r="H588" s="242">
        <v>0.35874999999999996</v>
      </c>
      <c r="I588" s="243"/>
      <c r="J588" s="239"/>
      <c r="K588" s="239"/>
      <c r="L588" s="244"/>
      <c r="M588" s="245"/>
      <c r="N588" s="246"/>
      <c r="O588" s="246"/>
      <c r="P588" s="246"/>
      <c r="Q588" s="246"/>
      <c r="R588" s="246"/>
      <c r="S588" s="246"/>
      <c r="T588" s="247"/>
      <c r="AT588" s="248" t="s">
        <v>158</v>
      </c>
      <c r="AU588" s="248" t="s">
        <v>169</v>
      </c>
      <c r="AV588" s="14" t="s">
        <v>98</v>
      </c>
      <c r="AW588" s="14" t="s">
        <v>48</v>
      </c>
      <c r="AX588" s="14" t="s">
        <v>91</v>
      </c>
      <c r="AY588" s="248" t="s">
        <v>144</v>
      </c>
    </row>
    <row r="589" spans="1:65" s="14" customFormat="1" ht="11.25">
      <c r="B589" s="238"/>
      <c r="C589" s="239"/>
      <c r="D589" s="223" t="s">
        <v>158</v>
      </c>
      <c r="E589" s="240" t="s">
        <v>1</v>
      </c>
      <c r="F589" s="241" t="s">
        <v>715</v>
      </c>
      <c r="G589" s="239"/>
      <c r="H589" s="242">
        <v>0.126</v>
      </c>
      <c r="I589" s="243"/>
      <c r="J589" s="239"/>
      <c r="K589" s="239"/>
      <c r="L589" s="244"/>
      <c r="M589" s="245"/>
      <c r="N589" s="246"/>
      <c r="O589" s="246"/>
      <c r="P589" s="246"/>
      <c r="Q589" s="246"/>
      <c r="R589" s="246"/>
      <c r="S589" s="246"/>
      <c r="T589" s="247"/>
      <c r="AT589" s="248" t="s">
        <v>158</v>
      </c>
      <c r="AU589" s="248" t="s">
        <v>169</v>
      </c>
      <c r="AV589" s="14" t="s">
        <v>98</v>
      </c>
      <c r="AW589" s="14" t="s">
        <v>48</v>
      </c>
      <c r="AX589" s="14" t="s">
        <v>91</v>
      </c>
      <c r="AY589" s="248" t="s">
        <v>144</v>
      </c>
    </row>
    <row r="590" spans="1:65" s="14" customFormat="1" ht="11.25">
      <c r="B590" s="238"/>
      <c r="C590" s="239"/>
      <c r="D590" s="223" t="s">
        <v>158</v>
      </c>
      <c r="E590" s="240" t="s">
        <v>1</v>
      </c>
      <c r="F590" s="241" t="s">
        <v>716</v>
      </c>
      <c r="G590" s="239"/>
      <c r="H590" s="242">
        <v>24.800999999999998</v>
      </c>
      <c r="I590" s="243"/>
      <c r="J590" s="239"/>
      <c r="K590" s="239"/>
      <c r="L590" s="244"/>
      <c r="M590" s="245"/>
      <c r="N590" s="246"/>
      <c r="O590" s="246"/>
      <c r="P590" s="246"/>
      <c r="Q590" s="246"/>
      <c r="R590" s="246"/>
      <c r="S590" s="246"/>
      <c r="T590" s="247"/>
      <c r="AT590" s="248" t="s">
        <v>158</v>
      </c>
      <c r="AU590" s="248" t="s">
        <v>169</v>
      </c>
      <c r="AV590" s="14" t="s">
        <v>98</v>
      </c>
      <c r="AW590" s="14" t="s">
        <v>48</v>
      </c>
      <c r="AX590" s="14" t="s">
        <v>91</v>
      </c>
      <c r="AY590" s="248" t="s">
        <v>144</v>
      </c>
    </row>
    <row r="591" spans="1:65" s="14" customFormat="1" ht="11.25">
      <c r="B591" s="238"/>
      <c r="C591" s="239"/>
      <c r="D591" s="223" t="s">
        <v>158</v>
      </c>
      <c r="E591" s="240" t="s">
        <v>1</v>
      </c>
      <c r="F591" s="241" t="s">
        <v>717</v>
      </c>
      <c r="G591" s="239"/>
      <c r="H591" s="242">
        <v>11.90448</v>
      </c>
      <c r="I591" s="243"/>
      <c r="J591" s="239"/>
      <c r="K591" s="239"/>
      <c r="L591" s="244"/>
      <c r="M591" s="245"/>
      <c r="N591" s="246"/>
      <c r="O591" s="246"/>
      <c r="P591" s="246"/>
      <c r="Q591" s="246"/>
      <c r="R591" s="246"/>
      <c r="S591" s="246"/>
      <c r="T591" s="247"/>
      <c r="AT591" s="248" t="s">
        <v>158</v>
      </c>
      <c r="AU591" s="248" t="s">
        <v>169</v>
      </c>
      <c r="AV591" s="14" t="s">
        <v>98</v>
      </c>
      <c r="AW591" s="14" t="s">
        <v>48</v>
      </c>
      <c r="AX591" s="14" t="s">
        <v>91</v>
      </c>
      <c r="AY591" s="248" t="s">
        <v>144</v>
      </c>
    </row>
    <row r="592" spans="1:65" s="2" customFormat="1" ht="21.75" customHeight="1">
      <c r="A592" s="36"/>
      <c r="B592" s="37"/>
      <c r="C592" s="210" t="s">
        <v>720</v>
      </c>
      <c r="D592" s="210" t="s">
        <v>147</v>
      </c>
      <c r="E592" s="211" t="s">
        <v>478</v>
      </c>
      <c r="F592" s="212" t="s">
        <v>479</v>
      </c>
      <c r="G592" s="213" t="s">
        <v>239</v>
      </c>
      <c r="H592" s="214">
        <v>150.38200000000001</v>
      </c>
      <c r="I592" s="215"/>
      <c r="J592" s="216">
        <f>ROUND(I592*H592,2)</f>
        <v>0</v>
      </c>
      <c r="K592" s="212" t="s">
        <v>151</v>
      </c>
      <c r="L592" s="41"/>
      <c r="M592" s="217" t="s">
        <v>1</v>
      </c>
      <c r="N592" s="218" t="s">
        <v>56</v>
      </c>
      <c r="O592" s="73"/>
      <c r="P592" s="219">
        <f>O592*H592</f>
        <v>0</v>
      </c>
      <c r="Q592" s="219">
        <v>0</v>
      </c>
      <c r="R592" s="219">
        <f>Q592*H592</f>
        <v>0</v>
      </c>
      <c r="S592" s="219">
        <v>0</v>
      </c>
      <c r="T592" s="220">
        <f>S592*H592</f>
        <v>0</v>
      </c>
      <c r="U592" s="36"/>
      <c r="V592" s="36"/>
      <c r="W592" s="36"/>
      <c r="X592" s="36"/>
      <c r="Y592" s="36"/>
      <c r="Z592" s="36"/>
      <c r="AA592" s="36"/>
      <c r="AB592" s="36"/>
      <c r="AC592" s="36"/>
      <c r="AD592" s="36"/>
      <c r="AE592" s="36"/>
      <c r="AR592" s="221" t="s">
        <v>152</v>
      </c>
      <c r="AT592" s="221" t="s">
        <v>147</v>
      </c>
      <c r="AU592" s="221" t="s">
        <v>169</v>
      </c>
      <c r="AY592" s="18" t="s">
        <v>144</v>
      </c>
      <c r="BE592" s="222">
        <f>IF(N592="základní",J592,0)</f>
        <v>0</v>
      </c>
      <c r="BF592" s="222">
        <f>IF(N592="snížená",J592,0)</f>
        <v>0</v>
      </c>
      <c r="BG592" s="222">
        <f>IF(N592="zákl. přenesená",J592,0)</f>
        <v>0</v>
      </c>
      <c r="BH592" s="222">
        <f>IF(N592="sníž. přenesená",J592,0)</f>
        <v>0</v>
      </c>
      <c r="BI592" s="222">
        <f>IF(N592="nulová",J592,0)</f>
        <v>0</v>
      </c>
      <c r="BJ592" s="18" t="s">
        <v>23</v>
      </c>
      <c r="BK592" s="222">
        <f>ROUND(I592*H592,2)</f>
        <v>0</v>
      </c>
      <c r="BL592" s="18" t="s">
        <v>152</v>
      </c>
      <c r="BM592" s="221" t="s">
        <v>721</v>
      </c>
    </row>
    <row r="593" spans="1:65" s="2" customFormat="1" ht="29.25">
      <c r="A593" s="36"/>
      <c r="B593" s="37"/>
      <c r="C593" s="38"/>
      <c r="D593" s="223" t="s">
        <v>154</v>
      </c>
      <c r="E593" s="38"/>
      <c r="F593" s="224" t="s">
        <v>481</v>
      </c>
      <c r="G593" s="38"/>
      <c r="H593" s="38"/>
      <c r="I593" s="124"/>
      <c r="J593" s="38"/>
      <c r="K593" s="38"/>
      <c r="L593" s="41"/>
      <c r="M593" s="225"/>
      <c r="N593" s="226"/>
      <c r="O593" s="73"/>
      <c r="P593" s="73"/>
      <c r="Q593" s="73"/>
      <c r="R593" s="73"/>
      <c r="S593" s="73"/>
      <c r="T593" s="74"/>
      <c r="U593" s="36"/>
      <c r="V593" s="36"/>
      <c r="W593" s="36"/>
      <c r="X593" s="36"/>
      <c r="Y593" s="36"/>
      <c r="Z593" s="36"/>
      <c r="AA593" s="36"/>
      <c r="AB593" s="36"/>
      <c r="AC593" s="36"/>
      <c r="AD593" s="36"/>
      <c r="AE593" s="36"/>
      <c r="AT593" s="18" t="s">
        <v>154</v>
      </c>
      <c r="AU593" s="18" t="s">
        <v>169</v>
      </c>
    </row>
    <row r="594" spans="1:65" s="2" customFormat="1" ht="97.5">
      <c r="A594" s="36"/>
      <c r="B594" s="37"/>
      <c r="C594" s="38"/>
      <c r="D594" s="223" t="s">
        <v>156</v>
      </c>
      <c r="E594" s="38"/>
      <c r="F594" s="227" t="s">
        <v>476</v>
      </c>
      <c r="G594" s="38"/>
      <c r="H594" s="38"/>
      <c r="I594" s="124"/>
      <c r="J594" s="38"/>
      <c r="K594" s="38"/>
      <c r="L594" s="41"/>
      <c r="M594" s="225"/>
      <c r="N594" s="226"/>
      <c r="O594" s="73"/>
      <c r="P594" s="73"/>
      <c r="Q594" s="73"/>
      <c r="R594" s="73"/>
      <c r="S594" s="73"/>
      <c r="T594" s="74"/>
      <c r="U594" s="36"/>
      <c r="V594" s="36"/>
      <c r="W594" s="36"/>
      <c r="X594" s="36"/>
      <c r="Y594" s="36"/>
      <c r="Z594" s="36"/>
      <c r="AA594" s="36"/>
      <c r="AB594" s="36"/>
      <c r="AC594" s="36"/>
      <c r="AD594" s="36"/>
      <c r="AE594" s="36"/>
      <c r="AT594" s="18" t="s">
        <v>156</v>
      </c>
      <c r="AU594" s="18" t="s">
        <v>169</v>
      </c>
    </row>
    <row r="595" spans="1:65" s="13" customFormat="1" ht="11.25">
      <c r="B595" s="228"/>
      <c r="C595" s="229"/>
      <c r="D595" s="223" t="s">
        <v>158</v>
      </c>
      <c r="E595" s="230" t="s">
        <v>1</v>
      </c>
      <c r="F595" s="231" t="s">
        <v>722</v>
      </c>
      <c r="G595" s="229"/>
      <c r="H595" s="230" t="s">
        <v>1</v>
      </c>
      <c r="I595" s="232"/>
      <c r="J595" s="229"/>
      <c r="K595" s="229"/>
      <c r="L595" s="233"/>
      <c r="M595" s="234"/>
      <c r="N595" s="235"/>
      <c r="O595" s="235"/>
      <c r="P595" s="235"/>
      <c r="Q595" s="235"/>
      <c r="R595" s="235"/>
      <c r="S595" s="235"/>
      <c r="T595" s="236"/>
      <c r="AT595" s="237" t="s">
        <v>158</v>
      </c>
      <c r="AU595" s="237" t="s">
        <v>169</v>
      </c>
      <c r="AV595" s="13" t="s">
        <v>23</v>
      </c>
      <c r="AW595" s="13" t="s">
        <v>48</v>
      </c>
      <c r="AX595" s="13" t="s">
        <v>91</v>
      </c>
      <c r="AY595" s="237" t="s">
        <v>144</v>
      </c>
    </row>
    <row r="596" spans="1:65" s="13" customFormat="1" ht="11.25">
      <c r="B596" s="228"/>
      <c r="C596" s="229"/>
      <c r="D596" s="223" t="s">
        <v>158</v>
      </c>
      <c r="E596" s="230" t="s">
        <v>1</v>
      </c>
      <c r="F596" s="231" t="s">
        <v>688</v>
      </c>
      <c r="G596" s="229"/>
      <c r="H596" s="230" t="s">
        <v>1</v>
      </c>
      <c r="I596" s="232"/>
      <c r="J596" s="229"/>
      <c r="K596" s="229"/>
      <c r="L596" s="233"/>
      <c r="M596" s="234"/>
      <c r="N596" s="235"/>
      <c r="O596" s="235"/>
      <c r="P596" s="235"/>
      <c r="Q596" s="235"/>
      <c r="R596" s="235"/>
      <c r="S596" s="235"/>
      <c r="T596" s="236"/>
      <c r="AT596" s="237" t="s">
        <v>158</v>
      </c>
      <c r="AU596" s="237" t="s">
        <v>169</v>
      </c>
      <c r="AV596" s="13" t="s">
        <v>23</v>
      </c>
      <c r="AW596" s="13" t="s">
        <v>48</v>
      </c>
      <c r="AX596" s="13" t="s">
        <v>91</v>
      </c>
      <c r="AY596" s="237" t="s">
        <v>144</v>
      </c>
    </row>
    <row r="597" spans="1:65" s="14" customFormat="1" ht="11.25">
      <c r="B597" s="238"/>
      <c r="C597" s="239"/>
      <c r="D597" s="223" t="s">
        <v>158</v>
      </c>
      <c r="E597" s="240" t="s">
        <v>1</v>
      </c>
      <c r="F597" s="241" t="s">
        <v>723</v>
      </c>
      <c r="G597" s="239"/>
      <c r="H597" s="242">
        <v>1.6214999999999999</v>
      </c>
      <c r="I597" s="243"/>
      <c r="J597" s="239"/>
      <c r="K597" s="239"/>
      <c r="L597" s="244"/>
      <c r="M597" s="245"/>
      <c r="N597" s="246"/>
      <c r="O597" s="246"/>
      <c r="P597" s="246"/>
      <c r="Q597" s="246"/>
      <c r="R597" s="246"/>
      <c r="S597" s="246"/>
      <c r="T597" s="247"/>
      <c r="AT597" s="248" t="s">
        <v>158</v>
      </c>
      <c r="AU597" s="248" t="s">
        <v>169</v>
      </c>
      <c r="AV597" s="14" t="s">
        <v>98</v>
      </c>
      <c r="AW597" s="14" t="s">
        <v>48</v>
      </c>
      <c r="AX597" s="14" t="s">
        <v>91</v>
      </c>
      <c r="AY597" s="248" t="s">
        <v>144</v>
      </c>
    </row>
    <row r="598" spans="1:65" s="13" customFormat="1" ht="11.25">
      <c r="B598" s="228"/>
      <c r="C598" s="229"/>
      <c r="D598" s="223" t="s">
        <v>158</v>
      </c>
      <c r="E598" s="230" t="s">
        <v>1</v>
      </c>
      <c r="F598" s="231" t="s">
        <v>666</v>
      </c>
      <c r="G598" s="229"/>
      <c r="H598" s="230" t="s">
        <v>1</v>
      </c>
      <c r="I598" s="232"/>
      <c r="J598" s="229"/>
      <c r="K598" s="229"/>
      <c r="L598" s="233"/>
      <c r="M598" s="234"/>
      <c r="N598" s="235"/>
      <c r="O598" s="235"/>
      <c r="P598" s="235"/>
      <c r="Q598" s="235"/>
      <c r="R598" s="235"/>
      <c r="S598" s="235"/>
      <c r="T598" s="236"/>
      <c r="AT598" s="237" t="s">
        <v>158</v>
      </c>
      <c r="AU598" s="237" t="s">
        <v>169</v>
      </c>
      <c r="AV598" s="13" t="s">
        <v>23</v>
      </c>
      <c r="AW598" s="13" t="s">
        <v>48</v>
      </c>
      <c r="AX598" s="13" t="s">
        <v>91</v>
      </c>
      <c r="AY598" s="237" t="s">
        <v>144</v>
      </c>
    </row>
    <row r="599" spans="1:65" s="13" customFormat="1" ht="11.25">
      <c r="B599" s="228"/>
      <c r="C599" s="229"/>
      <c r="D599" s="223" t="s">
        <v>158</v>
      </c>
      <c r="E599" s="230" t="s">
        <v>1</v>
      </c>
      <c r="F599" s="231" t="s">
        <v>680</v>
      </c>
      <c r="G599" s="229"/>
      <c r="H599" s="230" t="s">
        <v>1</v>
      </c>
      <c r="I599" s="232"/>
      <c r="J599" s="229"/>
      <c r="K599" s="229"/>
      <c r="L599" s="233"/>
      <c r="M599" s="234"/>
      <c r="N599" s="235"/>
      <c r="O599" s="235"/>
      <c r="P599" s="235"/>
      <c r="Q599" s="235"/>
      <c r="R599" s="235"/>
      <c r="S599" s="235"/>
      <c r="T599" s="236"/>
      <c r="AT599" s="237" t="s">
        <v>158</v>
      </c>
      <c r="AU599" s="237" t="s">
        <v>169</v>
      </c>
      <c r="AV599" s="13" t="s">
        <v>23</v>
      </c>
      <c r="AW599" s="13" t="s">
        <v>48</v>
      </c>
      <c r="AX599" s="13" t="s">
        <v>91</v>
      </c>
      <c r="AY599" s="237" t="s">
        <v>144</v>
      </c>
    </row>
    <row r="600" spans="1:65" s="14" customFormat="1" ht="11.25">
      <c r="B600" s="238"/>
      <c r="C600" s="239"/>
      <c r="D600" s="223" t="s">
        <v>158</v>
      </c>
      <c r="E600" s="240" t="s">
        <v>1</v>
      </c>
      <c r="F600" s="241" t="s">
        <v>724</v>
      </c>
      <c r="G600" s="239"/>
      <c r="H600" s="242">
        <v>1.4349999999999998</v>
      </c>
      <c r="I600" s="243"/>
      <c r="J600" s="239"/>
      <c r="K600" s="239"/>
      <c r="L600" s="244"/>
      <c r="M600" s="245"/>
      <c r="N600" s="246"/>
      <c r="O600" s="246"/>
      <c r="P600" s="246"/>
      <c r="Q600" s="246"/>
      <c r="R600" s="246"/>
      <c r="S600" s="246"/>
      <c r="T600" s="247"/>
      <c r="AT600" s="248" t="s">
        <v>158</v>
      </c>
      <c r="AU600" s="248" t="s">
        <v>169</v>
      </c>
      <c r="AV600" s="14" t="s">
        <v>98</v>
      </c>
      <c r="AW600" s="14" t="s">
        <v>48</v>
      </c>
      <c r="AX600" s="14" t="s">
        <v>91</v>
      </c>
      <c r="AY600" s="248" t="s">
        <v>144</v>
      </c>
    </row>
    <row r="601" spans="1:65" s="14" customFormat="1" ht="11.25">
      <c r="B601" s="238"/>
      <c r="C601" s="239"/>
      <c r="D601" s="223" t="s">
        <v>158</v>
      </c>
      <c r="E601" s="240" t="s">
        <v>1</v>
      </c>
      <c r="F601" s="241" t="s">
        <v>725</v>
      </c>
      <c r="G601" s="239"/>
      <c r="H601" s="242">
        <v>0.504</v>
      </c>
      <c r="I601" s="243"/>
      <c r="J601" s="239"/>
      <c r="K601" s="239"/>
      <c r="L601" s="244"/>
      <c r="M601" s="245"/>
      <c r="N601" s="246"/>
      <c r="O601" s="246"/>
      <c r="P601" s="246"/>
      <c r="Q601" s="246"/>
      <c r="R601" s="246"/>
      <c r="S601" s="246"/>
      <c r="T601" s="247"/>
      <c r="AT601" s="248" t="s">
        <v>158</v>
      </c>
      <c r="AU601" s="248" t="s">
        <v>169</v>
      </c>
      <c r="AV601" s="14" t="s">
        <v>98</v>
      </c>
      <c r="AW601" s="14" t="s">
        <v>48</v>
      </c>
      <c r="AX601" s="14" t="s">
        <v>91</v>
      </c>
      <c r="AY601" s="248" t="s">
        <v>144</v>
      </c>
    </row>
    <row r="602" spans="1:65" s="14" customFormat="1" ht="11.25">
      <c r="B602" s="238"/>
      <c r="C602" s="239"/>
      <c r="D602" s="223" t="s">
        <v>158</v>
      </c>
      <c r="E602" s="240" t="s">
        <v>1</v>
      </c>
      <c r="F602" s="241" t="s">
        <v>726</v>
      </c>
      <c r="G602" s="239"/>
      <c r="H602" s="242">
        <v>99.203999999999994</v>
      </c>
      <c r="I602" s="243"/>
      <c r="J602" s="239"/>
      <c r="K602" s="239"/>
      <c r="L602" s="244"/>
      <c r="M602" s="245"/>
      <c r="N602" s="246"/>
      <c r="O602" s="246"/>
      <c r="P602" s="246"/>
      <c r="Q602" s="246"/>
      <c r="R602" s="246"/>
      <c r="S602" s="246"/>
      <c r="T602" s="247"/>
      <c r="AT602" s="248" t="s">
        <v>158</v>
      </c>
      <c r="AU602" s="248" t="s">
        <v>169</v>
      </c>
      <c r="AV602" s="14" t="s">
        <v>98</v>
      </c>
      <c r="AW602" s="14" t="s">
        <v>48</v>
      </c>
      <c r="AX602" s="14" t="s">
        <v>91</v>
      </c>
      <c r="AY602" s="248" t="s">
        <v>144</v>
      </c>
    </row>
    <row r="603" spans="1:65" s="14" customFormat="1" ht="11.25">
      <c r="B603" s="238"/>
      <c r="C603" s="239"/>
      <c r="D603" s="223" t="s">
        <v>158</v>
      </c>
      <c r="E603" s="240" t="s">
        <v>1</v>
      </c>
      <c r="F603" s="241" t="s">
        <v>727</v>
      </c>
      <c r="G603" s="239"/>
      <c r="H603" s="242">
        <v>47.617919999999998</v>
      </c>
      <c r="I603" s="243"/>
      <c r="J603" s="239"/>
      <c r="K603" s="239"/>
      <c r="L603" s="244"/>
      <c r="M603" s="245"/>
      <c r="N603" s="246"/>
      <c r="O603" s="246"/>
      <c r="P603" s="246"/>
      <c r="Q603" s="246"/>
      <c r="R603" s="246"/>
      <c r="S603" s="246"/>
      <c r="T603" s="247"/>
      <c r="AT603" s="248" t="s">
        <v>158</v>
      </c>
      <c r="AU603" s="248" t="s">
        <v>169</v>
      </c>
      <c r="AV603" s="14" t="s">
        <v>98</v>
      </c>
      <c r="AW603" s="14" t="s">
        <v>48</v>
      </c>
      <c r="AX603" s="14" t="s">
        <v>91</v>
      </c>
      <c r="AY603" s="248" t="s">
        <v>144</v>
      </c>
    </row>
    <row r="604" spans="1:65" s="2" customFormat="1" ht="21.75" customHeight="1">
      <c r="A604" s="36"/>
      <c r="B604" s="37"/>
      <c r="C604" s="210" t="s">
        <v>728</v>
      </c>
      <c r="D604" s="210" t="s">
        <v>147</v>
      </c>
      <c r="E604" s="211" t="s">
        <v>729</v>
      </c>
      <c r="F604" s="212" t="s">
        <v>730</v>
      </c>
      <c r="G604" s="213" t="s">
        <v>239</v>
      </c>
      <c r="H604" s="214">
        <v>37.19</v>
      </c>
      <c r="I604" s="215"/>
      <c r="J604" s="216">
        <f>ROUND(I604*H604,2)</f>
        <v>0</v>
      </c>
      <c r="K604" s="212" t="s">
        <v>151</v>
      </c>
      <c r="L604" s="41"/>
      <c r="M604" s="217" t="s">
        <v>1</v>
      </c>
      <c r="N604" s="218" t="s">
        <v>56</v>
      </c>
      <c r="O604" s="73"/>
      <c r="P604" s="219">
        <f>O604*H604</f>
        <v>0</v>
      </c>
      <c r="Q604" s="219">
        <v>0</v>
      </c>
      <c r="R604" s="219">
        <f>Q604*H604</f>
        <v>0</v>
      </c>
      <c r="S604" s="219">
        <v>0</v>
      </c>
      <c r="T604" s="220">
        <f>S604*H604</f>
        <v>0</v>
      </c>
      <c r="U604" s="36"/>
      <c r="V604" s="36"/>
      <c r="W604" s="36"/>
      <c r="X604" s="36"/>
      <c r="Y604" s="36"/>
      <c r="Z604" s="36"/>
      <c r="AA604" s="36"/>
      <c r="AB604" s="36"/>
      <c r="AC604" s="36"/>
      <c r="AD604" s="36"/>
      <c r="AE604" s="36"/>
      <c r="AR604" s="221" t="s">
        <v>152</v>
      </c>
      <c r="AT604" s="221" t="s">
        <v>147</v>
      </c>
      <c r="AU604" s="221" t="s">
        <v>169</v>
      </c>
      <c r="AY604" s="18" t="s">
        <v>144</v>
      </c>
      <c r="BE604" s="222">
        <f>IF(N604="základní",J604,0)</f>
        <v>0</v>
      </c>
      <c r="BF604" s="222">
        <f>IF(N604="snížená",J604,0)</f>
        <v>0</v>
      </c>
      <c r="BG604" s="222">
        <f>IF(N604="zákl. přenesená",J604,0)</f>
        <v>0</v>
      </c>
      <c r="BH604" s="222">
        <f>IF(N604="sníž. přenesená",J604,0)</f>
        <v>0</v>
      </c>
      <c r="BI604" s="222">
        <f>IF(N604="nulová",J604,0)</f>
        <v>0</v>
      </c>
      <c r="BJ604" s="18" t="s">
        <v>23</v>
      </c>
      <c r="BK604" s="222">
        <f>ROUND(I604*H604,2)</f>
        <v>0</v>
      </c>
      <c r="BL604" s="18" t="s">
        <v>152</v>
      </c>
      <c r="BM604" s="221" t="s">
        <v>731</v>
      </c>
    </row>
    <row r="605" spans="1:65" s="2" customFormat="1" ht="19.5">
      <c r="A605" s="36"/>
      <c r="B605" s="37"/>
      <c r="C605" s="38"/>
      <c r="D605" s="223" t="s">
        <v>154</v>
      </c>
      <c r="E605" s="38"/>
      <c r="F605" s="224" t="s">
        <v>732</v>
      </c>
      <c r="G605" s="38"/>
      <c r="H605" s="38"/>
      <c r="I605" s="124"/>
      <c r="J605" s="38"/>
      <c r="K605" s="38"/>
      <c r="L605" s="41"/>
      <c r="M605" s="225"/>
      <c r="N605" s="226"/>
      <c r="O605" s="73"/>
      <c r="P605" s="73"/>
      <c r="Q605" s="73"/>
      <c r="R605" s="73"/>
      <c r="S605" s="73"/>
      <c r="T605" s="74"/>
      <c r="U605" s="36"/>
      <c r="V605" s="36"/>
      <c r="W605" s="36"/>
      <c r="X605" s="36"/>
      <c r="Y605" s="36"/>
      <c r="Z605" s="36"/>
      <c r="AA605" s="36"/>
      <c r="AB605" s="36"/>
      <c r="AC605" s="36"/>
      <c r="AD605" s="36"/>
      <c r="AE605" s="36"/>
      <c r="AT605" s="18" t="s">
        <v>154</v>
      </c>
      <c r="AU605" s="18" t="s">
        <v>169</v>
      </c>
    </row>
    <row r="606" spans="1:65" s="2" customFormat="1" ht="68.25">
      <c r="A606" s="36"/>
      <c r="B606" s="37"/>
      <c r="C606" s="38"/>
      <c r="D606" s="223" t="s">
        <v>156</v>
      </c>
      <c r="E606" s="38"/>
      <c r="F606" s="227" t="s">
        <v>733</v>
      </c>
      <c r="G606" s="38"/>
      <c r="H606" s="38"/>
      <c r="I606" s="124"/>
      <c r="J606" s="38"/>
      <c r="K606" s="38"/>
      <c r="L606" s="41"/>
      <c r="M606" s="225"/>
      <c r="N606" s="226"/>
      <c r="O606" s="73"/>
      <c r="P606" s="73"/>
      <c r="Q606" s="73"/>
      <c r="R606" s="73"/>
      <c r="S606" s="73"/>
      <c r="T606" s="74"/>
      <c r="U606" s="36"/>
      <c r="V606" s="36"/>
      <c r="W606" s="36"/>
      <c r="X606" s="36"/>
      <c r="Y606" s="36"/>
      <c r="Z606" s="36"/>
      <c r="AA606" s="36"/>
      <c r="AB606" s="36"/>
      <c r="AC606" s="36"/>
      <c r="AD606" s="36"/>
      <c r="AE606" s="36"/>
      <c r="AT606" s="18" t="s">
        <v>156</v>
      </c>
      <c r="AU606" s="18" t="s">
        <v>169</v>
      </c>
    </row>
    <row r="607" spans="1:65" s="13" customFormat="1" ht="11.25">
      <c r="B607" s="228"/>
      <c r="C607" s="229"/>
      <c r="D607" s="223" t="s">
        <v>158</v>
      </c>
      <c r="E607" s="230" t="s">
        <v>1</v>
      </c>
      <c r="F607" s="231" t="s">
        <v>680</v>
      </c>
      <c r="G607" s="229"/>
      <c r="H607" s="230" t="s">
        <v>1</v>
      </c>
      <c r="I607" s="232"/>
      <c r="J607" s="229"/>
      <c r="K607" s="229"/>
      <c r="L607" s="233"/>
      <c r="M607" s="234"/>
      <c r="N607" s="235"/>
      <c r="O607" s="235"/>
      <c r="P607" s="235"/>
      <c r="Q607" s="235"/>
      <c r="R607" s="235"/>
      <c r="S607" s="235"/>
      <c r="T607" s="236"/>
      <c r="AT607" s="237" t="s">
        <v>158</v>
      </c>
      <c r="AU607" s="237" t="s">
        <v>169</v>
      </c>
      <c r="AV607" s="13" t="s">
        <v>23</v>
      </c>
      <c r="AW607" s="13" t="s">
        <v>48</v>
      </c>
      <c r="AX607" s="13" t="s">
        <v>91</v>
      </c>
      <c r="AY607" s="237" t="s">
        <v>144</v>
      </c>
    </row>
    <row r="608" spans="1:65" s="14" customFormat="1" ht="11.25">
      <c r="B608" s="238"/>
      <c r="C608" s="239"/>
      <c r="D608" s="223" t="s">
        <v>158</v>
      </c>
      <c r="E608" s="240" t="s">
        <v>1</v>
      </c>
      <c r="F608" s="241" t="s">
        <v>714</v>
      </c>
      <c r="G608" s="239"/>
      <c r="H608" s="242">
        <v>0.35874999999999996</v>
      </c>
      <c r="I608" s="243"/>
      <c r="J608" s="239"/>
      <c r="K608" s="239"/>
      <c r="L608" s="244"/>
      <c r="M608" s="245"/>
      <c r="N608" s="246"/>
      <c r="O608" s="246"/>
      <c r="P608" s="246"/>
      <c r="Q608" s="246"/>
      <c r="R608" s="246"/>
      <c r="S608" s="246"/>
      <c r="T608" s="247"/>
      <c r="AT608" s="248" t="s">
        <v>158</v>
      </c>
      <c r="AU608" s="248" t="s">
        <v>169</v>
      </c>
      <c r="AV608" s="14" t="s">
        <v>98</v>
      </c>
      <c r="AW608" s="14" t="s">
        <v>48</v>
      </c>
      <c r="AX608" s="14" t="s">
        <v>91</v>
      </c>
      <c r="AY608" s="248" t="s">
        <v>144</v>
      </c>
    </row>
    <row r="609" spans="1:51" s="14" customFormat="1" ht="11.25">
      <c r="B609" s="238"/>
      <c r="C609" s="239"/>
      <c r="D609" s="223" t="s">
        <v>158</v>
      </c>
      <c r="E609" s="240" t="s">
        <v>1</v>
      </c>
      <c r="F609" s="241" t="s">
        <v>715</v>
      </c>
      <c r="G609" s="239"/>
      <c r="H609" s="242">
        <v>0.126</v>
      </c>
      <c r="I609" s="243"/>
      <c r="J609" s="239"/>
      <c r="K609" s="239"/>
      <c r="L609" s="244"/>
      <c r="M609" s="245"/>
      <c r="N609" s="246"/>
      <c r="O609" s="246"/>
      <c r="P609" s="246"/>
      <c r="Q609" s="246"/>
      <c r="R609" s="246"/>
      <c r="S609" s="246"/>
      <c r="T609" s="247"/>
      <c r="AT609" s="248" t="s">
        <v>158</v>
      </c>
      <c r="AU609" s="248" t="s">
        <v>169</v>
      </c>
      <c r="AV609" s="14" t="s">
        <v>98</v>
      </c>
      <c r="AW609" s="14" t="s">
        <v>48</v>
      </c>
      <c r="AX609" s="14" t="s">
        <v>91</v>
      </c>
      <c r="AY609" s="248" t="s">
        <v>144</v>
      </c>
    </row>
    <row r="610" spans="1:51" s="14" customFormat="1" ht="11.25">
      <c r="B610" s="238"/>
      <c r="C610" s="239"/>
      <c r="D610" s="223" t="s">
        <v>158</v>
      </c>
      <c r="E610" s="240" t="s">
        <v>1</v>
      </c>
      <c r="F610" s="241" t="s">
        <v>716</v>
      </c>
      <c r="G610" s="239"/>
      <c r="H610" s="242">
        <v>24.800999999999998</v>
      </c>
      <c r="I610" s="243"/>
      <c r="J610" s="239"/>
      <c r="K610" s="239"/>
      <c r="L610" s="244"/>
      <c r="M610" s="245"/>
      <c r="N610" s="246"/>
      <c r="O610" s="246"/>
      <c r="P610" s="246"/>
      <c r="Q610" s="246"/>
      <c r="R610" s="246"/>
      <c r="S610" s="246"/>
      <c r="T610" s="247"/>
      <c r="AT610" s="248" t="s">
        <v>158</v>
      </c>
      <c r="AU610" s="248" t="s">
        <v>169</v>
      </c>
      <c r="AV610" s="14" t="s">
        <v>98</v>
      </c>
      <c r="AW610" s="14" t="s">
        <v>48</v>
      </c>
      <c r="AX610" s="14" t="s">
        <v>91</v>
      </c>
      <c r="AY610" s="248" t="s">
        <v>144</v>
      </c>
    </row>
    <row r="611" spans="1:51" s="14" customFormat="1" ht="11.25">
      <c r="B611" s="238"/>
      <c r="C611" s="239"/>
      <c r="D611" s="223" t="s">
        <v>158</v>
      </c>
      <c r="E611" s="240" t="s">
        <v>1</v>
      </c>
      <c r="F611" s="241" t="s">
        <v>717</v>
      </c>
      <c r="G611" s="239"/>
      <c r="H611" s="242">
        <v>11.90448</v>
      </c>
      <c r="I611" s="243"/>
      <c r="J611" s="239"/>
      <c r="K611" s="239"/>
      <c r="L611" s="244"/>
      <c r="M611" s="270"/>
      <c r="N611" s="271"/>
      <c r="O611" s="271"/>
      <c r="P611" s="271"/>
      <c r="Q611" s="271"/>
      <c r="R611" s="271"/>
      <c r="S611" s="271"/>
      <c r="T611" s="272"/>
      <c r="AT611" s="248" t="s">
        <v>158</v>
      </c>
      <c r="AU611" s="248" t="s">
        <v>169</v>
      </c>
      <c r="AV611" s="14" t="s">
        <v>98</v>
      </c>
      <c r="AW611" s="14" t="s">
        <v>48</v>
      </c>
      <c r="AX611" s="14" t="s">
        <v>91</v>
      </c>
      <c r="AY611" s="248" t="s">
        <v>144</v>
      </c>
    </row>
    <row r="612" spans="1:51" s="2" customFormat="1" ht="6.95" customHeight="1">
      <c r="A612" s="36"/>
      <c r="B612" s="56"/>
      <c r="C612" s="57"/>
      <c r="D612" s="57"/>
      <c r="E612" s="57"/>
      <c r="F612" s="57"/>
      <c r="G612" s="57"/>
      <c r="H612" s="57"/>
      <c r="I612" s="160"/>
      <c r="J612" s="57"/>
      <c r="K612" s="57"/>
      <c r="L612" s="41"/>
      <c r="M612" s="36"/>
      <c r="O612" s="36"/>
      <c r="P612" s="36"/>
      <c r="Q612" s="36"/>
      <c r="R612" s="36"/>
      <c r="S612" s="36"/>
      <c r="T612" s="36"/>
      <c r="U612" s="36"/>
      <c r="V612" s="36"/>
      <c r="W612" s="36"/>
      <c r="X612" s="36"/>
      <c r="Y612" s="36"/>
      <c r="Z612" s="36"/>
      <c r="AA612" s="36"/>
      <c r="AB612" s="36"/>
      <c r="AC612" s="36"/>
      <c r="AD612" s="36"/>
      <c r="AE612" s="36"/>
    </row>
  </sheetData>
  <sheetProtection algorithmName="SHA-512" hashValue="csNXd7sACaiB87tlDbkdO6ewPBRmGMmQdwJ6KHfjJt8Z4nIqPscYH0XHtiScq7t8nrrr4dY3aQrHTm9LCBOh7w==" saltValue="2qaTKJ3OJqdMnxM7LknhIYGo2MDH7hk40gHNXHvrNSo/KZU/jffqnsQVVKEe4TMWeS6NSn2n16uG3r5hSq6mog==" spinCount="100000" sheet="1" objects="1" scenarios="1" formatColumns="0" formatRows="0" autoFilter="0"/>
  <autoFilter ref="C126:K611"/>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2"/>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17"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7"/>
      <c r="L2" s="344"/>
      <c r="M2" s="344"/>
      <c r="N2" s="344"/>
      <c r="O2" s="344"/>
      <c r="P2" s="344"/>
      <c r="Q2" s="344"/>
      <c r="R2" s="344"/>
      <c r="S2" s="344"/>
      <c r="T2" s="344"/>
      <c r="U2" s="344"/>
      <c r="V2" s="344"/>
      <c r="AT2" s="18" t="s">
        <v>110</v>
      </c>
    </row>
    <row r="3" spans="1:46" s="1" customFormat="1" ht="6.95" customHeight="1">
      <c r="B3" s="118"/>
      <c r="C3" s="119"/>
      <c r="D3" s="119"/>
      <c r="E3" s="119"/>
      <c r="F3" s="119"/>
      <c r="G3" s="119"/>
      <c r="H3" s="119"/>
      <c r="I3" s="120"/>
      <c r="J3" s="119"/>
      <c r="K3" s="119"/>
      <c r="L3" s="21"/>
      <c r="AT3" s="18" t="s">
        <v>98</v>
      </c>
    </row>
    <row r="4" spans="1:46" s="1" customFormat="1" ht="24.95" customHeight="1">
      <c r="B4" s="21"/>
      <c r="D4" s="121" t="s">
        <v>111</v>
      </c>
      <c r="I4" s="117"/>
      <c r="L4" s="21"/>
      <c r="M4" s="122" t="s">
        <v>10</v>
      </c>
      <c r="AT4" s="18" t="s">
        <v>4</v>
      </c>
    </row>
    <row r="5" spans="1:46" s="1" customFormat="1" ht="6.95" customHeight="1">
      <c r="B5" s="21"/>
      <c r="I5" s="117"/>
      <c r="L5" s="21"/>
    </row>
    <row r="6" spans="1:46" s="1" customFormat="1" ht="12" customHeight="1">
      <c r="B6" s="21"/>
      <c r="D6" s="123" t="s">
        <v>16</v>
      </c>
      <c r="I6" s="117"/>
      <c r="L6" s="21"/>
    </row>
    <row r="7" spans="1:46" s="1" customFormat="1" ht="23.25" customHeight="1">
      <c r="B7" s="21"/>
      <c r="E7" s="345" t="str">
        <f>'Rekapitulace stavby'!K6</f>
        <v xml:space="preserve"> Stavební úpravy komunikace a výstavba chodníku v ulici Jívavská, Šternberk</v>
      </c>
      <c r="F7" s="346"/>
      <c r="G7" s="346"/>
      <c r="H7" s="346"/>
      <c r="I7" s="117"/>
      <c r="L7" s="21"/>
    </row>
    <row r="8" spans="1:46" s="1" customFormat="1" ht="12" customHeight="1">
      <c r="B8" s="21"/>
      <c r="D8" s="123" t="s">
        <v>112</v>
      </c>
      <c r="I8" s="117"/>
      <c r="L8" s="21"/>
    </row>
    <row r="9" spans="1:46" s="2" customFormat="1" ht="16.5" customHeight="1">
      <c r="A9" s="36"/>
      <c r="B9" s="41"/>
      <c r="C9" s="36"/>
      <c r="D9" s="36"/>
      <c r="E9" s="345" t="s">
        <v>734</v>
      </c>
      <c r="F9" s="347"/>
      <c r="G9" s="347"/>
      <c r="H9" s="347"/>
      <c r="I9" s="124"/>
      <c r="J9" s="36"/>
      <c r="K9" s="36"/>
      <c r="L9" s="53"/>
      <c r="S9" s="36"/>
      <c r="T9" s="36"/>
      <c r="U9" s="36"/>
      <c r="V9" s="36"/>
      <c r="W9" s="36"/>
      <c r="X9" s="36"/>
      <c r="Y9" s="36"/>
      <c r="Z9" s="36"/>
      <c r="AA9" s="36"/>
      <c r="AB9" s="36"/>
      <c r="AC9" s="36"/>
      <c r="AD9" s="36"/>
      <c r="AE9" s="36"/>
    </row>
    <row r="10" spans="1:46" s="2" customFormat="1" ht="12" customHeight="1">
      <c r="A10" s="36"/>
      <c r="B10" s="41"/>
      <c r="C10" s="36"/>
      <c r="D10" s="123" t="s">
        <v>114</v>
      </c>
      <c r="E10" s="36"/>
      <c r="F10" s="36"/>
      <c r="G10" s="36"/>
      <c r="H10" s="36"/>
      <c r="I10" s="124"/>
      <c r="J10" s="36"/>
      <c r="K10" s="36"/>
      <c r="L10" s="53"/>
      <c r="S10" s="36"/>
      <c r="T10" s="36"/>
      <c r="U10" s="36"/>
      <c r="V10" s="36"/>
      <c r="W10" s="36"/>
      <c r="X10" s="36"/>
      <c r="Y10" s="36"/>
      <c r="Z10" s="36"/>
      <c r="AA10" s="36"/>
      <c r="AB10" s="36"/>
      <c r="AC10" s="36"/>
      <c r="AD10" s="36"/>
      <c r="AE10" s="36"/>
    </row>
    <row r="11" spans="1:46" s="2" customFormat="1" ht="16.5" customHeight="1">
      <c r="A11" s="36"/>
      <c r="B11" s="41"/>
      <c r="C11" s="36"/>
      <c r="D11" s="36"/>
      <c r="E11" s="348" t="s">
        <v>735</v>
      </c>
      <c r="F11" s="347"/>
      <c r="G11" s="347"/>
      <c r="H11" s="347"/>
      <c r="I11" s="124"/>
      <c r="J11" s="36"/>
      <c r="K11" s="36"/>
      <c r="L11" s="53"/>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24"/>
      <c r="J12" s="36"/>
      <c r="K12" s="36"/>
      <c r="L12" s="53"/>
      <c r="S12" s="36"/>
      <c r="T12" s="36"/>
      <c r="U12" s="36"/>
      <c r="V12" s="36"/>
      <c r="W12" s="36"/>
      <c r="X12" s="36"/>
      <c r="Y12" s="36"/>
      <c r="Z12" s="36"/>
      <c r="AA12" s="36"/>
      <c r="AB12" s="36"/>
      <c r="AC12" s="36"/>
      <c r="AD12" s="36"/>
      <c r="AE12" s="36"/>
    </row>
    <row r="13" spans="1:46" s="2" customFormat="1" ht="12" customHeight="1">
      <c r="A13" s="36"/>
      <c r="B13" s="41"/>
      <c r="C13" s="36"/>
      <c r="D13" s="123" t="s">
        <v>19</v>
      </c>
      <c r="E13" s="36"/>
      <c r="F13" s="112" t="s">
        <v>107</v>
      </c>
      <c r="G13" s="36"/>
      <c r="H13" s="36"/>
      <c r="I13" s="125" t="s">
        <v>21</v>
      </c>
      <c r="J13" s="112" t="s">
        <v>736</v>
      </c>
      <c r="K13" s="36"/>
      <c r="L13" s="53"/>
      <c r="S13" s="36"/>
      <c r="T13" s="36"/>
      <c r="U13" s="36"/>
      <c r="V13" s="36"/>
      <c r="W13" s="36"/>
      <c r="X13" s="36"/>
      <c r="Y13" s="36"/>
      <c r="Z13" s="36"/>
      <c r="AA13" s="36"/>
      <c r="AB13" s="36"/>
      <c r="AC13" s="36"/>
      <c r="AD13" s="36"/>
      <c r="AE13" s="36"/>
    </row>
    <row r="14" spans="1:46" s="2" customFormat="1" ht="12" customHeight="1">
      <c r="A14" s="36"/>
      <c r="B14" s="41"/>
      <c r="C14" s="36"/>
      <c r="D14" s="123" t="s">
        <v>24</v>
      </c>
      <c r="E14" s="36"/>
      <c r="F14" s="112" t="s">
        <v>25</v>
      </c>
      <c r="G14" s="36"/>
      <c r="H14" s="36"/>
      <c r="I14" s="125" t="s">
        <v>26</v>
      </c>
      <c r="J14" s="126" t="str">
        <f>'Rekapitulace stavby'!AN8</f>
        <v>27. 1. 2020</v>
      </c>
      <c r="K14" s="36"/>
      <c r="L14" s="53"/>
      <c r="S14" s="36"/>
      <c r="T14" s="36"/>
      <c r="U14" s="36"/>
      <c r="V14" s="36"/>
      <c r="W14" s="36"/>
      <c r="X14" s="36"/>
      <c r="Y14" s="36"/>
      <c r="Z14" s="36"/>
      <c r="AA14" s="36"/>
      <c r="AB14" s="36"/>
      <c r="AC14" s="36"/>
      <c r="AD14" s="36"/>
      <c r="AE14" s="36"/>
    </row>
    <row r="15" spans="1:46" s="2" customFormat="1" ht="21.75" customHeight="1">
      <c r="A15" s="36"/>
      <c r="B15" s="41"/>
      <c r="C15" s="36"/>
      <c r="D15" s="36"/>
      <c r="E15" s="36"/>
      <c r="F15" s="36"/>
      <c r="G15" s="36"/>
      <c r="H15" s="36"/>
      <c r="I15" s="273" t="s">
        <v>31</v>
      </c>
      <c r="J15" s="274" t="s">
        <v>737</v>
      </c>
      <c r="K15" s="36"/>
      <c r="L15" s="53"/>
      <c r="S15" s="36"/>
      <c r="T15" s="36"/>
      <c r="U15" s="36"/>
      <c r="V15" s="36"/>
      <c r="W15" s="36"/>
      <c r="X15" s="36"/>
      <c r="Y15" s="36"/>
      <c r="Z15" s="36"/>
      <c r="AA15" s="36"/>
      <c r="AB15" s="36"/>
      <c r="AC15" s="36"/>
      <c r="AD15" s="36"/>
      <c r="AE15" s="36"/>
    </row>
    <row r="16" spans="1:46" s="2" customFormat="1" ht="12" customHeight="1">
      <c r="A16" s="36"/>
      <c r="B16" s="41"/>
      <c r="C16" s="36"/>
      <c r="D16" s="123" t="s">
        <v>34</v>
      </c>
      <c r="E16" s="36"/>
      <c r="F16" s="36"/>
      <c r="G16" s="36"/>
      <c r="H16" s="36"/>
      <c r="I16" s="125" t="s">
        <v>35</v>
      </c>
      <c r="J16" s="112" t="s">
        <v>36</v>
      </c>
      <c r="K16" s="36"/>
      <c r="L16" s="53"/>
      <c r="S16" s="36"/>
      <c r="T16" s="36"/>
      <c r="U16" s="36"/>
      <c r="V16" s="36"/>
      <c r="W16" s="36"/>
      <c r="X16" s="36"/>
      <c r="Y16" s="36"/>
      <c r="Z16" s="36"/>
      <c r="AA16" s="36"/>
      <c r="AB16" s="36"/>
      <c r="AC16" s="36"/>
      <c r="AD16" s="36"/>
      <c r="AE16" s="36"/>
    </row>
    <row r="17" spans="1:31" s="2" customFormat="1" ht="18" customHeight="1">
      <c r="A17" s="36"/>
      <c r="B17" s="41"/>
      <c r="C17" s="36"/>
      <c r="D17" s="36"/>
      <c r="E17" s="112" t="s">
        <v>37</v>
      </c>
      <c r="F17" s="36"/>
      <c r="G17" s="36"/>
      <c r="H17" s="36"/>
      <c r="I17" s="125" t="s">
        <v>38</v>
      </c>
      <c r="J17" s="112" t="s">
        <v>39</v>
      </c>
      <c r="K17" s="36"/>
      <c r="L17" s="53"/>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24"/>
      <c r="J18" s="36"/>
      <c r="K18" s="36"/>
      <c r="L18" s="53"/>
      <c r="S18" s="36"/>
      <c r="T18" s="36"/>
      <c r="U18" s="36"/>
      <c r="V18" s="36"/>
      <c r="W18" s="36"/>
      <c r="X18" s="36"/>
      <c r="Y18" s="36"/>
      <c r="Z18" s="36"/>
      <c r="AA18" s="36"/>
      <c r="AB18" s="36"/>
      <c r="AC18" s="36"/>
      <c r="AD18" s="36"/>
      <c r="AE18" s="36"/>
    </row>
    <row r="19" spans="1:31" s="2" customFormat="1" ht="12" customHeight="1">
      <c r="A19" s="36"/>
      <c r="B19" s="41"/>
      <c r="C19" s="36"/>
      <c r="D19" s="123" t="s">
        <v>40</v>
      </c>
      <c r="E19" s="36"/>
      <c r="F19" s="36"/>
      <c r="G19" s="36"/>
      <c r="H19" s="36"/>
      <c r="I19" s="125" t="s">
        <v>35</v>
      </c>
      <c r="J19" s="31" t="str">
        <f>'Rekapitulace stavby'!AN13</f>
        <v>Vyplň údaj</v>
      </c>
      <c r="K19" s="36"/>
      <c r="L19" s="53"/>
      <c r="S19" s="36"/>
      <c r="T19" s="36"/>
      <c r="U19" s="36"/>
      <c r="V19" s="36"/>
      <c r="W19" s="36"/>
      <c r="X19" s="36"/>
      <c r="Y19" s="36"/>
      <c r="Z19" s="36"/>
      <c r="AA19" s="36"/>
      <c r="AB19" s="36"/>
      <c r="AC19" s="36"/>
      <c r="AD19" s="36"/>
      <c r="AE19" s="36"/>
    </row>
    <row r="20" spans="1:31" s="2" customFormat="1" ht="18" customHeight="1">
      <c r="A20" s="36"/>
      <c r="B20" s="41"/>
      <c r="C20" s="36"/>
      <c r="D20" s="36"/>
      <c r="E20" s="349" t="str">
        <f>'Rekapitulace stavby'!E14</f>
        <v>Vyplň údaj</v>
      </c>
      <c r="F20" s="350"/>
      <c r="G20" s="350"/>
      <c r="H20" s="350"/>
      <c r="I20" s="125" t="s">
        <v>38</v>
      </c>
      <c r="J20" s="31" t="str">
        <f>'Rekapitulace stavby'!AN14</f>
        <v>Vyplň údaj</v>
      </c>
      <c r="K20" s="36"/>
      <c r="L20" s="53"/>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24"/>
      <c r="J21" s="36"/>
      <c r="K21" s="36"/>
      <c r="L21" s="53"/>
      <c r="S21" s="36"/>
      <c r="T21" s="36"/>
      <c r="U21" s="36"/>
      <c r="V21" s="36"/>
      <c r="W21" s="36"/>
      <c r="X21" s="36"/>
      <c r="Y21" s="36"/>
      <c r="Z21" s="36"/>
      <c r="AA21" s="36"/>
      <c r="AB21" s="36"/>
      <c r="AC21" s="36"/>
      <c r="AD21" s="36"/>
      <c r="AE21" s="36"/>
    </row>
    <row r="22" spans="1:31" s="2" customFormat="1" ht="12" customHeight="1">
      <c r="A22" s="36"/>
      <c r="B22" s="41"/>
      <c r="C22" s="36"/>
      <c r="D22" s="123" t="s">
        <v>42</v>
      </c>
      <c r="E22" s="36"/>
      <c r="F22" s="36"/>
      <c r="G22" s="36"/>
      <c r="H22" s="36"/>
      <c r="I22" s="125" t="s">
        <v>35</v>
      </c>
      <c r="J22" s="112" t="s">
        <v>43</v>
      </c>
      <c r="K22" s="36"/>
      <c r="L22" s="53"/>
      <c r="S22" s="36"/>
      <c r="T22" s="36"/>
      <c r="U22" s="36"/>
      <c r="V22" s="36"/>
      <c r="W22" s="36"/>
      <c r="X22" s="36"/>
      <c r="Y22" s="36"/>
      <c r="Z22" s="36"/>
      <c r="AA22" s="36"/>
      <c r="AB22" s="36"/>
      <c r="AC22" s="36"/>
      <c r="AD22" s="36"/>
      <c r="AE22" s="36"/>
    </row>
    <row r="23" spans="1:31" s="2" customFormat="1" ht="18" customHeight="1">
      <c r="A23" s="36"/>
      <c r="B23" s="41"/>
      <c r="C23" s="36"/>
      <c r="D23" s="36"/>
      <c r="E23" s="112" t="s">
        <v>44</v>
      </c>
      <c r="F23" s="36"/>
      <c r="G23" s="36"/>
      <c r="H23" s="36"/>
      <c r="I23" s="125" t="s">
        <v>38</v>
      </c>
      <c r="J23" s="112" t="s">
        <v>45</v>
      </c>
      <c r="K23" s="36"/>
      <c r="L23" s="53"/>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24"/>
      <c r="J24" s="36"/>
      <c r="K24" s="36"/>
      <c r="L24" s="53"/>
      <c r="S24" s="36"/>
      <c r="T24" s="36"/>
      <c r="U24" s="36"/>
      <c r="V24" s="36"/>
      <c r="W24" s="36"/>
      <c r="X24" s="36"/>
      <c r="Y24" s="36"/>
      <c r="Z24" s="36"/>
      <c r="AA24" s="36"/>
      <c r="AB24" s="36"/>
      <c r="AC24" s="36"/>
      <c r="AD24" s="36"/>
      <c r="AE24" s="36"/>
    </row>
    <row r="25" spans="1:31" s="2" customFormat="1" ht="12" customHeight="1">
      <c r="A25" s="36"/>
      <c r="B25" s="41"/>
      <c r="C25" s="36"/>
      <c r="D25" s="123" t="s">
        <v>46</v>
      </c>
      <c r="E25" s="36"/>
      <c r="F25" s="36"/>
      <c r="G25" s="36"/>
      <c r="H25" s="36"/>
      <c r="I25" s="125" t="s">
        <v>35</v>
      </c>
      <c r="J25" s="112" t="s">
        <v>1</v>
      </c>
      <c r="K25" s="36"/>
      <c r="L25" s="53"/>
      <c r="S25" s="36"/>
      <c r="T25" s="36"/>
      <c r="U25" s="36"/>
      <c r="V25" s="36"/>
      <c r="W25" s="36"/>
      <c r="X25" s="36"/>
      <c r="Y25" s="36"/>
      <c r="Z25" s="36"/>
      <c r="AA25" s="36"/>
      <c r="AB25" s="36"/>
      <c r="AC25" s="36"/>
      <c r="AD25" s="36"/>
      <c r="AE25" s="36"/>
    </row>
    <row r="26" spans="1:31" s="2" customFormat="1" ht="18" customHeight="1">
      <c r="A26" s="36"/>
      <c r="B26" s="41"/>
      <c r="C26" s="36"/>
      <c r="D26" s="36"/>
      <c r="E26" s="112" t="s">
        <v>47</v>
      </c>
      <c r="F26" s="36"/>
      <c r="G26" s="36"/>
      <c r="H26" s="36"/>
      <c r="I26" s="125" t="s">
        <v>38</v>
      </c>
      <c r="J26" s="112" t="s">
        <v>1</v>
      </c>
      <c r="K26" s="36"/>
      <c r="L26" s="53"/>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24"/>
      <c r="J27" s="36"/>
      <c r="K27" s="36"/>
      <c r="L27" s="53"/>
      <c r="S27" s="36"/>
      <c r="T27" s="36"/>
      <c r="U27" s="36"/>
      <c r="V27" s="36"/>
      <c r="W27" s="36"/>
      <c r="X27" s="36"/>
      <c r="Y27" s="36"/>
      <c r="Z27" s="36"/>
      <c r="AA27" s="36"/>
      <c r="AB27" s="36"/>
      <c r="AC27" s="36"/>
      <c r="AD27" s="36"/>
      <c r="AE27" s="36"/>
    </row>
    <row r="28" spans="1:31" s="2" customFormat="1" ht="12" customHeight="1">
      <c r="A28" s="36"/>
      <c r="B28" s="41"/>
      <c r="C28" s="36"/>
      <c r="D28" s="123" t="s">
        <v>49</v>
      </c>
      <c r="E28" s="36"/>
      <c r="F28" s="36"/>
      <c r="G28" s="36"/>
      <c r="H28" s="36"/>
      <c r="I28" s="124"/>
      <c r="J28" s="36"/>
      <c r="K28" s="36"/>
      <c r="L28" s="53"/>
      <c r="S28" s="36"/>
      <c r="T28" s="36"/>
      <c r="U28" s="36"/>
      <c r="V28" s="36"/>
      <c r="W28" s="36"/>
      <c r="X28" s="36"/>
      <c r="Y28" s="36"/>
      <c r="Z28" s="36"/>
      <c r="AA28" s="36"/>
      <c r="AB28" s="36"/>
      <c r="AC28" s="36"/>
      <c r="AD28" s="36"/>
      <c r="AE28" s="36"/>
    </row>
    <row r="29" spans="1:31" s="8" customFormat="1" ht="83.25" customHeight="1">
      <c r="A29" s="127"/>
      <c r="B29" s="128"/>
      <c r="C29" s="127"/>
      <c r="D29" s="127"/>
      <c r="E29" s="351" t="s">
        <v>50</v>
      </c>
      <c r="F29" s="351"/>
      <c r="G29" s="351"/>
      <c r="H29" s="351"/>
      <c r="I29" s="129"/>
      <c r="J29" s="127"/>
      <c r="K29" s="127"/>
      <c r="L29" s="130"/>
      <c r="S29" s="127"/>
      <c r="T29" s="127"/>
      <c r="U29" s="127"/>
      <c r="V29" s="127"/>
      <c r="W29" s="127"/>
      <c r="X29" s="127"/>
      <c r="Y29" s="127"/>
      <c r="Z29" s="127"/>
      <c r="AA29" s="127"/>
      <c r="AB29" s="127"/>
      <c r="AC29" s="127"/>
      <c r="AD29" s="127"/>
      <c r="AE29" s="127"/>
    </row>
    <row r="30" spans="1:31" s="2" customFormat="1" ht="6.95" customHeight="1">
      <c r="A30" s="36"/>
      <c r="B30" s="41"/>
      <c r="C30" s="36"/>
      <c r="D30" s="36"/>
      <c r="E30" s="36"/>
      <c r="F30" s="36"/>
      <c r="G30" s="36"/>
      <c r="H30" s="36"/>
      <c r="I30" s="124"/>
      <c r="J30" s="36"/>
      <c r="K30" s="36"/>
      <c r="L30" s="53"/>
      <c r="S30" s="36"/>
      <c r="T30" s="36"/>
      <c r="U30" s="36"/>
      <c r="V30" s="36"/>
      <c r="W30" s="36"/>
      <c r="X30" s="36"/>
      <c r="Y30" s="36"/>
      <c r="Z30" s="36"/>
      <c r="AA30" s="36"/>
      <c r="AB30" s="36"/>
      <c r="AC30" s="36"/>
      <c r="AD30" s="36"/>
      <c r="AE30" s="36"/>
    </row>
    <row r="31" spans="1:31" s="2" customFormat="1" ht="6.95" customHeight="1">
      <c r="A31" s="36"/>
      <c r="B31" s="41"/>
      <c r="C31" s="36"/>
      <c r="D31" s="131"/>
      <c r="E31" s="131"/>
      <c r="F31" s="131"/>
      <c r="G31" s="131"/>
      <c r="H31" s="131"/>
      <c r="I31" s="132"/>
      <c r="J31" s="131"/>
      <c r="K31" s="131"/>
      <c r="L31" s="53"/>
      <c r="S31" s="36"/>
      <c r="T31" s="36"/>
      <c r="U31" s="36"/>
      <c r="V31" s="36"/>
      <c r="W31" s="36"/>
      <c r="X31" s="36"/>
      <c r="Y31" s="36"/>
      <c r="Z31" s="36"/>
      <c r="AA31" s="36"/>
      <c r="AB31" s="36"/>
      <c r="AC31" s="36"/>
      <c r="AD31" s="36"/>
      <c r="AE31" s="36"/>
    </row>
    <row r="32" spans="1:31" s="2" customFormat="1" ht="25.35" customHeight="1">
      <c r="A32" s="36"/>
      <c r="B32" s="41"/>
      <c r="C32" s="36"/>
      <c r="D32" s="133" t="s">
        <v>51</v>
      </c>
      <c r="E32" s="36"/>
      <c r="F32" s="36"/>
      <c r="G32" s="36"/>
      <c r="H32" s="36"/>
      <c r="I32" s="124"/>
      <c r="J32" s="134">
        <f>ROUND(J123, 2)</f>
        <v>0</v>
      </c>
      <c r="K32" s="36"/>
      <c r="L32" s="53"/>
      <c r="S32" s="36"/>
      <c r="T32" s="36"/>
      <c r="U32" s="36"/>
      <c r="V32" s="36"/>
      <c r="W32" s="36"/>
      <c r="X32" s="36"/>
      <c r="Y32" s="36"/>
      <c r="Z32" s="36"/>
      <c r="AA32" s="36"/>
      <c r="AB32" s="36"/>
      <c r="AC32" s="36"/>
      <c r="AD32" s="36"/>
      <c r="AE32" s="36"/>
    </row>
    <row r="33" spans="1:31" s="2" customFormat="1" ht="6.95" customHeight="1">
      <c r="A33" s="36"/>
      <c r="B33" s="41"/>
      <c r="C33" s="36"/>
      <c r="D33" s="131"/>
      <c r="E33" s="131"/>
      <c r="F33" s="131"/>
      <c r="G33" s="131"/>
      <c r="H33" s="131"/>
      <c r="I33" s="132"/>
      <c r="J33" s="131"/>
      <c r="K33" s="131"/>
      <c r="L33" s="53"/>
      <c r="S33" s="36"/>
      <c r="T33" s="36"/>
      <c r="U33" s="36"/>
      <c r="V33" s="36"/>
      <c r="W33" s="36"/>
      <c r="X33" s="36"/>
      <c r="Y33" s="36"/>
      <c r="Z33" s="36"/>
      <c r="AA33" s="36"/>
      <c r="AB33" s="36"/>
      <c r="AC33" s="36"/>
      <c r="AD33" s="36"/>
      <c r="AE33" s="36"/>
    </row>
    <row r="34" spans="1:31" s="2" customFormat="1" ht="14.45" customHeight="1">
      <c r="A34" s="36"/>
      <c r="B34" s="41"/>
      <c r="C34" s="36"/>
      <c r="D34" s="36"/>
      <c r="E34" s="36"/>
      <c r="F34" s="135" t="s">
        <v>53</v>
      </c>
      <c r="G34" s="36"/>
      <c r="H34" s="36"/>
      <c r="I34" s="136" t="s">
        <v>52</v>
      </c>
      <c r="J34" s="135" t="s">
        <v>54</v>
      </c>
      <c r="K34" s="36"/>
      <c r="L34" s="53"/>
      <c r="S34" s="36"/>
      <c r="T34" s="36"/>
      <c r="U34" s="36"/>
      <c r="V34" s="36"/>
      <c r="W34" s="36"/>
      <c r="X34" s="36"/>
      <c r="Y34" s="36"/>
      <c r="Z34" s="36"/>
      <c r="AA34" s="36"/>
      <c r="AB34" s="36"/>
      <c r="AC34" s="36"/>
      <c r="AD34" s="36"/>
      <c r="AE34" s="36"/>
    </row>
    <row r="35" spans="1:31" s="2" customFormat="1" ht="14.45" customHeight="1">
      <c r="A35" s="36"/>
      <c r="B35" s="41"/>
      <c r="C35" s="36"/>
      <c r="D35" s="137" t="s">
        <v>55</v>
      </c>
      <c r="E35" s="123" t="s">
        <v>56</v>
      </c>
      <c r="F35" s="138">
        <f>ROUND((SUM(BE123:BE191)),  2)</f>
        <v>0</v>
      </c>
      <c r="G35" s="36"/>
      <c r="H35" s="36"/>
      <c r="I35" s="139">
        <v>0.21</v>
      </c>
      <c r="J35" s="138">
        <f>ROUND(((SUM(BE123:BE191))*I35),  2)</f>
        <v>0</v>
      </c>
      <c r="K35" s="36"/>
      <c r="L35" s="53"/>
      <c r="S35" s="36"/>
      <c r="T35" s="36"/>
      <c r="U35" s="36"/>
      <c r="V35" s="36"/>
      <c r="W35" s="36"/>
      <c r="X35" s="36"/>
      <c r="Y35" s="36"/>
      <c r="Z35" s="36"/>
      <c r="AA35" s="36"/>
      <c r="AB35" s="36"/>
      <c r="AC35" s="36"/>
      <c r="AD35" s="36"/>
      <c r="AE35" s="36"/>
    </row>
    <row r="36" spans="1:31" s="2" customFormat="1" ht="14.45" customHeight="1">
      <c r="A36" s="36"/>
      <c r="B36" s="41"/>
      <c r="C36" s="36"/>
      <c r="D36" s="36"/>
      <c r="E36" s="123" t="s">
        <v>57</v>
      </c>
      <c r="F36" s="138">
        <f>ROUND((SUM(BF123:BF191)),  2)</f>
        <v>0</v>
      </c>
      <c r="G36" s="36"/>
      <c r="H36" s="36"/>
      <c r="I36" s="139">
        <v>0.15</v>
      </c>
      <c r="J36" s="138">
        <f>ROUND(((SUM(BF123:BF191))*I36),  2)</f>
        <v>0</v>
      </c>
      <c r="K36" s="36"/>
      <c r="L36" s="53"/>
      <c r="S36" s="36"/>
      <c r="T36" s="36"/>
      <c r="U36" s="36"/>
      <c r="V36" s="36"/>
      <c r="W36" s="36"/>
      <c r="X36" s="36"/>
      <c r="Y36" s="36"/>
      <c r="Z36" s="36"/>
      <c r="AA36" s="36"/>
      <c r="AB36" s="36"/>
      <c r="AC36" s="36"/>
      <c r="AD36" s="36"/>
      <c r="AE36" s="36"/>
    </row>
    <row r="37" spans="1:31" s="2" customFormat="1" ht="14.45" hidden="1" customHeight="1">
      <c r="A37" s="36"/>
      <c r="B37" s="41"/>
      <c r="C37" s="36"/>
      <c r="D37" s="36"/>
      <c r="E37" s="123" t="s">
        <v>58</v>
      </c>
      <c r="F37" s="138">
        <f>ROUND((SUM(BG123:BG191)),  2)</f>
        <v>0</v>
      </c>
      <c r="G37" s="36"/>
      <c r="H37" s="36"/>
      <c r="I37" s="139">
        <v>0.21</v>
      </c>
      <c r="J37" s="138">
        <f>0</f>
        <v>0</v>
      </c>
      <c r="K37" s="36"/>
      <c r="L37" s="53"/>
      <c r="S37" s="36"/>
      <c r="T37" s="36"/>
      <c r="U37" s="36"/>
      <c r="V37" s="36"/>
      <c r="W37" s="36"/>
      <c r="X37" s="36"/>
      <c r="Y37" s="36"/>
      <c r="Z37" s="36"/>
      <c r="AA37" s="36"/>
      <c r="AB37" s="36"/>
      <c r="AC37" s="36"/>
      <c r="AD37" s="36"/>
      <c r="AE37" s="36"/>
    </row>
    <row r="38" spans="1:31" s="2" customFormat="1" ht="14.45" hidden="1" customHeight="1">
      <c r="A38" s="36"/>
      <c r="B38" s="41"/>
      <c r="C38" s="36"/>
      <c r="D38" s="36"/>
      <c r="E38" s="123" t="s">
        <v>59</v>
      </c>
      <c r="F38" s="138">
        <f>ROUND((SUM(BH123:BH191)),  2)</f>
        <v>0</v>
      </c>
      <c r="G38" s="36"/>
      <c r="H38" s="36"/>
      <c r="I38" s="139">
        <v>0.15</v>
      </c>
      <c r="J38" s="138">
        <f>0</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3" t="s">
        <v>60</v>
      </c>
      <c r="F39" s="138">
        <f>ROUND((SUM(BI123:BI191)),  2)</f>
        <v>0</v>
      </c>
      <c r="G39" s="36"/>
      <c r="H39" s="36"/>
      <c r="I39" s="139">
        <v>0</v>
      </c>
      <c r="J39" s="138">
        <f>0</f>
        <v>0</v>
      </c>
      <c r="K39" s="36"/>
      <c r="L39" s="53"/>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24"/>
      <c r="J40" s="36"/>
      <c r="K40" s="36"/>
      <c r="L40" s="53"/>
      <c r="S40" s="36"/>
      <c r="T40" s="36"/>
      <c r="U40" s="36"/>
      <c r="V40" s="36"/>
      <c r="W40" s="36"/>
      <c r="X40" s="36"/>
      <c r="Y40" s="36"/>
      <c r="Z40" s="36"/>
      <c r="AA40" s="36"/>
      <c r="AB40" s="36"/>
      <c r="AC40" s="36"/>
      <c r="AD40" s="36"/>
      <c r="AE40" s="36"/>
    </row>
    <row r="41" spans="1:31" s="2" customFormat="1" ht="25.35" customHeight="1">
      <c r="A41" s="36"/>
      <c r="B41" s="41"/>
      <c r="C41" s="140"/>
      <c r="D41" s="141" t="s">
        <v>61</v>
      </c>
      <c r="E41" s="142"/>
      <c r="F41" s="142"/>
      <c r="G41" s="143" t="s">
        <v>62</v>
      </c>
      <c r="H41" s="144" t="s">
        <v>63</v>
      </c>
      <c r="I41" s="145"/>
      <c r="J41" s="146">
        <f>SUM(J32:J39)</f>
        <v>0</v>
      </c>
      <c r="K41" s="147"/>
      <c r="L41" s="53"/>
      <c r="S41" s="36"/>
      <c r="T41" s="36"/>
      <c r="U41" s="36"/>
      <c r="V41" s="36"/>
      <c r="W41" s="36"/>
      <c r="X41" s="36"/>
      <c r="Y41" s="36"/>
      <c r="Z41" s="36"/>
      <c r="AA41" s="36"/>
      <c r="AB41" s="36"/>
      <c r="AC41" s="36"/>
      <c r="AD41" s="36"/>
      <c r="AE41" s="36"/>
    </row>
    <row r="42" spans="1:31" s="2" customFormat="1" ht="14.45" customHeight="1">
      <c r="A42" s="36"/>
      <c r="B42" s="41"/>
      <c r="C42" s="36"/>
      <c r="D42" s="36"/>
      <c r="E42" s="36"/>
      <c r="F42" s="36"/>
      <c r="G42" s="36"/>
      <c r="H42" s="36"/>
      <c r="I42" s="124"/>
      <c r="J42" s="36"/>
      <c r="K42" s="36"/>
      <c r="L42" s="53"/>
      <c r="S42" s="36"/>
      <c r="T42" s="36"/>
      <c r="U42" s="36"/>
      <c r="V42" s="36"/>
      <c r="W42" s="36"/>
      <c r="X42" s="36"/>
      <c r="Y42" s="36"/>
      <c r="Z42" s="36"/>
      <c r="AA42" s="36"/>
      <c r="AB42" s="36"/>
      <c r="AC42" s="36"/>
      <c r="AD42" s="36"/>
      <c r="AE42" s="36"/>
    </row>
    <row r="43" spans="1:31" s="1" customFormat="1" ht="14.45" customHeight="1">
      <c r="B43" s="21"/>
      <c r="I43" s="117"/>
      <c r="L43" s="21"/>
    </row>
    <row r="44" spans="1:31" s="1" customFormat="1" ht="14.45" customHeight="1">
      <c r="B44" s="21"/>
      <c r="I44" s="117"/>
      <c r="L44" s="21"/>
    </row>
    <row r="45" spans="1:31" s="1" customFormat="1" ht="14.45" customHeight="1">
      <c r="B45" s="21"/>
      <c r="I45" s="117"/>
      <c r="L45" s="21"/>
    </row>
    <row r="46" spans="1:31" s="1" customFormat="1" ht="14.45" customHeight="1">
      <c r="B46" s="21"/>
      <c r="I46" s="117"/>
      <c r="L46" s="21"/>
    </row>
    <row r="47" spans="1:31" s="1" customFormat="1" ht="14.45" customHeight="1">
      <c r="B47" s="21"/>
      <c r="I47" s="117"/>
      <c r="L47" s="21"/>
    </row>
    <row r="48" spans="1:31" s="1" customFormat="1" ht="14.45" customHeight="1">
      <c r="B48" s="21"/>
      <c r="I48" s="117"/>
      <c r="L48" s="21"/>
    </row>
    <row r="49" spans="1:31" s="2" customFormat="1" ht="14.45" customHeight="1">
      <c r="B49" s="53"/>
      <c r="D49" s="148" t="s">
        <v>64</v>
      </c>
      <c r="E49" s="149"/>
      <c r="F49" s="149"/>
      <c r="G49" s="148" t="s">
        <v>65</v>
      </c>
      <c r="H49" s="149"/>
      <c r="I49" s="150"/>
      <c r="J49" s="149"/>
      <c r="K49" s="149"/>
      <c r="L49" s="53"/>
    </row>
    <row r="50" spans="1:31" ht="11.25">
      <c r="B50" s="21"/>
      <c r="L50" s="21"/>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s="2" customFormat="1" ht="12.75">
      <c r="A60" s="36"/>
      <c r="B60" s="41"/>
      <c r="C60" s="36"/>
      <c r="D60" s="151" t="s">
        <v>66</v>
      </c>
      <c r="E60" s="152"/>
      <c r="F60" s="153" t="s">
        <v>67</v>
      </c>
      <c r="G60" s="151" t="s">
        <v>66</v>
      </c>
      <c r="H60" s="152"/>
      <c r="I60" s="154"/>
      <c r="J60" s="155" t="s">
        <v>67</v>
      </c>
      <c r="K60" s="152"/>
      <c r="L60" s="53"/>
      <c r="S60" s="36"/>
      <c r="T60" s="36"/>
      <c r="U60" s="36"/>
      <c r="V60" s="36"/>
      <c r="W60" s="36"/>
      <c r="X60" s="36"/>
      <c r="Y60" s="36"/>
      <c r="Z60" s="36"/>
      <c r="AA60" s="36"/>
      <c r="AB60" s="36"/>
      <c r="AC60" s="36"/>
      <c r="AD60" s="36"/>
      <c r="AE60" s="36"/>
    </row>
    <row r="61" spans="1:31" ht="11.25">
      <c r="B61" s="21"/>
      <c r="L61" s="21"/>
    </row>
    <row r="62" spans="1:31" ht="11.25">
      <c r="B62" s="21"/>
      <c r="L62" s="21"/>
    </row>
    <row r="63" spans="1:31" ht="11.25">
      <c r="B63" s="21"/>
      <c r="L63" s="21"/>
    </row>
    <row r="64" spans="1:31" s="2" customFormat="1" ht="12.75">
      <c r="A64" s="36"/>
      <c r="B64" s="41"/>
      <c r="C64" s="36"/>
      <c r="D64" s="148" t="s">
        <v>68</v>
      </c>
      <c r="E64" s="156"/>
      <c r="F64" s="156"/>
      <c r="G64" s="148" t="s">
        <v>69</v>
      </c>
      <c r="H64" s="156"/>
      <c r="I64" s="157"/>
      <c r="J64" s="156"/>
      <c r="K64" s="156"/>
      <c r="L64" s="53"/>
      <c r="S64" s="36"/>
      <c r="T64" s="36"/>
      <c r="U64" s="36"/>
      <c r="V64" s="36"/>
      <c r="W64" s="36"/>
      <c r="X64" s="36"/>
      <c r="Y64" s="36"/>
      <c r="Z64" s="36"/>
      <c r="AA64" s="36"/>
      <c r="AB64" s="36"/>
      <c r="AC64" s="36"/>
      <c r="AD64" s="36"/>
      <c r="AE64" s="36"/>
    </row>
    <row r="65" spans="1:31" ht="11.25">
      <c r="B65" s="21"/>
      <c r="L65" s="21"/>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s="2" customFormat="1" ht="12.75">
      <c r="A75" s="36"/>
      <c r="B75" s="41"/>
      <c r="C75" s="36"/>
      <c r="D75" s="151" t="s">
        <v>66</v>
      </c>
      <c r="E75" s="152"/>
      <c r="F75" s="153" t="s">
        <v>67</v>
      </c>
      <c r="G75" s="151" t="s">
        <v>66</v>
      </c>
      <c r="H75" s="152"/>
      <c r="I75" s="154"/>
      <c r="J75" s="155" t="s">
        <v>67</v>
      </c>
      <c r="K75" s="152"/>
      <c r="L75" s="53"/>
      <c r="S75" s="36"/>
      <c r="T75" s="36"/>
      <c r="U75" s="36"/>
      <c r="V75" s="36"/>
      <c r="W75" s="36"/>
      <c r="X75" s="36"/>
      <c r="Y75" s="36"/>
      <c r="Z75" s="36"/>
      <c r="AA75" s="36"/>
      <c r="AB75" s="36"/>
      <c r="AC75" s="36"/>
      <c r="AD75" s="36"/>
      <c r="AE75" s="36"/>
    </row>
    <row r="76" spans="1:31" s="2" customFormat="1" ht="14.45" customHeight="1">
      <c r="A76" s="36"/>
      <c r="B76" s="158"/>
      <c r="C76" s="159"/>
      <c r="D76" s="159"/>
      <c r="E76" s="159"/>
      <c r="F76" s="159"/>
      <c r="G76" s="159"/>
      <c r="H76" s="159"/>
      <c r="I76" s="160"/>
      <c r="J76" s="159"/>
      <c r="K76" s="159"/>
      <c r="L76" s="53"/>
      <c r="S76" s="36"/>
      <c r="T76" s="36"/>
      <c r="U76" s="36"/>
      <c r="V76" s="36"/>
      <c r="W76" s="36"/>
      <c r="X76" s="36"/>
      <c r="Y76" s="36"/>
      <c r="Z76" s="36"/>
      <c r="AA76" s="36"/>
      <c r="AB76" s="36"/>
      <c r="AC76" s="36"/>
      <c r="AD76" s="36"/>
      <c r="AE76" s="36"/>
    </row>
    <row r="80" spans="1:31" s="2" customFormat="1" ht="6.95" customHeight="1">
      <c r="A80" s="36"/>
      <c r="B80" s="161"/>
      <c r="C80" s="162"/>
      <c r="D80" s="162"/>
      <c r="E80" s="162"/>
      <c r="F80" s="162"/>
      <c r="G80" s="162"/>
      <c r="H80" s="162"/>
      <c r="I80" s="163"/>
      <c r="J80" s="162"/>
      <c r="K80" s="162"/>
      <c r="L80" s="53"/>
      <c r="S80" s="36"/>
      <c r="T80" s="36"/>
      <c r="U80" s="36"/>
      <c r="V80" s="36"/>
      <c r="W80" s="36"/>
      <c r="X80" s="36"/>
      <c r="Y80" s="36"/>
      <c r="Z80" s="36"/>
      <c r="AA80" s="36"/>
      <c r="AB80" s="36"/>
      <c r="AC80" s="36"/>
      <c r="AD80" s="36"/>
      <c r="AE80" s="36"/>
    </row>
    <row r="81" spans="1:31" s="2" customFormat="1" ht="24.95" customHeight="1">
      <c r="A81" s="36"/>
      <c r="B81" s="37"/>
      <c r="C81" s="24" t="s">
        <v>117</v>
      </c>
      <c r="D81" s="38"/>
      <c r="E81" s="38"/>
      <c r="F81" s="38"/>
      <c r="G81" s="38"/>
      <c r="H81" s="38"/>
      <c r="I81" s="124"/>
      <c r="J81" s="38"/>
      <c r="K81" s="38"/>
      <c r="L81" s="53"/>
      <c r="S81" s="36"/>
      <c r="T81" s="36"/>
      <c r="U81" s="36"/>
      <c r="V81" s="36"/>
      <c r="W81" s="36"/>
      <c r="X81" s="36"/>
      <c r="Y81" s="36"/>
      <c r="Z81" s="36"/>
      <c r="AA81" s="36"/>
      <c r="AB81" s="36"/>
      <c r="AC81" s="36"/>
      <c r="AD81" s="36"/>
      <c r="AE81" s="36"/>
    </row>
    <row r="82" spans="1:31" s="2" customFormat="1" ht="6.95" customHeight="1">
      <c r="A82" s="36"/>
      <c r="B82" s="37"/>
      <c r="C82" s="38"/>
      <c r="D82" s="38"/>
      <c r="E82" s="38"/>
      <c r="F82" s="38"/>
      <c r="G82" s="38"/>
      <c r="H82" s="38"/>
      <c r="I82" s="124"/>
      <c r="J82" s="38"/>
      <c r="K82" s="38"/>
      <c r="L82" s="53"/>
      <c r="S82" s="36"/>
      <c r="T82" s="36"/>
      <c r="U82" s="36"/>
      <c r="V82" s="36"/>
      <c r="W82" s="36"/>
      <c r="X82" s="36"/>
      <c r="Y82" s="36"/>
      <c r="Z82" s="36"/>
      <c r="AA82" s="36"/>
      <c r="AB82" s="36"/>
      <c r="AC82" s="36"/>
      <c r="AD82" s="36"/>
      <c r="AE82" s="36"/>
    </row>
    <row r="83" spans="1:31" s="2" customFormat="1" ht="12" customHeight="1">
      <c r="A83" s="36"/>
      <c r="B83" s="37"/>
      <c r="C83" s="30" t="s">
        <v>16</v>
      </c>
      <c r="D83" s="38"/>
      <c r="E83" s="38"/>
      <c r="F83" s="38"/>
      <c r="G83" s="38"/>
      <c r="H83" s="38"/>
      <c r="I83" s="124"/>
      <c r="J83" s="38"/>
      <c r="K83" s="38"/>
      <c r="L83" s="53"/>
      <c r="S83" s="36"/>
      <c r="T83" s="36"/>
      <c r="U83" s="36"/>
      <c r="V83" s="36"/>
      <c r="W83" s="36"/>
      <c r="X83" s="36"/>
      <c r="Y83" s="36"/>
      <c r="Z83" s="36"/>
      <c r="AA83" s="36"/>
      <c r="AB83" s="36"/>
      <c r="AC83" s="36"/>
      <c r="AD83" s="36"/>
      <c r="AE83" s="36"/>
    </row>
    <row r="84" spans="1:31" s="2" customFormat="1" ht="23.25" customHeight="1">
      <c r="A84" s="36"/>
      <c r="B84" s="37"/>
      <c r="C84" s="38"/>
      <c r="D84" s="38"/>
      <c r="E84" s="352" t="str">
        <f>E7</f>
        <v xml:space="preserve"> Stavební úpravy komunikace a výstavba chodníku v ulici Jívavská, Šternberk</v>
      </c>
      <c r="F84" s="353"/>
      <c r="G84" s="353"/>
      <c r="H84" s="353"/>
      <c r="I84" s="124"/>
      <c r="J84" s="38"/>
      <c r="K84" s="38"/>
      <c r="L84" s="53"/>
      <c r="S84" s="36"/>
      <c r="T84" s="36"/>
      <c r="U84" s="36"/>
      <c r="V84" s="36"/>
      <c r="W84" s="36"/>
      <c r="X84" s="36"/>
      <c r="Y84" s="36"/>
      <c r="Z84" s="36"/>
      <c r="AA84" s="36"/>
      <c r="AB84" s="36"/>
      <c r="AC84" s="36"/>
      <c r="AD84" s="36"/>
      <c r="AE84" s="36"/>
    </row>
    <row r="85" spans="1:31" s="1" customFormat="1" ht="12" customHeight="1">
      <c r="B85" s="22"/>
      <c r="C85" s="30" t="s">
        <v>112</v>
      </c>
      <c r="D85" s="23"/>
      <c r="E85" s="23"/>
      <c r="F85" s="23"/>
      <c r="G85" s="23"/>
      <c r="H85" s="23"/>
      <c r="I85" s="117"/>
      <c r="J85" s="23"/>
      <c r="K85" s="23"/>
      <c r="L85" s="21"/>
    </row>
    <row r="86" spans="1:31" s="2" customFormat="1" ht="16.5" customHeight="1">
      <c r="A86" s="36"/>
      <c r="B86" s="37"/>
      <c r="C86" s="38"/>
      <c r="D86" s="38"/>
      <c r="E86" s="352" t="s">
        <v>734</v>
      </c>
      <c r="F86" s="354"/>
      <c r="G86" s="354"/>
      <c r="H86" s="354"/>
      <c r="I86" s="124"/>
      <c r="J86" s="38"/>
      <c r="K86" s="38"/>
      <c r="L86" s="53"/>
      <c r="S86" s="36"/>
      <c r="T86" s="36"/>
      <c r="U86" s="36"/>
      <c r="V86" s="36"/>
      <c r="W86" s="36"/>
      <c r="X86" s="36"/>
      <c r="Y86" s="36"/>
      <c r="Z86" s="36"/>
      <c r="AA86" s="36"/>
      <c r="AB86" s="36"/>
      <c r="AC86" s="36"/>
      <c r="AD86" s="36"/>
      <c r="AE86" s="36"/>
    </row>
    <row r="87" spans="1:31" s="2" customFormat="1" ht="12" customHeight="1">
      <c r="A87" s="36"/>
      <c r="B87" s="37"/>
      <c r="C87" s="30" t="s">
        <v>114</v>
      </c>
      <c r="D87" s="38"/>
      <c r="E87" s="38"/>
      <c r="F87" s="38"/>
      <c r="G87" s="38"/>
      <c r="H87" s="38"/>
      <c r="I87" s="124"/>
      <c r="J87" s="38"/>
      <c r="K87" s="38"/>
      <c r="L87" s="53"/>
      <c r="S87" s="36"/>
      <c r="T87" s="36"/>
      <c r="U87" s="36"/>
      <c r="V87" s="36"/>
      <c r="W87" s="36"/>
      <c r="X87" s="36"/>
      <c r="Y87" s="36"/>
      <c r="Z87" s="36"/>
      <c r="AA87" s="36"/>
      <c r="AB87" s="36"/>
      <c r="AC87" s="36"/>
      <c r="AD87" s="36"/>
      <c r="AE87" s="36"/>
    </row>
    <row r="88" spans="1:31" s="2" customFormat="1" ht="16.5" customHeight="1">
      <c r="A88" s="36"/>
      <c r="B88" s="37"/>
      <c r="C88" s="38"/>
      <c r="D88" s="38"/>
      <c r="E88" s="300" t="str">
        <f>E11</f>
        <v>2-1 - VON - VEDLEJŠÍ A OSTATNÍ NÁKLADY- soupis prací</v>
      </c>
      <c r="F88" s="354"/>
      <c r="G88" s="354"/>
      <c r="H88" s="354"/>
      <c r="I88" s="124"/>
      <c r="J88" s="38"/>
      <c r="K88" s="38"/>
      <c r="L88" s="53"/>
      <c r="S88" s="36"/>
      <c r="T88" s="36"/>
      <c r="U88" s="36"/>
      <c r="V88" s="36"/>
      <c r="W88" s="36"/>
      <c r="X88" s="36"/>
      <c r="Y88" s="36"/>
      <c r="Z88" s="36"/>
      <c r="AA88" s="36"/>
      <c r="AB88" s="36"/>
      <c r="AC88" s="36"/>
      <c r="AD88" s="36"/>
      <c r="AE88" s="36"/>
    </row>
    <row r="89" spans="1:31" s="2" customFormat="1" ht="6.95" customHeight="1">
      <c r="A89" s="36"/>
      <c r="B89" s="37"/>
      <c r="C89" s="38"/>
      <c r="D89" s="38"/>
      <c r="E89" s="38"/>
      <c r="F89" s="38"/>
      <c r="G89" s="38"/>
      <c r="H89" s="38"/>
      <c r="I89" s="124"/>
      <c r="J89" s="38"/>
      <c r="K89" s="38"/>
      <c r="L89" s="53"/>
      <c r="S89" s="36"/>
      <c r="T89" s="36"/>
      <c r="U89" s="36"/>
      <c r="V89" s="36"/>
      <c r="W89" s="36"/>
      <c r="X89" s="36"/>
      <c r="Y89" s="36"/>
      <c r="Z89" s="36"/>
      <c r="AA89" s="36"/>
      <c r="AB89" s="36"/>
      <c r="AC89" s="36"/>
      <c r="AD89" s="36"/>
      <c r="AE89" s="36"/>
    </row>
    <row r="90" spans="1:31" s="2" customFormat="1" ht="12" customHeight="1">
      <c r="A90" s="36"/>
      <c r="B90" s="37"/>
      <c r="C90" s="30" t="s">
        <v>24</v>
      </c>
      <c r="D90" s="38"/>
      <c r="E90" s="38"/>
      <c r="F90" s="28" t="str">
        <f>F14</f>
        <v>Šternberk</v>
      </c>
      <c r="G90" s="38"/>
      <c r="H90" s="38"/>
      <c r="I90" s="125" t="s">
        <v>26</v>
      </c>
      <c r="J90" s="68" t="str">
        <f>IF(J14="","",J14)</f>
        <v>27. 1. 2020</v>
      </c>
      <c r="K90" s="38"/>
      <c r="L90" s="53"/>
      <c r="S90" s="36"/>
      <c r="T90" s="36"/>
      <c r="U90" s="36"/>
      <c r="V90" s="36"/>
      <c r="W90" s="36"/>
      <c r="X90" s="36"/>
      <c r="Y90" s="36"/>
      <c r="Z90" s="36"/>
      <c r="AA90" s="36"/>
      <c r="AB90" s="36"/>
      <c r="AC90" s="36"/>
      <c r="AD90" s="36"/>
      <c r="AE90" s="36"/>
    </row>
    <row r="91" spans="1:31" s="2" customFormat="1" ht="6.95" customHeight="1">
      <c r="A91" s="36"/>
      <c r="B91" s="37"/>
      <c r="C91" s="38"/>
      <c r="D91" s="38"/>
      <c r="E91" s="38"/>
      <c r="F91" s="38"/>
      <c r="G91" s="38"/>
      <c r="H91" s="38"/>
      <c r="I91" s="124"/>
      <c r="J91" s="38"/>
      <c r="K91" s="38"/>
      <c r="L91" s="53"/>
      <c r="S91" s="36"/>
      <c r="T91" s="36"/>
      <c r="U91" s="36"/>
      <c r="V91" s="36"/>
      <c r="W91" s="36"/>
      <c r="X91" s="36"/>
      <c r="Y91" s="36"/>
      <c r="Z91" s="36"/>
      <c r="AA91" s="36"/>
      <c r="AB91" s="36"/>
      <c r="AC91" s="36"/>
      <c r="AD91" s="36"/>
      <c r="AE91" s="36"/>
    </row>
    <row r="92" spans="1:31" s="2" customFormat="1" ht="15.2" customHeight="1">
      <c r="A92" s="36"/>
      <c r="B92" s="37"/>
      <c r="C92" s="30" t="s">
        <v>34</v>
      </c>
      <c r="D92" s="38"/>
      <c r="E92" s="38"/>
      <c r="F92" s="28" t="str">
        <f>E17</f>
        <v>Město Šternberk</v>
      </c>
      <c r="G92" s="38"/>
      <c r="H92" s="38"/>
      <c r="I92" s="125" t="s">
        <v>42</v>
      </c>
      <c r="J92" s="34" t="str">
        <f>E23</f>
        <v>ing. Petr Doležel</v>
      </c>
      <c r="K92" s="38"/>
      <c r="L92" s="53"/>
      <c r="S92" s="36"/>
      <c r="T92" s="36"/>
      <c r="U92" s="36"/>
      <c r="V92" s="36"/>
      <c r="W92" s="36"/>
      <c r="X92" s="36"/>
      <c r="Y92" s="36"/>
      <c r="Z92" s="36"/>
      <c r="AA92" s="36"/>
      <c r="AB92" s="36"/>
      <c r="AC92" s="36"/>
      <c r="AD92" s="36"/>
      <c r="AE92" s="36"/>
    </row>
    <row r="93" spans="1:31" s="2" customFormat="1" ht="25.7" customHeight="1">
      <c r="A93" s="36"/>
      <c r="B93" s="37"/>
      <c r="C93" s="30" t="s">
        <v>40</v>
      </c>
      <c r="D93" s="38"/>
      <c r="E93" s="38"/>
      <c r="F93" s="28" t="str">
        <f>IF(E20="","",E20)</f>
        <v>Vyplň údaj</v>
      </c>
      <c r="G93" s="38"/>
      <c r="H93" s="38"/>
      <c r="I93" s="125" t="s">
        <v>46</v>
      </c>
      <c r="J93" s="34" t="str">
        <f>E26</f>
        <v xml:space="preserve">ing.Pospíšil Michal        CU 2019/1  </v>
      </c>
      <c r="K93" s="38"/>
      <c r="L93" s="53"/>
      <c r="S93" s="36"/>
      <c r="T93" s="36"/>
      <c r="U93" s="36"/>
      <c r="V93" s="36"/>
      <c r="W93" s="36"/>
      <c r="X93" s="36"/>
      <c r="Y93" s="36"/>
      <c r="Z93" s="36"/>
      <c r="AA93" s="36"/>
      <c r="AB93" s="36"/>
      <c r="AC93" s="36"/>
      <c r="AD93" s="36"/>
      <c r="AE93" s="36"/>
    </row>
    <row r="94" spans="1:31" s="2" customFormat="1" ht="10.35" customHeight="1">
      <c r="A94" s="36"/>
      <c r="B94" s="37"/>
      <c r="C94" s="38"/>
      <c r="D94" s="38"/>
      <c r="E94" s="38"/>
      <c r="F94" s="38"/>
      <c r="G94" s="38"/>
      <c r="H94" s="38"/>
      <c r="I94" s="124"/>
      <c r="J94" s="38"/>
      <c r="K94" s="38"/>
      <c r="L94" s="53"/>
      <c r="S94" s="36"/>
      <c r="T94" s="36"/>
      <c r="U94" s="36"/>
      <c r="V94" s="36"/>
      <c r="W94" s="36"/>
      <c r="X94" s="36"/>
      <c r="Y94" s="36"/>
      <c r="Z94" s="36"/>
      <c r="AA94" s="36"/>
      <c r="AB94" s="36"/>
      <c r="AC94" s="36"/>
      <c r="AD94" s="36"/>
      <c r="AE94" s="36"/>
    </row>
    <row r="95" spans="1:31" s="2" customFormat="1" ht="29.25" customHeight="1">
      <c r="A95" s="36"/>
      <c r="B95" s="37"/>
      <c r="C95" s="164" t="s">
        <v>118</v>
      </c>
      <c r="D95" s="165"/>
      <c r="E95" s="165"/>
      <c r="F95" s="165"/>
      <c r="G95" s="165"/>
      <c r="H95" s="165"/>
      <c r="I95" s="166"/>
      <c r="J95" s="167" t="s">
        <v>119</v>
      </c>
      <c r="K95" s="165"/>
      <c r="L95" s="53"/>
      <c r="S95" s="36"/>
      <c r="T95" s="36"/>
      <c r="U95" s="36"/>
      <c r="V95" s="36"/>
      <c r="W95" s="36"/>
      <c r="X95" s="36"/>
      <c r="Y95" s="36"/>
      <c r="Z95" s="36"/>
      <c r="AA95" s="36"/>
      <c r="AB95" s="36"/>
      <c r="AC95" s="36"/>
      <c r="AD95" s="36"/>
      <c r="AE95" s="36"/>
    </row>
    <row r="96" spans="1:31" s="2" customFormat="1" ht="10.35" customHeight="1">
      <c r="A96" s="36"/>
      <c r="B96" s="37"/>
      <c r="C96" s="38"/>
      <c r="D96" s="38"/>
      <c r="E96" s="38"/>
      <c r="F96" s="38"/>
      <c r="G96" s="38"/>
      <c r="H96" s="38"/>
      <c r="I96" s="124"/>
      <c r="J96" s="38"/>
      <c r="K96" s="38"/>
      <c r="L96" s="53"/>
      <c r="S96" s="36"/>
      <c r="T96" s="36"/>
      <c r="U96" s="36"/>
      <c r="V96" s="36"/>
      <c r="W96" s="36"/>
      <c r="X96" s="36"/>
      <c r="Y96" s="36"/>
      <c r="Z96" s="36"/>
      <c r="AA96" s="36"/>
      <c r="AB96" s="36"/>
      <c r="AC96" s="36"/>
      <c r="AD96" s="36"/>
      <c r="AE96" s="36"/>
    </row>
    <row r="97" spans="1:47" s="2" customFormat="1" ht="22.9" customHeight="1">
      <c r="A97" s="36"/>
      <c r="B97" s="37"/>
      <c r="C97" s="168" t="s">
        <v>120</v>
      </c>
      <c r="D97" s="38"/>
      <c r="E97" s="38"/>
      <c r="F97" s="38"/>
      <c r="G97" s="38"/>
      <c r="H97" s="38"/>
      <c r="I97" s="124"/>
      <c r="J97" s="86">
        <f>J123</f>
        <v>0</v>
      </c>
      <c r="K97" s="38"/>
      <c r="L97" s="53"/>
      <c r="S97" s="36"/>
      <c r="T97" s="36"/>
      <c r="U97" s="36"/>
      <c r="V97" s="36"/>
      <c r="W97" s="36"/>
      <c r="X97" s="36"/>
      <c r="Y97" s="36"/>
      <c r="Z97" s="36"/>
      <c r="AA97" s="36"/>
      <c r="AB97" s="36"/>
      <c r="AC97" s="36"/>
      <c r="AD97" s="36"/>
      <c r="AE97" s="36"/>
      <c r="AU97" s="18" t="s">
        <v>121</v>
      </c>
    </row>
    <row r="98" spans="1:47" s="9" customFormat="1" ht="24.95" customHeight="1">
      <c r="B98" s="169"/>
      <c r="C98" s="170"/>
      <c r="D98" s="171" t="s">
        <v>738</v>
      </c>
      <c r="E98" s="172"/>
      <c r="F98" s="172"/>
      <c r="G98" s="172"/>
      <c r="H98" s="172"/>
      <c r="I98" s="173"/>
      <c r="J98" s="174">
        <f>J124</f>
        <v>0</v>
      </c>
      <c r="K98" s="170"/>
      <c r="L98" s="175"/>
    </row>
    <row r="99" spans="1:47" s="10" customFormat="1" ht="19.899999999999999" customHeight="1">
      <c r="B99" s="176"/>
      <c r="C99" s="106"/>
      <c r="D99" s="177" t="s">
        <v>739</v>
      </c>
      <c r="E99" s="178"/>
      <c r="F99" s="178"/>
      <c r="G99" s="178"/>
      <c r="H99" s="178"/>
      <c r="I99" s="179"/>
      <c r="J99" s="180">
        <f>J125</f>
        <v>0</v>
      </c>
      <c r="K99" s="106"/>
      <c r="L99" s="181"/>
    </row>
    <row r="100" spans="1:47" s="10" customFormat="1" ht="19.899999999999999" customHeight="1">
      <c r="B100" s="176"/>
      <c r="C100" s="106"/>
      <c r="D100" s="177" t="s">
        <v>740</v>
      </c>
      <c r="E100" s="178"/>
      <c r="F100" s="178"/>
      <c r="G100" s="178"/>
      <c r="H100" s="178"/>
      <c r="I100" s="179"/>
      <c r="J100" s="180">
        <f>J146</f>
        <v>0</v>
      </c>
      <c r="K100" s="106"/>
      <c r="L100" s="181"/>
    </row>
    <row r="101" spans="1:47" s="10" customFormat="1" ht="19.899999999999999" customHeight="1">
      <c r="B101" s="176"/>
      <c r="C101" s="106"/>
      <c r="D101" s="177" t="s">
        <v>741</v>
      </c>
      <c r="E101" s="178"/>
      <c r="F101" s="178"/>
      <c r="G101" s="178"/>
      <c r="H101" s="178"/>
      <c r="I101" s="179"/>
      <c r="J101" s="180">
        <f>J162</f>
        <v>0</v>
      </c>
      <c r="K101" s="106"/>
      <c r="L101" s="181"/>
    </row>
    <row r="102" spans="1:47" s="2" customFormat="1" ht="21.75" customHeight="1">
      <c r="A102" s="36"/>
      <c r="B102" s="37"/>
      <c r="C102" s="38"/>
      <c r="D102" s="38"/>
      <c r="E102" s="38"/>
      <c r="F102" s="38"/>
      <c r="G102" s="38"/>
      <c r="H102" s="38"/>
      <c r="I102" s="124"/>
      <c r="J102" s="38"/>
      <c r="K102" s="38"/>
      <c r="L102" s="53"/>
      <c r="S102" s="36"/>
      <c r="T102" s="36"/>
      <c r="U102" s="36"/>
      <c r="V102" s="36"/>
      <c r="W102" s="36"/>
      <c r="X102" s="36"/>
      <c r="Y102" s="36"/>
      <c r="Z102" s="36"/>
      <c r="AA102" s="36"/>
      <c r="AB102" s="36"/>
      <c r="AC102" s="36"/>
      <c r="AD102" s="36"/>
      <c r="AE102" s="36"/>
    </row>
    <row r="103" spans="1:47" s="2" customFormat="1" ht="6.95" customHeight="1">
      <c r="A103" s="36"/>
      <c r="B103" s="56"/>
      <c r="C103" s="57"/>
      <c r="D103" s="57"/>
      <c r="E103" s="57"/>
      <c r="F103" s="57"/>
      <c r="G103" s="57"/>
      <c r="H103" s="57"/>
      <c r="I103" s="160"/>
      <c r="J103" s="57"/>
      <c r="K103" s="57"/>
      <c r="L103" s="53"/>
      <c r="S103" s="36"/>
      <c r="T103" s="36"/>
      <c r="U103" s="36"/>
      <c r="V103" s="36"/>
      <c r="W103" s="36"/>
      <c r="X103" s="36"/>
      <c r="Y103" s="36"/>
      <c r="Z103" s="36"/>
      <c r="AA103" s="36"/>
      <c r="AB103" s="36"/>
      <c r="AC103" s="36"/>
      <c r="AD103" s="36"/>
      <c r="AE103" s="36"/>
    </row>
    <row r="107" spans="1:47" s="2" customFormat="1" ht="6.95" customHeight="1">
      <c r="A107" s="36"/>
      <c r="B107" s="58"/>
      <c r="C107" s="59"/>
      <c r="D107" s="59"/>
      <c r="E107" s="59"/>
      <c r="F107" s="59"/>
      <c r="G107" s="59"/>
      <c r="H107" s="59"/>
      <c r="I107" s="163"/>
      <c r="J107" s="59"/>
      <c r="K107" s="59"/>
      <c r="L107" s="53"/>
      <c r="S107" s="36"/>
      <c r="T107" s="36"/>
      <c r="U107" s="36"/>
      <c r="V107" s="36"/>
      <c r="W107" s="36"/>
      <c r="X107" s="36"/>
      <c r="Y107" s="36"/>
      <c r="Z107" s="36"/>
      <c r="AA107" s="36"/>
      <c r="AB107" s="36"/>
      <c r="AC107" s="36"/>
      <c r="AD107" s="36"/>
      <c r="AE107" s="36"/>
    </row>
    <row r="108" spans="1:47" s="2" customFormat="1" ht="24.95" customHeight="1">
      <c r="A108" s="36"/>
      <c r="B108" s="37"/>
      <c r="C108" s="24" t="s">
        <v>129</v>
      </c>
      <c r="D108" s="38"/>
      <c r="E108" s="38"/>
      <c r="F108" s="38"/>
      <c r="G108" s="38"/>
      <c r="H108" s="38"/>
      <c r="I108" s="124"/>
      <c r="J108" s="38"/>
      <c r="K108" s="38"/>
      <c r="L108" s="53"/>
      <c r="S108" s="36"/>
      <c r="T108" s="36"/>
      <c r="U108" s="36"/>
      <c r="V108" s="36"/>
      <c r="W108" s="36"/>
      <c r="X108" s="36"/>
      <c r="Y108" s="36"/>
      <c r="Z108" s="36"/>
      <c r="AA108" s="36"/>
      <c r="AB108" s="36"/>
      <c r="AC108" s="36"/>
      <c r="AD108" s="36"/>
      <c r="AE108" s="36"/>
    </row>
    <row r="109" spans="1:47" s="2" customFormat="1" ht="6.95" customHeight="1">
      <c r="A109" s="36"/>
      <c r="B109" s="37"/>
      <c r="C109" s="38"/>
      <c r="D109" s="38"/>
      <c r="E109" s="38"/>
      <c r="F109" s="38"/>
      <c r="G109" s="38"/>
      <c r="H109" s="38"/>
      <c r="I109" s="124"/>
      <c r="J109" s="38"/>
      <c r="K109" s="38"/>
      <c r="L109" s="53"/>
      <c r="S109" s="36"/>
      <c r="T109" s="36"/>
      <c r="U109" s="36"/>
      <c r="V109" s="36"/>
      <c r="W109" s="36"/>
      <c r="X109" s="36"/>
      <c r="Y109" s="36"/>
      <c r="Z109" s="36"/>
      <c r="AA109" s="36"/>
      <c r="AB109" s="36"/>
      <c r="AC109" s="36"/>
      <c r="AD109" s="36"/>
      <c r="AE109" s="36"/>
    </row>
    <row r="110" spans="1:47" s="2" customFormat="1" ht="12" customHeight="1">
      <c r="A110" s="36"/>
      <c r="B110" s="37"/>
      <c r="C110" s="30" t="s">
        <v>16</v>
      </c>
      <c r="D110" s="38"/>
      <c r="E110" s="38"/>
      <c r="F110" s="38"/>
      <c r="G110" s="38"/>
      <c r="H110" s="38"/>
      <c r="I110" s="124"/>
      <c r="J110" s="38"/>
      <c r="K110" s="38"/>
      <c r="L110" s="53"/>
      <c r="S110" s="36"/>
      <c r="T110" s="36"/>
      <c r="U110" s="36"/>
      <c r="V110" s="36"/>
      <c r="W110" s="36"/>
      <c r="X110" s="36"/>
      <c r="Y110" s="36"/>
      <c r="Z110" s="36"/>
      <c r="AA110" s="36"/>
      <c r="AB110" s="36"/>
      <c r="AC110" s="36"/>
      <c r="AD110" s="36"/>
      <c r="AE110" s="36"/>
    </row>
    <row r="111" spans="1:47" s="2" customFormat="1" ht="23.25" customHeight="1">
      <c r="A111" s="36"/>
      <c r="B111" s="37"/>
      <c r="C111" s="38"/>
      <c r="D111" s="38"/>
      <c r="E111" s="352" t="str">
        <f>E7</f>
        <v xml:space="preserve"> Stavební úpravy komunikace a výstavba chodníku v ulici Jívavská, Šternberk</v>
      </c>
      <c r="F111" s="353"/>
      <c r="G111" s="353"/>
      <c r="H111" s="353"/>
      <c r="I111" s="124"/>
      <c r="J111" s="38"/>
      <c r="K111" s="38"/>
      <c r="L111" s="53"/>
      <c r="S111" s="36"/>
      <c r="T111" s="36"/>
      <c r="U111" s="36"/>
      <c r="V111" s="36"/>
      <c r="W111" s="36"/>
      <c r="X111" s="36"/>
      <c r="Y111" s="36"/>
      <c r="Z111" s="36"/>
      <c r="AA111" s="36"/>
      <c r="AB111" s="36"/>
      <c r="AC111" s="36"/>
      <c r="AD111" s="36"/>
      <c r="AE111" s="36"/>
    </row>
    <row r="112" spans="1:47" s="1" customFormat="1" ht="12" customHeight="1">
      <c r="B112" s="22"/>
      <c r="C112" s="30" t="s">
        <v>112</v>
      </c>
      <c r="D112" s="23"/>
      <c r="E112" s="23"/>
      <c r="F112" s="23"/>
      <c r="G112" s="23"/>
      <c r="H112" s="23"/>
      <c r="I112" s="117"/>
      <c r="J112" s="23"/>
      <c r="K112" s="23"/>
      <c r="L112" s="21"/>
    </row>
    <row r="113" spans="1:65" s="2" customFormat="1" ht="16.5" customHeight="1">
      <c r="A113" s="36"/>
      <c r="B113" s="37"/>
      <c r="C113" s="38"/>
      <c r="D113" s="38"/>
      <c r="E113" s="352" t="s">
        <v>734</v>
      </c>
      <c r="F113" s="354"/>
      <c r="G113" s="354"/>
      <c r="H113" s="354"/>
      <c r="I113" s="124"/>
      <c r="J113" s="38"/>
      <c r="K113" s="38"/>
      <c r="L113" s="53"/>
      <c r="S113" s="36"/>
      <c r="T113" s="36"/>
      <c r="U113" s="36"/>
      <c r="V113" s="36"/>
      <c r="W113" s="36"/>
      <c r="X113" s="36"/>
      <c r="Y113" s="36"/>
      <c r="Z113" s="36"/>
      <c r="AA113" s="36"/>
      <c r="AB113" s="36"/>
      <c r="AC113" s="36"/>
      <c r="AD113" s="36"/>
      <c r="AE113" s="36"/>
    </row>
    <row r="114" spans="1:65" s="2" customFormat="1" ht="12" customHeight="1">
      <c r="A114" s="36"/>
      <c r="B114" s="37"/>
      <c r="C114" s="30" t="s">
        <v>114</v>
      </c>
      <c r="D114" s="38"/>
      <c r="E114" s="38"/>
      <c r="F114" s="38"/>
      <c r="G114" s="38"/>
      <c r="H114" s="38"/>
      <c r="I114" s="124"/>
      <c r="J114" s="38"/>
      <c r="K114" s="38"/>
      <c r="L114" s="53"/>
      <c r="S114" s="36"/>
      <c r="T114" s="36"/>
      <c r="U114" s="36"/>
      <c r="V114" s="36"/>
      <c r="W114" s="36"/>
      <c r="X114" s="36"/>
      <c r="Y114" s="36"/>
      <c r="Z114" s="36"/>
      <c r="AA114" s="36"/>
      <c r="AB114" s="36"/>
      <c r="AC114" s="36"/>
      <c r="AD114" s="36"/>
      <c r="AE114" s="36"/>
    </row>
    <row r="115" spans="1:65" s="2" customFormat="1" ht="16.5" customHeight="1">
      <c r="A115" s="36"/>
      <c r="B115" s="37"/>
      <c r="C115" s="38"/>
      <c r="D115" s="38"/>
      <c r="E115" s="300" t="str">
        <f>E11</f>
        <v>2-1 - VON - VEDLEJŠÍ A OSTATNÍ NÁKLADY- soupis prací</v>
      </c>
      <c r="F115" s="354"/>
      <c r="G115" s="354"/>
      <c r="H115" s="354"/>
      <c r="I115" s="124"/>
      <c r="J115" s="38"/>
      <c r="K115" s="38"/>
      <c r="L115" s="53"/>
      <c r="S115" s="36"/>
      <c r="T115" s="36"/>
      <c r="U115" s="36"/>
      <c r="V115" s="36"/>
      <c r="W115" s="36"/>
      <c r="X115" s="36"/>
      <c r="Y115" s="36"/>
      <c r="Z115" s="36"/>
      <c r="AA115" s="36"/>
      <c r="AB115" s="36"/>
      <c r="AC115" s="36"/>
      <c r="AD115" s="36"/>
      <c r="AE115" s="36"/>
    </row>
    <row r="116" spans="1:65" s="2" customFormat="1" ht="6.95" customHeight="1">
      <c r="A116" s="36"/>
      <c r="B116" s="37"/>
      <c r="C116" s="38"/>
      <c r="D116" s="38"/>
      <c r="E116" s="38"/>
      <c r="F116" s="38"/>
      <c r="G116" s="38"/>
      <c r="H116" s="38"/>
      <c r="I116" s="124"/>
      <c r="J116" s="38"/>
      <c r="K116" s="38"/>
      <c r="L116" s="53"/>
      <c r="S116" s="36"/>
      <c r="T116" s="36"/>
      <c r="U116" s="36"/>
      <c r="V116" s="36"/>
      <c r="W116" s="36"/>
      <c r="X116" s="36"/>
      <c r="Y116" s="36"/>
      <c r="Z116" s="36"/>
      <c r="AA116" s="36"/>
      <c r="AB116" s="36"/>
      <c r="AC116" s="36"/>
      <c r="AD116" s="36"/>
      <c r="AE116" s="36"/>
    </row>
    <row r="117" spans="1:65" s="2" customFormat="1" ht="12" customHeight="1">
      <c r="A117" s="36"/>
      <c r="B117" s="37"/>
      <c r="C117" s="30" t="s">
        <v>24</v>
      </c>
      <c r="D117" s="38"/>
      <c r="E117" s="38"/>
      <c r="F117" s="28" t="str">
        <f>F14</f>
        <v>Šternberk</v>
      </c>
      <c r="G117" s="38"/>
      <c r="H117" s="38"/>
      <c r="I117" s="125" t="s">
        <v>26</v>
      </c>
      <c r="J117" s="68" t="str">
        <f>IF(J14="","",J14)</f>
        <v>27. 1. 2020</v>
      </c>
      <c r="K117" s="38"/>
      <c r="L117" s="53"/>
      <c r="S117" s="36"/>
      <c r="T117" s="36"/>
      <c r="U117" s="36"/>
      <c r="V117" s="36"/>
      <c r="W117" s="36"/>
      <c r="X117" s="36"/>
      <c r="Y117" s="36"/>
      <c r="Z117" s="36"/>
      <c r="AA117" s="36"/>
      <c r="AB117" s="36"/>
      <c r="AC117" s="36"/>
      <c r="AD117" s="36"/>
      <c r="AE117" s="36"/>
    </row>
    <row r="118" spans="1:65" s="2" customFormat="1" ht="6.95" customHeight="1">
      <c r="A118" s="36"/>
      <c r="B118" s="37"/>
      <c r="C118" s="38"/>
      <c r="D118" s="38"/>
      <c r="E118" s="38"/>
      <c r="F118" s="38"/>
      <c r="G118" s="38"/>
      <c r="H118" s="38"/>
      <c r="I118" s="124"/>
      <c r="J118" s="38"/>
      <c r="K118" s="38"/>
      <c r="L118" s="53"/>
      <c r="S118" s="36"/>
      <c r="T118" s="36"/>
      <c r="U118" s="36"/>
      <c r="V118" s="36"/>
      <c r="W118" s="36"/>
      <c r="X118" s="36"/>
      <c r="Y118" s="36"/>
      <c r="Z118" s="36"/>
      <c r="AA118" s="36"/>
      <c r="AB118" s="36"/>
      <c r="AC118" s="36"/>
      <c r="AD118" s="36"/>
      <c r="AE118" s="36"/>
    </row>
    <row r="119" spans="1:65" s="2" customFormat="1" ht="15.2" customHeight="1">
      <c r="A119" s="36"/>
      <c r="B119" s="37"/>
      <c r="C119" s="30" t="s">
        <v>34</v>
      </c>
      <c r="D119" s="38"/>
      <c r="E119" s="38"/>
      <c r="F119" s="28" t="str">
        <f>E17</f>
        <v>Město Šternberk</v>
      </c>
      <c r="G119" s="38"/>
      <c r="H119" s="38"/>
      <c r="I119" s="125" t="s">
        <v>42</v>
      </c>
      <c r="J119" s="34" t="str">
        <f>E23</f>
        <v>ing. Petr Doležel</v>
      </c>
      <c r="K119" s="38"/>
      <c r="L119" s="53"/>
      <c r="S119" s="36"/>
      <c r="T119" s="36"/>
      <c r="U119" s="36"/>
      <c r="V119" s="36"/>
      <c r="W119" s="36"/>
      <c r="X119" s="36"/>
      <c r="Y119" s="36"/>
      <c r="Z119" s="36"/>
      <c r="AA119" s="36"/>
      <c r="AB119" s="36"/>
      <c r="AC119" s="36"/>
      <c r="AD119" s="36"/>
      <c r="AE119" s="36"/>
    </row>
    <row r="120" spans="1:65" s="2" customFormat="1" ht="25.7" customHeight="1">
      <c r="A120" s="36"/>
      <c r="B120" s="37"/>
      <c r="C120" s="30" t="s">
        <v>40</v>
      </c>
      <c r="D120" s="38"/>
      <c r="E120" s="38"/>
      <c r="F120" s="28" t="str">
        <f>IF(E20="","",E20)</f>
        <v>Vyplň údaj</v>
      </c>
      <c r="G120" s="38"/>
      <c r="H120" s="38"/>
      <c r="I120" s="125" t="s">
        <v>46</v>
      </c>
      <c r="J120" s="34" t="str">
        <f>E26</f>
        <v xml:space="preserve">ing.Pospíšil Michal        CU 2019/1  </v>
      </c>
      <c r="K120" s="38"/>
      <c r="L120" s="53"/>
      <c r="S120" s="36"/>
      <c r="T120" s="36"/>
      <c r="U120" s="36"/>
      <c r="V120" s="36"/>
      <c r="W120" s="36"/>
      <c r="X120" s="36"/>
      <c r="Y120" s="36"/>
      <c r="Z120" s="36"/>
      <c r="AA120" s="36"/>
      <c r="AB120" s="36"/>
      <c r="AC120" s="36"/>
      <c r="AD120" s="36"/>
      <c r="AE120" s="36"/>
    </row>
    <row r="121" spans="1:65" s="2" customFormat="1" ht="10.35" customHeight="1">
      <c r="A121" s="36"/>
      <c r="B121" s="37"/>
      <c r="C121" s="38"/>
      <c r="D121" s="38"/>
      <c r="E121" s="38"/>
      <c r="F121" s="38"/>
      <c r="G121" s="38"/>
      <c r="H121" s="38"/>
      <c r="I121" s="124"/>
      <c r="J121" s="38"/>
      <c r="K121" s="38"/>
      <c r="L121" s="53"/>
      <c r="S121" s="36"/>
      <c r="T121" s="36"/>
      <c r="U121" s="36"/>
      <c r="V121" s="36"/>
      <c r="W121" s="36"/>
      <c r="X121" s="36"/>
      <c r="Y121" s="36"/>
      <c r="Z121" s="36"/>
      <c r="AA121" s="36"/>
      <c r="AB121" s="36"/>
      <c r="AC121" s="36"/>
      <c r="AD121" s="36"/>
      <c r="AE121" s="36"/>
    </row>
    <row r="122" spans="1:65" s="11" customFormat="1" ht="29.25" customHeight="1">
      <c r="A122" s="182"/>
      <c r="B122" s="183"/>
      <c r="C122" s="184" t="s">
        <v>130</v>
      </c>
      <c r="D122" s="185" t="s">
        <v>76</v>
      </c>
      <c r="E122" s="185" t="s">
        <v>72</v>
      </c>
      <c r="F122" s="185" t="s">
        <v>73</v>
      </c>
      <c r="G122" s="185" t="s">
        <v>131</v>
      </c>
      <c r="H122" s="185" t="s">
        <v>132</v>
      </c>
      <c r="I122" s="186" t="s">
        <v>133</v>
      </c>
      <c r="J122" s="185" t="s">
        <v>119</v>
      </c>
      <c r="K122" s="187" t="s">
        <v>134</v>
      </c>
      <c r="L122" s="188"/>
      <c r="M122" s="77" t="s">
        <v>1</v>
      </c>
      <c r="N122" s="78" t="s">
        <v>55</v>
      </c>
      <c r="O122" s="78" t="s">
        <v>135</v>
      </c>
      <c r="P122" s="78" t="s">
        <v>136</v>
      </c>
      <c r="Q122" s="78" t="s">
        <v>137</v>
      </c>
      <c r="R122" s="78" t="s">
        <v>138</v>
      </c>
      <c r="S122" s="78" t="s">
        <v>139</v>
      </c>
      <c r="T122" s="79" t="s">
        <v>140</v>
      </c>
      <c r="U122" s="182"/>
      <c r="V122" s="182"/>
      <c r="W122" s="182"/>
      <c r="X122" s="182"/>
      <c r="Y122" s="182"/>
      <c r="Z122" s="182"/>
      <c r="AA122" s="182"/>
      <c r="AB122" s="182"/>
      <c r="AC122" s="182"/>
      <c r="AD122" s="182"/>
      <c r="AE122" s="182"/>
    </row>
    <row r="123" spans="1:65" s="2" customFormat="1" ht="22.9" customHeight="1">
      <c r="A123" s="36"/>
      <c r="B123" s="37"/>
      <c r="C123" s="84" t="s">
        <v>141</v>
      </c>
      <c r="D123" s="38"/>
      <c r="E123" s="38"/>
      <c r="F123" s="38"/>
      <c r="G123" s="38"/>
      <c r="H123" s="38"/>
      <c r="I123" s="124"/>
      <c r="J123" s="189">
        <f>BK123</f>
        <v>0</v>
      </c>
      <c r="K123" s="38"/>
      <c r="L123" s="41"/>
      <c r="M123" s="80"/>
      <c r="N123" s="190"/>
      <c r="O123" s="81"/>
      <c r="P123" s="191">
        <f>P124</f>
        <v>0</v>
      </c>
      <c r="Q123" s="81"/>
      <c r="R123" s="191">
        <f>R124</f>
        <v>0</v>
      </c>
      <c r="S123" s="81"/>
      <c r="T123" s="192">
        <f>T124</f>
        <v>0</v>
      </c>
      <c r="U123" s="36"/>
      <c r="V123" s="36"/>
      <c r="W123" s="36"/>
      <c r="X123" s="36"/>
      <c r="Y123" s="36"/>
      <c r="Z123" s="36"/>
      <c r="AA123" s="36"/>
      <c r="AB123" s="36"/>
      <c r="AC123" s="36"/>
      <c r="AD123" s="36"/>
      <c r="AE123" s="36"/>
      <c r="AT123" s="18" t="s">
        <v>90</v>
      </c>
      <c r="AU123" s="18" t="s">
        <v>121</v>
      </c>
      <c r="BK123" s="193">
        <f>BK124</f>
        <v>0</v>
      </c>
    </row>
    <row r="124" spans="1:65" s="12" customFormat="1" ht="25.9" customHeight="1">
      <c r="B124" s="194"/>
      <c r="C124" s="195"/>
      <c r="D124" s="196" t="s">
        <v>90</v>
      </c>
      <c r="E124" s="197" t="s">
        <v>742</v>
      </c>
      <c r="F124" s="197" t="s">
        <v>743</v>
      </c>
      <c r="G124" s="195"/>
      <c r="H124" s="195"/>
      <c r="I124" s="198"/>
      <c r="J124" s="199">
        <f>BK124</f>
        <v>0</v>
      </c>
      <c r="K124" s="195"/>
      <c r="L124" s="200"/>
      <c r="M124" s="201"/>
      <c r="N124" s="202"/>
      <c r="O124" s="202"/>
      <c r="P124" s="203">
        <f>P125+P146+P162</f>
        <v>0</v>
      </c>
      <c r="Q124" s="202"/>
      <c r="R124" s="203">
        <f>R125+R146+R162</f>
        <v>0</v>
      </c>
      <c r="S124" s="202"/>
      <c r="T124" s="204">
        <f>T125+T146+T162</f>
        <v>0</v>
      </c>
      <c r="AR124" s="205" t="s">
        <v>183</v>
      </c>
      <c r="AT124" s="206" t="s">
        <v>90</v>
      </c>
      <c r="AU124" s="206" t="s">
        <v>91</v>
      </c>
      <c r="AY124" s="205" t="s">
        <v>144</v>
      </c>
      <c r="BK124" s="207">
        <f>BK125+BK146+BK162</f>
        <v>0</v>
      </c>
    </row>
    <row r="125" spans="1:65" s="12" customFormat="1" ht="22.9" customHeight="1">
      <c r="B125" s="194"/>
      <c r="C125" s="195"/>
      <c r="D125" s="196" t="s">
        <v>90</v>
      </c>
      <c r="E125" s="208" t="s">
        <v>744</v>
      </c>
      <c r="F125" s="208" t="s">
        <v>745</v>
      </c>
      <c r="G125" s="195"/>
      <c r="H125" s="195"/>
      <c r="I125" s="198"/>
      <c r="J125" s="209">
        <f>BK125</f>
        <v>0</v>
      </c>
      <c r="K125" s="195"/>
      <c r="L125" s="200"/>
      <c r="M125" s="201"/>
      <c r="N125" s="202"/>
      <c r="O125" s="202"/>
      <c r="P125" s="203">
        <f>SUM(P126:P145)</f>
        <v>0</v>
      </c>
      <c r="Q125" s="202"/>
      <c r="R125" s="203">
        <f>SUM(R126:R145)</f>
        <v>0</v>
      </c>
      <c r="S125" s="202"/>
      <c r="T125" s="204">
        <f>SUM(T126:T145)</f>
        <v>0</v>
      </c>
      <c r="AR125" s="205" t="s">
        <v>183</v>
      </c>
      <c r="AT125" s="206" t="s">
        <v>90</v>
      </c>
      <c r="AU125" s="206" t="s">
        <v>23</v>
      </c>
      <c r="AY125" s="205" t="s">
        <v>144</v>
      </c>
      <c r="BK125" s="207">
        <f>SUM(BK126:BK145)</f>
        <v>0</v>
      </c>
    </row>
    <row r="126" spans="1:65" s="2" customFormat="1" ht="16.5" customHeight="1">
      <c r="A126" s="36"/>
      <c r="B126" s="37"/>
      <c r="C126" s="210" t="s">
        <v>23</v>
      </c>
      <c r="D126" s="210" t="s">
        <v>147</v>
      </c>
      <c r="E126" s="211" t="s">
        <v>746</v>
      </c>
      <c r="F126" s="212" t="s">
        <v>747</v>
      </c>
      <c r="G126" s="213" t="s">
        <v>748</v>
      </c>
      <c r="H126" s="214">
        <v>1</v>
      </c>
      <c r="I126" s="215"/>
      <c r="J126" s="216">
        <f>ROUND(I126*H126,2)</f>
        <v>0</v>
      </c>
      <c r="K126" s="212" t="s">
        <v>749</v>
      </c>
      <c r="L126" s="41"/>
      <c r="M126" s="217" t="s">
        <v>1</v>
      </c>
      <c r="N126" s="218" t="s">
        <v>56</v>
      </c>
      <c r="O126" s="73"/>
      <c r="P126" s="219">
        <f>O126*H126</f>
        <v>0</v>
      </c>
      <c r="Q126" s="219">
        <v>0</v>
      </c>
      <c r="R126" s="219">
        <f>Q126*H126</f>
        <v>0</v>
      </c>
      <c r="S126" s="219">
        <v>0</v>
      </c>
      <c r="T126" s="220">
        <f>S126*H126</f>
        <v>0</v>
      </c>
      <c r="U126" s="36"/>
      <c r="V126" s="36"/>
      <c r="W126" s="36"/>
      <c r="X126" s="36"/>
      <c r="Y126" s="36"/>
      <c r="Z126" s="36"/>
      <c r="AA126" s="36"/>
      <c r="AB126" s="36"/>
      <c r="AC126" s="36"/>
      <c r="AD126" s="36"/>
      <c r="AE126" s="36"/>
      <c r="AR126" s="221" t="s">
        <v>750</v>
      </c>
      <c r="AT126" s="221" t="s">
        <v>147</v>
      </c>
      <c r="AU126" s="221" t="s">
        <v>98</v>
      </c>
      <c r="AY126" s="18" t="s">
        <v>144</v>
      </c>
      <c r="BE126" s="222">
        <f>IF(N126="základní",J126,0)</f>
        <v>0</v>
      </c>
      <c r="BF126" s="222">
        <f>IF(N126="snížená",J126,0)</f>
        <v>0</v>
      </c>
      <c r="BG126" s="222">
        <f>IF(N126="zákl. přenesená",J126,0)</f>
        <v>0</v>
      </c>
      <c r="BH126" s="222">
        <f>IF(N126="sníž. přenesená",J126,0)</f>
        <v>0</v>
      </c>
      <c r="BI126" s="222">
        <f>IF(N126="nulová",J126,0)</f>
        <v>0</v>
      </c>
      <c r="BJ126" s="18" t="s">
        <v>23</v>
      </c>
      <c r="BK126" s="222">
        <f>ROUND(I126*H126,2)</f>
        <v>0</v>
      </c>
      <c r="BL126" s="18" t="s">
        <v>750</v>
      </c>
      <c r="BM126" s="221" t="s">
        <v>751</v>
      </c>
    </row>
    <row r="127" spans="1:65" s="2" customFormat="1" ht="11.25">
      <c r="A127" s="36"/>
      <c r="B127" s="37"/>
      <c r="C127" s="38"/>
      <c r="D127" s="223" t="s">
        <v>154</v>
      </c>
      <c r="E127" s="38"/>
      <c r="F127" s="224" t="s">
        <v>747</v>
      </c>
      <c r="G127" s="38"/>
      <c r="H127" s="38"/>
      <c r="I127" s="124"/>
      <c r="J127" s="38"/>
      <c r="K127" s="38"/>
      <c r="L127" s="41"/>
      <c r="M127" s="225"/>
      <c r="N127" s="226"/>
      <c r="O127" s="73"/>
      <c r="P127" s="73"/>
      <c r="Q127" s="73"/>
      <c r="R127" s="73"/>
      <c r="S127" s="73"/>
      <c r="T127" s="74"/>
      <c r="U127" s="36"/>
      <c r="V127" s="36"/>
      <c r="W127" s="36"/>
      <c r="X127" s="36"/>
      <c r="Y127" s="36"/>
      <c r="Z127" s="36"/>
      <c r="AA127" s="36"/>
      <c r="AB127" s="36"/>
      <c r="AC127" s="36"/>
      <c r="AD127" s="36"/>
      <c r="AE127" s="36"/>
      <c r="AT127" s="18" t="s">
        <v>154</v>
      </c>
      <c r="AU127" s="18" t="s">
        <v>98</v>
      </c>
    </row>
    <row r="128" spans="1:65" s="2" customFormat="1" ht="48.75">
      <c r="A128" s="36"/>
      <c r="B128" s="37"/>
      <c r="C128" s="38"/>
      <c r="D128" s="223" t="s">
        <v>441</v>
      </c>
      <c r="E128" s="38"/>
      <c r="F128" s="227" t="s">
        <v>752</v>
      </c>
      <c r="G128" s="38"/>
      <c r="H128" s="38"/>
      <c r="I128" s="124"/>
      <c r="J128" s="38"/>
      <c r="K128" s="38"/>
      <c r="L128" s="41"/>
      <c r="M128" s="225"/>
      <c r="N128" s="226"/>
      <c r="O128" s="73"/>
      <c r="P128" s="73"/>
      <c r="Q128" s="73"/>
      <c r="R128" s="73"/>
      <c r="S128" s="73"/>
      <c r="T128" s="74"/>
      <c r="U128" s="36"/>
      <c r="V128" s="36"/>
      <c r="W128" s="36"/>
      <c r="X128" s="36"/>
      <c r="Y128" s="36"/>
      <c r="Z128" s="36"/>
      <c r="AA128" s="36"/>
      <c r="AB128" s="36"/>
      <c r="AC128" s="36"/>
      <c r="AD128" s="36"/>
      <c r="AE128" s="36"/>
      <c r="AT128" s="18" t="s">
        <v>441</v>
      </c>
      <c r="AU128" s="18" t="s">
        <v>98</v>
      </c>
    </row>
    <row r="129" spans="1:65" s="14" customFormat="1" ht="11.25">
      <c r="B129" s="238"/>
      <c r="C129" s="239"/>
      <c r="D129" s="223" t="s">
        <v>158</v>
      </c>
      <c r="E129" s="240" t="s">
        <v>1</v>
      </c>
      <c r="F129" s="241" t="s">
        <v>23</v>
      </c>
      <c r="G129" s="239"/>
      <c r="H129" s="242">
        <v>1</v>
      </c>
      <c r="I129" s="243"/>
      <c r="J129" s="239"/>
      <c r="K129" s="239"/>
      <c r="L129" s="244"/>
      <c r="M129" s="245"/>
      <c r="N129" s="246"/>
      <c r="O129" s="246"/>
      <c r="P129" s="246"/>
      <c r="Q129" s="246"/>
      <c r="R129" s="246"/>
      <c r="S129" s="246"/>
      <c r="T129" s="247"/>
      <c r="AT129" s="248" t="s">
        <v>158</v>
      </c>
      <c r="AU129" s="248" t="s">
        <v>98</v>
      </c>
      <c r="AV129" s="14" t="s">
        <v>98</v>
      </c>
      <c r="AW129" s="14" t="s">
        <v>48</v>
      </c>
      <c r="AX129" s="14" t="s">
        <v>91</v>
      </c>
      <c r="AY129" s="248" t="s">
        <v>144</v>
      </c>
    </row>
    <row r="130" spans="1:65" s="16" customFormat="1" ht="11.25">
      <c r="B130" s="275"/>
      <c r="C130" s="276"/>
      <c r="D130" s="223" t="s">
        <v>158</v>
      </c>
      <c r="E130" s="277" t="s">
        <v>1</v>
      </c>
      <c r="F130" s="278" t="s">
        <v>753</v>
      </c>
      <c r="G130" s="276"/>
      <c r="H130" s="279">
        <v>1</v>
      </c>
      <c r="I130" s="280"/>
      <c r="J130" s="276"/>
      <c r="K130" s="276"/>
      <c r="L130" s="281"/>
      <c r="M130" s="282"/>
      <c r="N130" s="283"/>
      <c r="O130" s="283"/>
      <c r="P130" s="283"/>
      <c r="Q130" s="283"/>
      <c r="R130" s="283"/>
      <c r="S130" s="283"/>
      <c r="T130" s="284"/>
      <c r="AT130" s="285" t="s">
        <v>158</v>
      </c>
      <c r="AU130" s="285" t="s">
        <v>98</v>
      </c>
      <c r="AV130" s="16" t="s">
        <v>152</v>
      </c>
      <c r="AW130" s="16" t="s">
        <v>4</v>
      </c>
      <c r="AX130" s="16" t="s">
        <v>23</v>
      </c>
      <c r="AY130" s="285" t="s">
        <v>144</v>
      </c>
    </row>
    <row r="131" spans="1:65" s="2" customFormat="1" ht="16.5" customHeight="1">
      <c r="A131" s="36"/>
      <c r="B131" s="37"/>
      <c r="C131" s="210" t="s">
        <v>98</v>
      </c>
      <c r="D131" s="210" t="s">
        <v>147</v>
      </c>
      <c r="E131" s="211" t="s">
        <v>754</v>
      </c>
      <c r="F131" s="212" t="s">
        <v>755</v>
      </c>
      <c r="G131" s="213" t="s">
        <v>756</v>
      </c>
      <c r="H131" s="214">
        <v>1</v>
      </c>
      <c r="I131" s="215"/>
      <c r="J131" s="216">
        <f>ROUND(I131*H131,2)</f>
        <v>0</v>
      </c>
      <c r="K131" s="212" t="s">
        <v>1</v>
      </c>
      <c r="L131" s="41"/>
      <c r="M131" s="217" t="s">
        <v>1</v>
      </c>
      <c r="N131" s="218" t="s">
        <v>56</v>
      </c>
      <c r="O131" s="73"/>
      <c r="P131" s="219">
        <f>O131*H131</f>
        <v>0</v>
      </c>
      <c r="Q131" s="219">
        <v>0</v>
      </c>
      <c r="R131" s="219">
        <f>Q131*H131</f>
        <v>0</v>
      </c>
      <c r="S131" s="219">
        <v>0</v>
      </c>
      <c r="T131" s="220">
        <f>S131*H131</f>
        <v>0</v>
      </c>
      <c r="U131" s="36"/>
      <c r="V131" s="36"/>
      <c r="W131" s="36"/>
      <c r="X131" s="36"/>
      <c r="Y131" s="36"/>
      <c r="Z131" s="36"/>
      <c r="AA131" s="36"/>
      <c r="AB131" s="36"/>
      <c r="AC131" s="36"/>
      <c r="AD131" s="36"/>
      <c r="AE131" s="36"/>
      <c r="AR131" s="221" t="s">
        <v>750</v>
      </c>
      <c r="AT131" s="221" t="s">
        <v>147</v>
      </c>
      <c r="AU131" s="221" t="s">
        <v>98</v>
      </c>
      <c r="AY131" s="18" t="s">
        <v>144</v>
      </c>
      <c r="BE131" s="222">
        <f>IF(N131="základní",J131,0)</f>
        <v>0</v>
      </c>
      <c r="BF131" s="222">
        <f>IF(N131="snížená",J131,0)</f>
        <v>0</v>
      </c>
      <c r="BG131" s="222">
        <f>IF(N131="zákl. přenesená",J131,0)</f>
        <v>0</v>
      </c>
      <c r="BH131" s="222">
        <f>IF(N131="sníž. přenesená",J131,0)</f>
        <v>0</v>
      </c>
      <c r="BI131" s="222">
        <f>IF(N131="nulová",J131,0)</f>
        <v>0</v>
      </c>
      <c r="BJ131" s="18" t="s">
        <v>23</v>
      </c>
      <c r="BK131" s="222">
        <f>ROUND(I131*H131,2)</f>
        <v>0</v>
      </c>
      <c r="BL131" s="18" t="s">
        <v>750</v>
      </c>
      <c r="BM131" s="221" t="s">
        <v>757</v>
      </c>
    </row>
    <row r="132" spans="1:65" s="2" customFormat="1" ht="11.25">
      <c r="A132" s="36"/>
      <c r="B132" s="37"/>
      <c r="C132" s="38"/>
      <c r="D132" s="223" t="s">
        <v>154</v>
      </c>
      <c r="E132" s="38"/>
      <c r="F132" s="224" t="s">
        <v>755</v>
      </c>
      <c r="G132" s="38"/>
      <c r="H132" s="38"/>
      <c r="I132" s="124"/>
      <c r="J132" s="38"/>
      <c r="K132" s="38"/>
      <c r="L132" s="41"/>
      <c r="M132" s="225"/>
      <c r="N132" s="226"/>
      <c r="O132" s="73"/>
      <c r="P132" s="73"/>
      <c r="Q132" s="73"/>
      <c r="R132" s="73"/>
      <c r="S132" s="73"/>
      <c r="T132" s="74"/>
      <c r="U132" s="36"/>
      <c r="V132" s="36"/>
      <c r="W132" s="36"/>
      <c r="X132" s="36"/>
      <c r="Y132" s="36"/>
      <c r="Z132" s="36"/>
      <c r="AA132" s="36"/>
      <c r="AB132" s="36"/>
      <c r="AC132" s="36"/>
      <c r="AD132" s="36"/>
      <c r="AE132" s="36"/>
      <c r="AT132" s="18" t="s">
        <v>154</v>
      </c>
      <c r="AU132" s="18" t="s">
        <v>98</v>
      </c>
    </row>
    <row r="133" spans="1:65" s="2" customFormat="1" ht="48.75">
      <c r="A133" s="36"/>
      <c r="B133" s="37"/>
      <c r="C133" s="38"/>
      <c r="D133" s="223" t="s">
        <v>441</v>
      </c>
      <c r="E133" s="38"/>
      <c r="F133" s="227" t="s">
        <v>752</v>
      </c>
      <c r="G133" s="38"/>
      <c r="H133" s="38"/>
      <c r="I133" s="124"/>
      <c r="J133" s="38"/>
      <c r="K133" s="38"/>
      <c r="L133" s="41"/>
      <c r="M133" s="225"/>
      <c r="N133" s="226"/>
      <c r="O133" s="73"/>
      <c r="P133" s="73"/>
      <c r="Q133" s="73"/>
      <c r="R133" s="73"/>
      <c r="S133" s="73"/>
      <c r="T133" s="74"/>
      <c r="U133" s="36"/>
      <c r="V133" s="36"/>
      <c r="W133" s="36"/>
      <c r="X133" s="36"/>
      <c r="Y133" s="36"/>
      <c r="Z133" s="36"/>
      <c r="AA133" s="36"/>
      <c r="AB133" s="36"/>
      <c r="AC133" s="36"/>
      <c r="AD133" s="36"/>
      <c r="AE133" s="36"/>
      <c r="AT133" s="18" t="s">
        <v>441</v>
      </c>
      <c r="AU133" s="18" t="s">
        <v>98</v>
      </c>
    </row>
    <row r="134" spans="1:65" s="14" customFormat="1" ht="11.25">
      <c r="B134" s="238"/>
      <c r="C134" s="239"/>
      <c r="D134" s="223" t="s">
        <v>158</v>
      </c>
      <c r="E134" s="240" t="s">
        <v>1</v>
      </c>
      <c r="F134" s="241" t="s">
        <v>23</v>
      </c>
      <c r="G134" s="239"/>
      <c r="H134" s="242">
        <v>1</v>
      </c>
      <c r="I134" s="243"/>
      <c r="J134" s="239"/>
      <c r="K134" s="239"/>
      <c r="L134" s="244"/>
      <c r="M134" s="245"/>
      <c r="N134" s="246"/>
      <c r="O134" s="246"/>
      <c r="P134" s="246"/>
      <c r="Q134" s="246"/>
      <c r="R134" s="246"/>
      <c r="S134" s="246"/>
      <c r="T134" s="247"/>
      <c r="AT134" s="248" t="s">
        <v>158</v>
      </c>
      <c r="AU134" s="248" t="s">
        <v>98</v>
      </c>
      <c r="AV134" s="14" t="s">
        <v>98</v>
      </c>
      <c r="AW134" s="14" t="s">
        <v>48</v>
      </c>
      <c r="AX134" s="14" t="s">
        <v>91</v>
      </c>
      <c r="AY134" s="248" t="s">
        <v>144</v>
      </c>
    </row>
    <row r="135" spans="1:65" s="16" customFormat="1" ht="11.25">
      <c r="B135" s="275"/>
      <c r="C135" s="276"/>
      <c r="D135" s="223" t="s">
        <v>158</v>
      </c>
      <c r="E135" s="277" t="s">
        <v>1</v>
      </c>
      <c r="F135" s="278" t="s">
        <v>753</v>
      </c>
      <c r="G135" s="276"/>
      <c r="H135" s="279">
        <v>1</v>
      </c>
      <c r="I135" s="280"/>
      <c r="J135" s="276"/>
      <c r="K135" s="276"/>
      <c r="L135" s="281"/>
      <c r="M135" s="282"/>
      <c r="N135" s="283"/>
      <c r="O135" s="283"/>
      <c r="P135" s="283"/>
      <c r="Q135" s="283"/>
      <c r="R135" s="283"/>
      <c r="S135" s="283"/>
      <c r="T135" s="284"/>
      <c r="AT135" s="285" t="s">
        <v>158</v>
      </c>
      <c r="AU135" s="285" t="s">
        <v>98</v>
      </c>
      <c r="AV135" s="16" t="s">
        <v>152</v>
      </c>
      <c r="AW135" s="16" t="s">
        <v>4</v>
      </c>
      <c r="AX135" s="16" t="s">
        <v>23</v>
      </c>
      <c r="AY135" s="285" t="s">
        <v>144</v>
      </c>
    </row>
    <row r="136" spans="1:65" s="2" customFormat="1" ht="16.5" customHeight="1">
      <c r="A136" s="36"/>
      <c r="B136" s="37"/>
      <c r="C136" s="210" t="s">
        <v>169</v>
      </c>
      <c r="D136" s="210" t="s">
        <v>147</v>
      </c>
      <c r="E136" s="211" t="s">
        <v>758</v>
      </c>
      <c r="F136" s="212" t="s">
        <v>759</v>
      </c>
      <c r="G136" s="213" t="s">
        <v>756</v>
      </c>
      <c r="H136" s="214">
        <v>1</v>
      </c>
      <c r="I136" s="215"/>
      <c r="J136" s="216">
        <f>ROUND(I136*H136,2)</f>
        <v>0</v>
      </c>
      <c r="K136" s="212" t="s">
        <v>1</v>
      </c>
      <c r="L136" s="41"/>
      <c r="M136" s="217" t="s">
        <v>1</v>
      </c>
      <c r="N136" s="218" t="s">
        <v>56</v>
      </c>
      <c r="O136" s="73"/>
      <c r="P136" s="219">
        <f>O136*H136</f>
        <v>0</v>
      </c>
      <c r="Q136" s="219">
        <v>0</v>
      </c>
      <c r="R136" s="219">
        <f>Q136*H136</f>
        <v>0</v>
      </c>
      <c r="S136" s="219">
        <v>0</v>
      </c>
      <c r="T136" s="220">
        <f>S136*H136</f>
        <v>0</v>
      </c>
      <c r="U136" s="36"/>
      <c r="V136" s="36"/>
      <c r="W136" s="36"/>
      <c r="X136" s="36"/>
      <c r="Y136" s="36"/>
      <c r="Z136" s="36"/>
      <c r="AA136" s="36"/>
      <c r="AB136" s="36"/>
      <c r="AC136" s="36"/>
      <c r="AD136" s="36"/>
      <c r="AE136" s="36"/>
      <c r="AR136" s="221" t="s">
        <v>750</v>
      </c>
      <c r="AT136" s="221" t="s">
        <v>147</v>
      </c>
      <c r="AU136" s="221" t="s">
        <v>98</v>
      </c>
      <c r="AY136" s="18" t="s">
        <v>144</v>
      </c>
      <c r="BE136" s="222">
        <f>IF(N136="základní",J136,0)</f>
        <v>0</v>
      </c>
      <c r="BF136" s="222">
        <f>IF(N136="snížená",J136,0)</f>
        <v>0</v>
      </c>
      <c r="BG136" s="222">
        <f>IF(N136="zákl. přenesená",J136,0)</f>
        <v>0</v>
      </c>
      <c r="BH136" s="222">
        <f>IF(N136="sníž. přenesená",J136,0)</f>
        <v>0</v>
      </c>
      <c r="BI136" s="222">
        <f>IF(N136="nulová",J136,0)</f>
        <v>0</v>
      </c>
      <c r="BJ136" s="18" t="s">
        <v>23</v>
      </c>
      <c r="BK136" s="222">
        <f>ROUND(I136*H136,2)</f>
        <v>0</v>
      </c>
      <c r="BL136" s="18" t="s">
        <v>750</v>
      </c>
      <c r="BM136" s="221" t="s">
        <v>760</v>
      </c>
    </row>
    <row r="137" spans="1:65" s="2" customFormat="1" ht="11.25">
      <c r="A137" s="36"/>
      <c r="B137" s="37"/>
      <c r="C137" s="38"/>
      <c r="D137" s="223" t="s">
        <v>154</v>
      </c>
      <c r="E137" s="38"/>
      <c r="F137" s="224" t="s">
        <v>759</v>
      </c>
      <c r="G137" s="38"/>
      <c r="H137" s="38"/>
      <c r="I137" s="124"/>
      <c r="J137" s="38"/>
      <c r="K137" s="38"/>
      <c r="L137" s="41"/>
      <c r="M137" s="225"/>
      <c r="N137" s="226"/>
      <c r="O137" s="73"/>
      <c r="P137" s="73"/>
      <c r="Q137" s="73"/>
      <c r="R137" s="73"/>
      <c r="S137" s="73"/>
      <c r="T137" s="74"/>
      <c r="U137" s="36"/>
      <c r="V137" s="36"/>
      <c r="W137" s="36"/>
      <c r="X137" s="36"/>
      <c r="Y137" s="36"/>
      <c r="Z137" s="36"/>
      <c r="AA137" s="36"/>
      <c r="AB137" s="36"/>
      <c r="AC137" s="36"/>
      <c r="AD137" s="36"/>
      <c r="AE137" s="36"/>
      <c r="AT137" s="18" t="s">
        <v>154</v>
      </c>
      <c r="AU137" s="18" t="s">
        <v>98</v>
      </c>
    </row>
    <row r="138" spans="1:65" s="2" customFormat="1" ht="29.25">
      <c r="A138" s="36"/>
      <c r="B138" s="37"/>
      <c r="C138" s="38"/>
      <c r="D138" s="223" t="s">
        <v>441</v>
      </c>
      <c r="E138" s="38"/>
      <c r="F138" s="227" t="s">
        <v>761</v>
      </c>
      <c r="G138" s="38"/>
      <c r="H138" s="38"/>
      <c r="I138" s="124"/>
      <c r="J138" s="38"/>
      <c r="K138" s="38"/>
      <c r="L138" s="41"/>
      <c r="M138" s="225"/>
      <c r="N138" s="226"/>
      <c r="O138" s="73"/>
      <c r="P138" s="73"/>
      <c r="Q138" s="73"/>
      <c r="R138" s="73"/>
      <c r="S138" s="73"/>
      <c r="T138" s="74"/>
      <c r="U138" s="36"/>
      <c r="V138" s="36"/>
      <c r="W138" s="36"/>
      <c r="X138" s="36"/>
      <c r="Y138" s="36"/>
      <c r="Z138" s="36"/>
      <c r="AA138" s="36"/>
      <c r="AB138" s="36"/>
      <c r="AC138" s="36"/>
      <c r="AD138" s="36"/>
      <c r="AE138" s="36"/>
      <c r="AT138" s="18" t="s">
        <v>441</v>
      </c>
      <c r="AU138" s="18" t="s">
        <v>98</v>
      </c>
    </row>
    <row r="139" spans="1:65" s="14" customFormat="1" ht="11.25">
      <c r="B139" s="238"/>
      <c r="C139" s="239"/>
      <c r="D139" s="223" t="s">
        <v>158</v>
      </c>
      <c r="E139" s="240" t="s">
        <v>1</v>
      </c>
      <c r="F139" s="241" t="s">
        <v>23</v>
      </c>
      <c r="G139" s="239"/>
      <c r="H139" s="242">
        <v>1</v>
      </c>
      <c r="I139" s="243"/>
      <c r="J139" s="239"/>
      <c r="K139" s="239"/>
      <c r="L139" s="244"/>
      <c r="M139" s="245"/>
      <c r="N139" s="246"/>
      <c r="O139" s="246"/>
      <c r="P139" s="246"/>
      <c r="Q139" s="246"/>
      <c r="R139" s="246"/>
      <c r="S139" s="246"/>
      <c r="T139" s="247"/>
      <c r="AT139" s="248" t="s">
        <v>158</v>
      </c>
      <c r="AU139" s="248" t="s">
        <v>98</v>
      </c>
      <c r="AV139" s="14" t="s">
        <v>98</v>
      </c>
      <c r="AW139" s="14" t="s">
        <v>48</v>
      </c>
      <c r="AX139" s="14" t="s">
        <v>91</v>
      </c>
      <c r="AY139" s="248" t="s">
        <v>144</v>
      </c>
    </row>
    <row r="140" spans="1:65" s="16" customFormat="1" ht="11.25">
      <c r="B140" s="275"/>
      <c r="C140" s="276"/>
      <c r="D140" s="223" t="s">
        <v>158</v>
      </c>
      <c r="E140" s="277" t="s">
        <v>1</v>
      </c>
      <c r="F140" s="278" t="s">
        <v>753</v>
      </c>
      <c r="G140" s="276"/>
      <c r="H140" s="279">
        <v>1</v>
      </c>
      <c r="I140" s="280"/>
      <c r="J140" s="276"/>
      <c r="K140" s="276"/>
      <c r="L140" s="281"/>
      <c r="M140" s="282"/>
      <c r="N140" s="283"/>
      <c r="O140" s="283"/>
      <c r="P140" s="283"/>
      <c r="Q140" s="283"/>
      <c r="R140" s="283"/>
      <c r="S140" s="283"/>
      <c r="T140" s="284"/>
      <c r="AT140" s="285" t="s">
        <v>158</v>
      </c>
      <c r="AU140" s="285" t="s">
        <v>98</v>
      </c>
      <c r="AV140" s="16" t="s">
        <v>152</v>
      </c>
      <c r="AW140" s="16" t="s">
        <v>4</v>
      </c>
      <c r="AX140" s="16" t="s">
        <v>23</v>
      </c>
      <c r="AY140" s="285" t="s">
        <v>144</v>
      </c>
    </row>
    <row r="141" spans="1:65" s="2" customFormat="1" ht="16.5" customHeight="1">
      <c r="A141" s="36"/>
      <c r="B141" s="37"/>
      <c r="C141" s="210" t="s">
        <v>152</v>
      </c>
      <c r="D141" s="210" t="s">
        <v>147</v>
      </c>
      <c r="E141" s="211" t="s">
        <v>762</v>
      </c>
      <c r="F141" s="212" t="s">
        <v>763</v>
      </c>
      <c r="G141" s="213" t="s">
        <v>756</v>
      </c>
      <c r="H141" s="214">
        <v>1</v>
      </c>
      <c r="I141" s="215"/>
      <c r="J141" s="216">
        <f>ROUND(I141*H141,2)</f>
        <v>0</v>
      </c>
      <c r="K141" s="212" t="s">
        <v>1</v>
      </c>
      <c r="L141" s="41"/>
      <c r="M141" s="217" t="s">
        <v>1</v>
      </c>
      <c r="N141" s="218" t="s">
        <v>56</v>
      </c>
      <c r="O141" s="73"/>
      <c r="P141" s="219">
        <f>O141*H141</f>
        <v>0</v>
      </c>
      <c r="Q141" s="219">
        <v>0</v>
      </c>
      <c r="R141" s="219">
        <f>Q141*H141</f>
        <v>0</v>
      </c>
      <c r="S141" s="219">
        <v>0</v>
      </c>
      <c r="T141" s="220">
        <f>S141*H141</f>
        <v>0</v>
      </c>
      <c r="U141" s="36"/>
      <c r="V141" s="36"/>
      <c r="W141" s="36"/>
      <c r="X141" s="36"/>
      <c r="Y141" s="36"/>
      <c r="Z141" s="36"/>
      <c r="AA141" s="36"/>
      <c r="AB141" s="36"/>
      <c r="AC141" s="36"/>
      <c r="AD141" s="36"/>
      <c r="AE141" s="36"/>
      <c r="AR141" s="221" t="s">
        <v>750</v>
      </c>
      <c r="AT141" s="221" t="s">
        <v>147</v>
      </c>
      <c r="AU141" s="221" t="s">
        <v>98</v>
      </c>
      <c r="AY141" s="18" t="s">
        <v>144</v>
      </c>
      <c r="BE141" s="222">
        <f>IF(N141="základní",J141,0)</f>
        <v>0</v>
      </c>
      <c r="BF141" s="222">
        <f>IF(N141="snížená",J141,0)</f>
        <v>0</v>
      </c>
      <c r="BG141" s="222">
        <f>IF(N141="zákl. přenesená",J141,0)</f>
        <v>0</v>
      </c>
      <c r="BH141" s="222">
        <f>IF(N141="sníž. přenesená",J141,0)</f>
        <v>0</v>
      </c>
      <c r="BI141" s="222">
        <f>IF(N141="nulová",J141,0)</f>
        <v>0</v>
      </c>
      <c r="BJ141" s="18" t="s">
        <v>23</v>
      </c>
      <c r="BK141" s="222">
        <f>ROUND(I141*H141,2)</f>
        <v>0</v>
      </c>
      <c r="BL141" s="18" t="s">
        <v>750</v>
      </c>
      <c r="BM141" s="221" t="s">
        <v>764</v>
      </c>
    </row>
    <row r="142" spans="1:65" s="2" customFormat="1" ht="11.25">
      <c r="A142" s="36"/>
      <c r="B142" s="37"/>
      <c r="C142" s="38"/>
      <c r="D142" s="223" t="s">
        <v>154</v>
      </c>
      <c r="E142" s="38"/>
      <c r="F142" s="224" t="s">
        <v>763</v>
      </c>
      <c r="G142" s="38"/>
      <c r="H142" s="38"/>
      <c r="I142" s="124"/>
      <c r="J142" s="38"/>
      <c r="K142" s="38"/>
      <c r="L142" s="41"/>
      <c r="M142" s="225"/>
      <c r="N142" s="226"/>
      <c r="O142" s="73"/>
      <c r="P142" s="73"/>
      <c r="Q142" s="73"/>
      <c r="R142" s="73"/>
      <c r="S142" s="73"/>
      <c r="T142" s="74"/>
      <c r="U142" s="36"/>
      <c r="V142" s="36"/>
      <c r="W142" s="36"/>
      <c r="X142" s="36"/>
      <c r="Y142" s="36"/>
      <c r="Z142" s="36"/>
      <c r="AA142" s="36"/>
      <c r="AB142" s="36"/>
      <c r="AC142" s="36"/>
      <c r="AD142" s="36"/>
      <c r="AE142" s="36"/>
      <c r="AT142" s="18" t="s">
        <v>154</v>
      </c>
      <c r="AU142" s="18" t="s">
        <v>98</v>
      </c>
    </row>
    <row r="143" spans="1:65" s="2" customFormat="1" ht="39">
      <c r="A143" s="36"/>
      <c r="B143" s="37"/>
      <c r="C143" s="38"/>
      <c r="D143" s="223" t="s">
        <v>441</v>
      </c>
      <c r="E143" s="38"/>
      <c r="F143" s="227" t="s">
        <v>765</v>
      </c>
      <c r="G143" s="38"/>
      <c r="H143" s="38"/>
      <c r="I143" s="124"/>
      <c r="J143" s="38"/>
      <c r="K143" s="38"/>
      <c r="L143" s="41"/>
      <c r="M143" s="225"/>
      <c r="N143" s="226"/>
      <c r="O143" s="73"/>
      <c r="P143" s="73"/>
      <c r="Q143" s="73"/>
      <c r="R143" s="73"/>
      <c r="S143" s="73"/>
      <c r="T143" s="74"/>
      <c r="U143" s="36"/>
      <c r="V143" s="36"/>
      <c r="W143" s="36"/>
      <c r="X143" s="36"/>
      <c r="Y143" s="36"/>
      <c r="Z143" s="36"/>
      <c r="AA143" s="36"/>
      <c r="AB143" s="36"/>
      <c r="AC143" s="36"/>
      <c r="AD143" s="36"/>
      <c r="AE143" s="36"/>
      <c r="AT143" s="18" t="s">
        <v>441</v>
      </c>
      <c r="AU143" s="18" t="s">
        <v>98</v>
      </c>
    </row>
    <row r="144" spans="1:65" s="14" customFormat="1" ht="11.25">
      <c r="B144" s="238"/>
      <c r="C144" s="239"/>
      <c r="D144" s="223" t="s">
        <v>158</v>
      </c>
      <c r="E144" s="240" t="s">
        <v>1</v>
      </c>
      <c r="F144" s="241" t="s">
        <v>23</v>
      </c>
      <c r="G144" s="239"/>
      <c r="H144" s="242">
        <v>1</v>
      </c>
      <c r="I144" s="243"/>
      <c r="J144" s="239"/>
      <c r="K144" s="239"/>
      <c r="L144" s="244"/>
      <c r="M144" s="245"/>
      <c r="N144" s="246"/>
      <c r="O144" s="246"/>
      <c r="P144" s="246"/>
      <c r="Q144" s="246"/>
      <c r="R144" s="246"/>
      <c r="S144" s="246"/>
      <c r="T144" s="247"/>
      <c r="AT144" s="248" t="s">
        <v>158</v>
      </c>
      <c r="AU144" s="248" t="s">
        <v>98</v>
      </c>
      <c r="AV144" s="14" t="s">
        <v>98</v>
      </c>
      <c r="AW144" s="14" t="s">
        <v>48</v>
      </c>
      <c r="AX144" s="14" t="s">
        <v>91</v>
      </c>
      <c r="AY144" s="248" t="s">
        <v>144</v>
      </c>
    </row>
    <row r="145" spans="1:65" s="16" customFormat="1" ht="11.25">
      <c r="B145" s="275"/>
      <c r="C145" s="276"/>
      <c r="D145" s="223" t="s">
        <v>158</v>
      </c>
      <c r="E145" s="277" t="s">
        <v>1</v>
      </c>
      <c r="F145" s="278" t="s">
        <v>753</v>
      </c>
      <c r="G145" s="276"/>
      <c r="H145" s="279">
        <v>1</v>
      </c>
      <c r="I145" s="280"/>
      <c r="J145" s="276"/>
      <c r="K145" s="276"/>
      <c r="L145" s="281"/>
      <c r="M145" s="282"/>
      <c r="N145" s="283"/>
      <c r="O145" s="283"/>
      <c r="P145" s="283"/>
      <c r="Q145" s="283"/>
      <c r="R145" s="283"/>
      <c r="S145" s="283"/>
      <c r="T145" s="284"/>
      <c r="AT145" s="285" t="s">
        <v>158</v>
      </c>
      <c r="AU145" s="285" t="s">
        <v>98</v>
      </c>
      <c r="AV145" s="16" t="s">
        <v>152</v>
      </c>
      <c r="AW145" s="16" t="s">
        <v>4</v>
      </c>
      <c r="AX145" s="16" t="s">
        <v>23</v>
      </c>
      <c r="AY145" s="285" t="s">
        <v>144</v>
      </c>
    </row>
    <row r="146" spans="1:65" s="12" customFormat="1" ht="22.9" customHeight="1">
      <c r="B146" s="194"/>
      <c r="C146" s="195"/>
      <c r="D146" s="196" t="s">
        <v>90</v>
      </c>
      <c r="E146" s="208" t="s">
        <v>766</v>
      </c>
      <c r="F146" s="208" t="s">
        <v>767</v>
      </c>
      <c r="G146" s="195"/>
      <c r="H146" s="195"/>
      <c r="I146" s="198"/>
      <c r="J146" s="209">
        <f>BK146</f>
        <v>0</v>
      </c>
      <c r="K146" s="195"/>
      <c r="L146" s="200"/>
      <c r="M146" s="201"/>
      <c r="N146" s="202"/>
      <c r="O146" s="202"/>
      <c r="P146" s="203">
        <f>SUM(P147:P161)</f>
        <v>0</v>
      </c>
      <c r="Q146" s="202"/>
      <c r="R146" s="203">
        <f>SUM(R147:R161)</f>
        <v>0</v>
      </c>
      <c r="S146" s="202"/>
      <c r="T146" s="204">
        <f>SUM(T147:T161)</f>
        <v>0</v>
      </c>
      <c r="AR146" s="205" t="s">
        <v>183</v>
      </c>
      <c r="AT146" s="206" t="s">
        <v>90</v>
      </c>
      <c r="AU146" s="206" t="s">
        <v>23</v>
      </c>
      <c r="AY146" s="205" t="s">
        <v>144</v>
      </c>
      <c r="BK146" s="207">
        <f>SUM(BK147:BK161)</f>
        <v>0</v>
      </c>
    </row>
    <row r="147" spans="1:65" s="2" customFormat="1" ht="16.5" customHeight="1">
      <c r="A147" s="36"/>
      <c r="B147" s="37"/>
      <c r="C147" s="210" t="s">
        <v>183</v>
      </c>
      <c r="D147" s="210" t="s">
        <v>147</v>
      </c>
      <c r="E147" s="211" t="s">
        <v>768</v>
      </c>
      <c r="F147" s="212" t="s">
        <v>769</v>
      </c>
      <c r="G147" s="213" t="s">
        <v>748</v>
      </c>
      <c r="H147" s="214">
        <v>1</v>
      </c>
      <c r="I147" s="215"/>
      <c r="J147" s="216">
        <f>ROUND(I147*H147,2)</f>
        <v>0</v>
      </c>
      <c r="K147" s="212" t="s">
        <v>1</v>
      </c>
      <c r="L147" s="41"/>
      <c r="M147" s="217" t="s">
        <v>1</v>
      </c>
      <c r="N147" s="218" t="s">
        <v>56</v>
      </c>
      <c r="O147" s="73"/>
      <c r="P147" s="219">
        <f>O147*H147</f>
        <v>0</v>
      </c>
      <c r="Q147" s="219">
        <v>0</v>
      </c>
      <c r="R147" s="219">
        <f>Q147*H147</f>
        <v>0</v>
      </c>
      <c r="S147" s="219">
        <v>0</v>
      </c>
      <c r="T147" s="220">
        <f>S147*H147</f>
        <v>0</v>
      </c>
      <c r="U147" s="36"/>
      <c r="V147" s="36"/>
      <c r="W147" s="36"/>
      <c r="X147" s="36"/>
      <c r="Y147" s="36"/>
      <c r="Z147" s="36"/>
      <c r="AA147" s="36"/>
      <c r="AB147" s="36"/>
      <c r="AC147" s="36"/>
      <c r="AD147" s="36"/>
      <c r="AE147" s="36"/>
      <c r="AR147" s="221" t="s">
        <v>750</v>
      </c>
      <c r="AT147" s="221" t="s">
        <v>147</v>
      </c>
      <c r="AU147" s="221" t="s">
        <v>98</v>
      </c>
      <c r="AY147" s="18" t="s">
        <v>144</v>
      </c>
      <c r="BE147" s="222">
        <f>IF(N147="základní",J147,0)</f>
        <v>0</v>
      </c>
      <c r="BF147" s="222">
        <f>IF(N147="snížená",J147,0)</f>
        <v>0</v>
      </c>
      <c r="BG147" s="222">
        <f>IF(N147="zákl. přenesená",J147,0)</f>
        <v>0</v>
      </c>
      <c r="BH147" s="222">
        <f>IF(N147="sníž. přenesená",J147,0)</f>
        <v>0</v>
      </c>
      <c r="BI147" s="222">
        <f>IF(N147="nulová",J147,0)</f>
        <v>0</v>
      </c>
      <c r="BJ147" s="18" t="s">
        <v>23</v>
      </c>
      <c r="BK147" s="222">
        <f>ROUND(I147*H147,2)</f>
        <v>0</v>
      </c>
      <c r="BL147" s="18" t="s">
        <v>750</v>
      </c>
      <c r="BM147" s="221" t="s">
        <v>770</v>
      </c>
    </row>
    <row r="148" spans="1:65" s="2" customFormat="1" ht="11.25">
      <c r="A148" s="36"/>
      <c r="B148" s="37"/>
      <c r="C148" s="38"/>
      <c r="D148" s="223" t="s">
        <v>154</v>
      </c>
      <c r="E148" s="38"/>
      <c r="F148" s="224" t="s">
        <v>769</v>
      </c>
      <c r="G148" s="38"/>
      <c r="H148" s="38"/>
      <c r="I148" s="124"/>
      <c r="J148" s="38"/>
      <c r="K148" s="38"/>
      <c r="L148" s="41"/>
      <c r="M148" s="225"/>
      <c r="N148" s="226"/>
      <c r="O148" s="73"/>
      <c r="P148" s="73"/>
      <c r="Q148" s="73"/>
      <c r="R148" s="73"/>
      <c r="S148" s="73"/>
      <c r="T148" s="74"/>
      <c r="U148" s="36"/>
      <c r="V148" s="36"/>
      <c r="W148" s="36"/>
      <c r="X148" s="36"/>
      <c r="Y148" s="36"/>
      <c r="Z148" s="36"/>
      <c r="AA148" s="36"/>
      <c r="AB148" s="36"/>
      <c r="AC148" s="36"/>
      <c r="AD148" s="36"/>
      <c r="AE148" s="36"/>
      <c r="AT148" s="18" t="s">
        <v>154</v>
      </c>
      <c r="AU148" s="18" t="s">
        <v>98</v>
      </c>
    </row>
    <row r="149" spans="1:65" s="2" customFormat="1" ht="48.75">
      <c r="A149" s="36"/>
      <c r="B149" s="37"/>
      <c r="C149" s="38"/>
      <c r="D149" s="223" t="s">
        <v>441</v>
      </c>
      <c r="E149" s="38"/>
      <c r="F149" s="227" t="s">
        <v>771</v>
      </c>
      <c r="G149" s="38"/>
      <c r="H149" s="38"/>
      <c r="I149" s="124"/>
      <c r="J149" s="38"/>
      <c r="K149" s="38"/>
      <c r="L149" s="41"/>
      <c r="M149" s="225"/>
      <c r="N149" s="226"/>
      <c r="O149" s="73"/>
      <c r="P149" s="73"/>
      <c r="Q149" s="73"/>
      <c r="R149" s="73"/>
      <c r="S149" s="73"/>
      <c r="T149" s="74"/>
      <c r="U149" s="36"/>
      <c r="V149" s="36"/>
      <c r="W149" s="36"/>
      <c r="X149" s="36"/>
      <c r="Y149" s="36"/>
      <c r="Z149" s="36"/>
      <c r="AA149" s="36"/>
      <c r="AB149" s="36"/>
      <c r="AC149" s="36"/>
      <c r="AD149" s="36"/>
      <c r="AE149" s="36"/>
      <c r="AT149" s="18" t="s">
        <v>441</v>
      </c>
      <c r="AU149" s="18" t="s">
        <v>98</v>
      </c>
    </row>
    <row r="150" spans="1:65" s="14" customFormat="1" ht="11.25">
      <c r="B150" s="238"/>
      <c r="C150" s="239"/>
      <c r="D150" s="223" t="s">
        <v>158</v>
      </c>
      <c r="E150" s="240" t="s">
        <v>1</v>
      </c>
      <c r="F150" s="241" t="s">
        <v>23</v>
      </c>
      <c r="G150" s="239"/>
      <c r="H150" s="242">
        <v>1</v>
      </c>
      <c r="I150" s="243"/>
      <c r="J150" s="239"/>
      <c r="K150" s="239"/>
      <c r="L150" s="244"/>
      <c r="M150" s="245"/>
      <c r="N150" s="246"/>
      <c r="O150" s="246"/>
      <c r="P150" s="246"/>
      <c r="Q150" s="246"/>
      <c r="R150" s="246"/>
      <c r="S150" s="246"/>
      <c r="T150" s="247"/>
      <c r="AT150" s="248" t="s">
        <v>158</v>
      </c>
      <c r="AU150" s="248" t="s">
        <v>98</v>
      </c>
      <c r="AV150" s="14" t="s">
        <v>98</v>
      </c>
      <c r="AW150" s="14" t="s">
        <v>48</v>
      </c>
      <c r="AX150" s="14" t="s">
        <v>91</v>
      </c>
      <c r="AY150" s="248" t="s">
        <v>144</v>
      </c>
    </row>
    <row r="151" spans="1:65" s="16" customFormat="1" ht="11.25">
      <c r="B151" s="275"/>
      <c r="C151" s="276"/>
      <c r="D151" s="223" t="s">
        <v>158</v>
      </c>
      <c r="E151" s="277" t="s">
        <v>1</v>
      </c>
      <c r="F151" s="278" t="s">
        <v>753</v>
      </c>
      <c r="G151" s="276"/>
      <c r="H151" s="279">
        <v>1</v>
      </c>
      <c r="I151" s="280"/>
      <c r="J151" s="276"/>
      <c r="K151" s="276"/>
      <c r="L151" s="281"/>
      <c r="M151" s="282"/>
      <c r="N151" s="283"/>
      <c r="O151" s="283"/>
      <c r="P151" s="283"/>
      <c r="Q151" s="283"/>
      <c r="R151" s="283"/>
      <c r="S151" s="283"/>
      <c r="T151" s="284"/>
      <c r="AT151" s="285" t="s">
        <v>158</v>
      </c>
      <c r="AU151" s="285" t="s">
        <v>98</v>
      </c>
      <c r="AV151" s="16" t="s">
        <v>152</v>
      </c>
      <c r="AW151" s="16" t="s">
        <v>4</v>
      </c>
      <c r="AX151" s="16" t="s">
        <v>23</v>
      </c>
      <c r="AY151" s="285" t="s">
        <v>144</v>
      </c>
    </row>
    <row r="152" spans="1:65" s="2" customFormat="1" ht="16.5" customHeight="1">
      <c r="A152" s="36"/>
      <c r="B152" s="37"/>
      <c r="C152" s="210" t="s">
        <v>192</v>
      </c>
      <c r="D152" s="210" t="s">
        <v>147</v>
      </c>
      <c r="E152" s="211" t="s">
        <v>772</v>
      </c>
      <c r="F152" s="212" t="s">
        <v>773</v>
      </c>
      <c r="G152" s="213" t="s">
        <v>748</v>
      </c>
      <c r="H152" s="214">
        <v>1</v>
      </c>
      <c r="I152" s="215"/>
      <c r="J152" s="216">
        <f>ROUND(I152*H152,2)</f>
        <v>0</v>
      </c>
      <c r="K152" s="212" t="s">
        <v>1</v>
      </c>
      <c r="L152" s="41"/>
      <c r="M152" s="217" t="s">
        <v>1</v>
      </c>
      <c r="N152" s="218" t="s">
        <v>56</v>
      </c>
      <c r="O152" s="73"/>
      <c r="P152" s="219">
        <f>O152*H152</f>
        <v>0</v>
      </c>
      <c r="Q152" s="219">
        <v>0</v>
      </c>
      <c r="R152" s="219">
        <f>Q152*H152</f>
        <v>0</v>
      </c>
      <c r="S152" s="219">
        <v>0</v>
      </c>
      <c r="T152" s="220">
        <f>S152*H152</f>
        <v>0</v>
      </c>
      <c r="U152" s="36"/>
      <c r="V152" s="36"/>
      <c r="W152" s="36"/>
      <c r="X152" s="36"/>
      <c r="Y152" s="36"/>
      <c r="Z152" s="36"/>
      <c r="AA152" s="36"/>
      <c r="AB152" s="36"/>
      <c r="AC152" s="36"/>
      <c r="AD152" s="36"/>
      <c r="AE152" s="36"/>
      <c r="AR152" s="221" t="s">
        <v>750</v>
      </c>
      <c r="AT152" s="221" t="s">
        <v>147</v>
      </c>
      <c r="AU152" s="221" t="s">
        <v>98</v>
      </c>
      <c r="AY152" s="18" t="s">
        <v>144</v>
      </c>
      <c r="BE152" s="222">
        <f>IF(N152="základní",J152,0)</f>
        <v>0</v>
      </c>
      <c r="BF152" s="222">
        <f>IF(N152="snížená",J152,0)</f>
        <v>0</v>
      </c>
      <c r="BG152" s="222">
        <f>IF(N152="zákl. přenesená",J152,0)</f>
        <v>0</v>
      </c>
      <c r="BH152" s="222">
        <f>IF(N152="sníž. přenesená",J152,0)</f>
        <v>0</v>
      </c>
      <c r="BI152" s="222">
        <f>IF(N152="nulová",J152,0)</f>
        <v>0</v>
      </c>
      <c r="BJ152" s="18" t="s">
        <v>23</v>
      </c>
      <c r="BK152" s="222">
        <f>ROUND(I152*H152,2)</f>
        <v>0</v>
      </c>
      <c r="BL152" s="18" t="s">
        <v>750</v>
      </c>
      <c r="BM152" s="221" t="s">
        <v>774</v>
      </c>
    </row>
    <row r="153" spans="1:65" s="2" customFormat="1" ht="11.25">
      <c r="A153" s="36"/>
      <c r="B153" s="37"/>
      <c r="C153" s="38"/>
      <c r="D153" s="223" t="s">
        <v>154</v>
      </c>
      <c r="E153" s="38"/>
      <c r="F153" s="224" t="s">
        <v>773</v>
      </c>
      <c r="G153" s="38"/>
      <c r="H153" s="38"/>
      <c r="I153" s="124"/>
      <c r="J153" s="38"/>
      <c r="K153" s="38"/>
      <c r="L153" s="41"/>
      <c r="M153" s="225"/>
      <c r="N153" s="226"/>
      <c r="O153" s="73"/>
      <c r="P153" s="73"/>
      <c r="Q153" s="73"/>
      <c r="R153" s="73"/>
      <c r="S153" s="73"/>
      <c r="T153" s="74"/>
      <c r="U153" s="36"/>
      <c r="V153" s="36"/>
      <c r="W153" s="36"/>
      <c r="X153" s="36"/>
      <c r="Y153" s="36"/>
      <c r="Z153" s="36"/>
      <c r="AA153" s="36"/>
      <c r="AB153" s="36"/>
      <c r="AC153" s="36"/>
      <c r="AD153" s="36"/>
      <c r="AE153" s="36"/>
      <c r="AT153" s="18" t="s">
        <v>154</v>
      </c>
      <c r="AU153" s="18" t="s">
        <v>98</v>
      </c>
    </row>
    <row r="154" spans="1:65" s="2" customFormat="1" ht="39">
      <c r="A154" s="36"/>
      <c r="B154" s="37"/>
      <c r="C154" s="38"/>
      <c r="D154" s="223" t="s">
        <v>441</v>
      </c>
      <c r="E154" s="38"/>
      <c r="F154" s="227" t="s">
        <v>775</v>
      </c>
      <c r="G154" s="38"/>
      <c r="H154" s="38"/>
      <c r="I154" s="124"/>
      <c r="J154" s="38"/>
      <c r="K154" s="38"/>
      <c r="L154" s="41"/>
      <c r="M154" s="225"/>
      <c r="N154" s="226"/>
      <c r="O154" s="73"/>
      <c r="P154" s="73"/>
      <c r="Q154" s="73"/>
      <c r="R154" s="73"/>
      <c r="S154" s="73"/>
      <c r="T154" s="74"/>
      <c r="U154" s="36"/>
      <c r="V154" s="36"/>
      <c r="W154" s="36"/>
      <c r="X154" s="36"/>
      <c r="Y154" s="36"/>
      <c r="Z154" s="36"/>
      <c r="AA154" s="36"/>
      <c r="AB154" s="36"/>
      <c r="AC154" s="36"/>
      <c r="AD154" s="36"/>
      <c r="AE154" s="36"/>
      <c r="AT154" s="18" t="s">
        <v>441</v>
      </c>
      <c r="AU154" s="18" t="s">
        <v>98</v>
      </c>
    </row>
    <row r="155" spans="1:65" s="14" customFormat="1" ht="11.25">
      <c r="B155" s="238"/>
      <c r="C155" s="239"/>
      <c r="D155" s="223" t="s">
        <v>158</v>
      </c>
      <c r="E155" s="240" t="s">
        <v>1</v>
      </c>
      <c r="F155" s="241" t="s">
        <v>23</v>
      </c>
      <c r="G155" s="239"/>
      <c r="H155" s="242">
        <v>1</v>
      </c>
      <c r="I155" s="243"/>
      <c r="J155" s="239"/>
      <c r="K155" s="239"/>
      <c r="L155" s="244"/>
      <c r="M155" s="245"/>
      <c r="N155" s="246"/>
      <c r="O155" s="246"/>
      <c r="P155" s="246"/>
      <c r="Q155" s="246"/>
      <c r="R155" s="246"/>
      <c r="S155" s="246"/>
      <c r="T155" s="247"/>
      <c r="AT155" s="248" t="s">
        <v>158</v>
      </c>
      <c r="AU155" s="248" t="s">
        <v>98</v>
      </c>
      <c r="AV155" s="14" t="s">
        <v>98</v>
      </c>
      <c r="AW155" s="14" t="s">
        <v>48</v>
      </c>
      <c r="AX155" s="14" t="s">
        <v>91</v>
      </c>
      <c r="AY155" s="248" t="s">
        <v>144</v>
      </c>
    </row>
    <row r="156" spans="1:65" s="16" customFormat="1" ht="11.25">
      <c r="B156" s="275"/>
      <c r="C156" s="276"/>
      <c r="D156" s="223" t="s">
        <v>158</v>
      </c>
      <c r="E156" s="277" t="s">
        <v>1</v>
      </c>
      <c r="F156" s="278" t="s">
        <v>753</v>
      </c>
      <c r="G156" s="276"/>
      <c r="H156" s="279">
        <v>1</v>
      </c>
      <c r="I156" s="280"/>
      <c r="J156" s="276"/>
      <c r="K156" s="276"/>
      <c r="L156" s="281"/>
      <c r="M156" s="282"/>
      <c r="N156" s="283"/>
      <c r="O156" s="283"/>
      <c r="P156" s="283"/>
      <c r="Q156" s="283"/>
      <c r="R156" s="283"/>
      <c r="S156" s="283"/>
      <c r="T156" s="284"/>
      <c r="AT156" s="285" t="s">
        <v>158</v>
      </c>
      <c r="AU156" s="285" t="s">
        <v>98</v>
      </c>
      <c r="AV156" s="16" t="s">
        <v>152</v>
      </c>
      <c r="AW156" s="16" t="s">
        <v>4</v>
      </c>
      <c r="AX156" s="16" t="s">
        <v>23</v>
      </c>
      <c r="AY156" s="285" t="s">
        <v>144</v>
      </c>
    </row>
    <row r="157" spans="1:65" s="2" customFormat="1" ht="16.5" customHeight="1">
      <c r="A157" s="36"/>
      <c r="B157" s="37"/>
      <c r="C157" s="210" t="s">
        <v>200</v>
      </c>
      <c r="D157" s="210" t="s">
        <v>147</v>
      </c>
      <c r="E157" s="211" t="s">
        <v>776</v>
      </c>
      <c r="F157" s="212" t="s">
        <v>777</v>
      </c>
      <c r="G157" s="213" t="s">
        <v>748</v>
      </c>
      <c r="H157" s="214">
        <v>1</v>
      </c>
      <c r="I157" s="215"/>
      <c r="J157" s="216">
        <f>ROUND(I157*H157,2)</f>
        <v>0</v>
      </c>
      <c r="K157" s="212" t="s">
        <v>1</v>
      </c>
      <c r="L157" s="41"/>
      <c r="M157" s="217" t="s">
        <v>1</v>
      </c>
      <c r="N157" s="218" t="s">
        <v>56</v>
      </c>
      <c r="O157" s="73"/>
      <c r="P157" s="219">
        <f>O157*H157</f>
        <v>0</v>
      </c>
      <c r="Q157" s="219">
        <v>0</v>
      </c>
      <c r="R157" s="219">
        <f>Q157*H157</f>
        <v>0</v>
      </c>
      <c r="S157" s="219">
        <v>0</v>
      </c>
      <c r="T157" s="220">
        <f>S157*H157</f>
        <v>0</v>
      </c>
      <c r="U157" s="36"/>
      <c r="V157" s="36"/>
      <c r="W157" s="36"/>
      <c r="X157" s="36"/>
      <c r="Y157" s="36"/>
      <c r="Z157" s="36"/>
      <c r="AA157" s="36"/>
      <c r="AB157" s="36"/>
      <c r="AC157" s="36"/>
      <c r="AD157" s="36"/>
      <c r="AE157" s="36"/>
      <c r="AR157" s="221" t="s">
        <v>750</v>
      </c>
      <c r="AT157" s="221" t="s">
        <v>147</v>
      </c>
      <c r="AU157" s="221" t="s">
        <v>98</v>
      </c>
      <c r="AY157" s="18" t="s">
        <v>144</v>
      </c>
      <c r="BE157" s="222">
        <f>IF(N157="základní",J157,0)</f>
        <v>0</v>
      </c>
      <c r="BF157" s="222">
        <f>IF(N157="snížená",J157,0)</f>
        <v>0</v>
      </c>
      <c r="BG157" s="222">
        <f>IF(N157="zákl. přenesená",J157,0)</f>
        <v>0</v>
      </c>
      <c r="BH157" s="222">
        <f>IF(N157="sníž. přenesená",J157,0)</f>
        <v>0</v>
      </c>
      <c r="BI157" s="222">
        <f>IF(N157="nulová",J157,0)</f>
        <v>0</v>
      </c>
      <c r="BJ157" s="18" t="s">
        <v>23</v>
      </c>
      <c r="BK157" s="222">
        <f>ROUND(I157*H157,2)</f>
        <v>0</v>
      </c>
      <c r="BL157" s="18" t="s">
        <v>750</v>
      </c>
      <c r="BM157" s="221" t="s">
        <v>778</v>
      </c>
    </row>
    <row r="158" spans="1:65" s="2" customFormat="1" ht="11.25">
      <c r="A158" s="36"/>
      <c r="B158" s="37"/>
      <c r="C158" s="38"/>
      <c r="D158" s="223" t="s">
        <v>154</v>
      </c>
      <c r="E158" s="38"/>
      <c r="F158" s="224" t="s">
        <v>777</v>
      </c>
      <c r="G158" s="38"/>
      <c r="H158" s="38"/>
      <c r="I158" s="124"/>
      <c r="J158" s="38"/>
      <c r="K158" s="38"/>
      <c r="L158" s="41"/>
      <c r="M158" s="225"/>
      <c r="N158" s="226"/>
      <c r="O158" s="73"/>
      <c r="P158" s="73"/>
      <c r="Q158" s="73"/>
      <c r="R158" s="73"/>
      <c r="S158" s="73"/>
      <c r="T158" s="74"/>
      <c r="U158" s="36"/>
      <c r="V158" s="36"/>
      <c r="W158" s="36"/>
      <c r="X158" s="36"/>
      <c r="Y158" s="36"/>
      <c r="Z158" s="36"/>
      <c r="AA158" s="36"/>
      <c r="AB158" s="36"/>
      <c r="AC158" s="36"/>
      <c r="AD158" s="36"/>
      <c r="AE158" s="36"/>
      <c r="AT158" s="18" t="s">
        <v>154</v>
      </c>
      <c r="AU158" s="18" t="s">
        <v>98</v>
      </c>
    </row>
    <row r="159" spans="1:65" s="2" customFormat="1" ht="29.25">
      <c r="A159" s="36"/>
      <c r="B159" s="37"/>
      <c r="C159" s="38"/>
      <c r="D159" s="223" t="s">
        <v>441</v>
      </c>
      <c r="E159" s="38"/>
      <c r="F159" s="227" t="s">
        <v>779</v>
      </c>
      <c r="G159" s="38"/>
      <c r="H159" s="38"/>
      <c r="I159" s="124"/>
      <c r="J159" s="38"/>
      <c r="K159" s="38"/>
      <c r="L159" s="41"/>
      <c r="M159" s="225"/>
      <c r="N159" s="226"/>
      <c r="O159" s="73"/>
      <c r="P159" s="73"/>
      <c r="Q159" s="73"/>
      <c r="R159" s="73"/>
      <c r="S159" s="73"/>
      <c r="T159" s="74"/>
      <c r="U159" s="36"/>
      <c r="V159" s="36"/>
      <c r="W159" s="36"/>
      <c r="X159" s="36"/>
      <c r="Y159" s="36"/>
      <c r="Z159" s="36"/>
      <c r="AA159" s="36"/>
      <c r="AB159" s="36"/>
      <c r="AC159" s="36"/>
      <c r="AD159" s="36"/>
      <c r="AE159" s="36"/>
      <c r="AT159" s="18" t="s">
        <v>441</v>
      </c>
      <c r="AU159" s="18" t="s">
        <v>98</v>
      </c>
    </row>
    <row r="160" spans="1:65" s="14" customFormat="1" ht="11.25">
      <c r="B160" s="238"/>
      <c r="C160" s="239"/>
      <c r="D160" s="223" t="s">
        <v>158</v>
      </c>
      <c r="E160" s="240" t="s">
        <v>1</v>
      </c>
      <c r="F160" s="241" t="s">
        <v>23</v>
      </c>
      <c r="G160" s="239"/>
      <c r="H160" s="242">
        <v>1</v>
      </c>
      <c r="I160" s="243"/>
      <c r="J160" s="239"/>
      <c r="K160" s="239"/>
      <c r="L160" s="244"/>
      <c r="M160" s="245"/>
      <c r="N160" s="246"/>
      <c r="O160" s="246"/>
      <c r="P160" s="246"/>
      <c r="Q160" s="246"/>
      <c r="R160" s="246"/>
      <c r="S160" s="246"/>
      <c r="T160" s="247"/>
      <c r="AT160" s="248" t="s">
        <v>158</v>
      </c>
      <c r="AU160" s="248" t="s">
        <v>98</v>
      </c>
      <c r="AV160" s="14" t="s">
        <v>98</v>
      </c>
      <c r="AW160" s="14" t="s">
        <v>48</v>
      </c>
      <c r="AX160" s="14" t="s">
        <v>91</v>
      </c>
      <c r="AY160" s="248" t="s">
        <v>144</v>
      </c>
    </row>
    <row r="161" spans="1:65" s="16" customFormat="1" ht="11.25">
      <c r="B161" s="275"/>
      <c r="C161" s="276"/>
      <c r="D161" s="223" t="s">
        <v>158</v>
      </c>
      <c r="E161" s="277" t="s">
        <v>1</v>
      </c>
      <c r="F161" s="278" t="s">
        <v>753</v>
      </c>
      <c r="G161" s="276"/>
      <c r="H161" s="279">
        <v>1</v>
      </c>
      <c r="I161" s="280"/>
      <c r="J161" s="276"/>
      <c r="K161" s="276"/>
      <c r="L161" s="281"/>
      <c r="M161" s="282"/>
      <c r="N161" s="283"/>
      <c r="O161" s="283"/>
      <c r="P161" s="283"/>
      <c r="Q161" s="283"/>
      <c r="R161" s="283"/>
      <c r="S161" s="283"/>
      <c r="T161" s="284"/>
      <c r="AT161" s="285" t="s">
        <v>158</v>
      </c>
      <c r="AU161" s="285" t="s">
        <v>98</v>
      </c>
      <c r="AV161" s="16" t="s">
        <v>152</v>
      </c>
      <c r="AW161" s="16" t="s">
        <v>4</v>
      </c>
      <c r="AX161" s="16" t="s">
        <v>23</v>
      </c>
      <c r="AY161" s="285" t="s">
        <v>144</v>
      </c>
    </row>
    <row r="162" spans="1:65" s="12" customFormat="1" ht="22.9" customHeight="1">
      <c r="B162" s="194"/>
      <c r="C162" s="195"/>
      <c r="D162" s="196" t="s">
        <v>90</v>
      </c>
      <c r="E162" s="208" t="s">
        <v>780</v>
      </c>
      <c r="F162" s="208" t="s">
        <v>781</v>
      </c>
      <c r="G162" s="195"/>
      <c r="H162" s="195"/>
      <c r="I162" s="198"/>
      <c r="J162" s="209">
        <f>BK162</f>
        <v>0</v>
      </c>
      <c r="K162" s="195"/>
      <c r="L162" s="200"/>
      <c r="M162" s="201"/>
      <c r="N162" s="202"/>
      <c r="O162" s="202"/>
      <c r="P162" s="203">
        <f>SUM(P163:P191)</f>
        <v>0</v>
      </c>
      <c r="Q162" s="202"/>
      <c r="R162" s="203">
        <f>SUM(R163:R191)</f>
        <v>0</v>
      </c>
      <c r="S162" s="202"/>
      <c r="T162" s="204">
        <f>SUM(T163:T191)</f>
        <v>0</v>
      </c>
      <c r="AR162" s="205" t="s">
        <v>183</v>
      </c>
      <c r="AT162" s="206" t="s">
        <v>90</v>
      </c>
      <c r="AU162" s="206" t="s">
        <v>23</v>
      </c>
      <c r="AY162" s="205" t="s">
        <v>144</v>
      </c>
      <c r="BK162" s="207">
        <f>SUM(BK163:BK191)</f>
        <v>0</v>
      </c>
    </row>
    <row r="163" spans="1:65" s="2" customFormat="1" ht="16.5" customHeight="1">
      <c r="A163" s="36"/>
      <c r="B163" s="37"/>
      <c r="C163" s="210" t="s">
        <v>165</v>
      </c>
      <c r="D163" s="210" t="s">
        <v>147</v>
      </c>
      <c r="E163" s="211" t="s">
        <v>782</v>
      </c>
      <c r="F163" s="212" t="s">
        <v>783</v>
      </c>
      <c r="G163" s="213" t="s">
        <v>748</v>
      </c>
      <c r="H163" s="214">
        <v>1</v>
      </c>
      <c r="I163" s="215"/>
      <c r="J163" s="216">
        <f>ROUND(I163*H163,2)</f>
        <v>0</v>
      </c>
      <c r="K163" s="212" t="s">
        <v>749</v>
      </c>
      <c r="L163" s="41"/>
      <c r="M163" s="217" t="s">
        <v>1</v>
      </c>
      <c r="N163" s="218" t="s">
        <v>56</v>
      </c>
      <c r="O163" s="73"/>
      <c r="P163" s="219">
        <f>O163*H163</f>
        <v>0</v>
      </c>
      <c r="Q163" s="219">
        <v>0</v>
      </c>
      <c r="R163" s="219">
        <f>Q163*H163</f>
        <v>0</v>
      </c>
      <c r="S163" s="219">
        <v>0</v>
      </c>
      <c r="T163" s="220">
        <f>S163*H163</f>
        <v>0</v>
      </c>
      <c r="U163" s="36"/>
      <c r="V163" s="36"/>
      <c r="W163" s="36"/>
      <c r="X163" s="36"/>
      <c r="Y163" s="36"/>
      <c r="Z163" s="36"/>
      <c r="AA163" s="36"/>
      <c r="AB163" s="36"/>
      <c r="AC163" s="36"/>
      <c r="AD163" s="36"/>
      <c r="AE163" s="36"/>
      <c r="AR163" s="221" t="s">
        <v>750</v>
      </c>
      <c r="AT163" s="221" t="s">
        <v>147</v>
      </c>
      <c r="AU163" s="221" t="s">
        <v>98</v>
      </c>
      <c r="AY163" s="18" t="s">
        <v>144</v>
      </c>
      <c r="BE163" s="222">
        <f>IF(N163="základní",J163,0)</f>
        <v>0</v>
      </c>
      <c r="BF163" s="222">
        <f>IF(N163="snížená",J163,0)</f>
        <v>0</v>
      </c>
      <c r="BG163" s="222">
        <f>IF(N163="zákl. přenesená",J163,0)</f>
        <v>0</v>
      </c>
      <c r="BH163" s="222">
        <f>IF(N163="sníž. přenesená",J163,0)</f>
        <v>0</v>
      </c>
      <c r="BI163" s="222">
        <f>IF(N163="nulová",J163,0)</f>
        <v>0</v>
      </c>
      <c r="BJ163" s="18" t="s">
        <v>23</v>
      </c>
      <c r="BK163" s="222">
        <f>ROUND(I163*H163,2)</f>
        <v>0</v>
      </c>
      <c r="BL163" s="18" t="s">
        <v>750</v>
      </c>
      <c r="BM163" s="221" t="s">
        <v>784</v>
      </c>
    </row>
    <row r="164" spans="1:65" s="2" customFormat="1" ht="11.25">
      <c r="A164" s="36"/>
      <c r="B164" s="37"/>
      <c r="C164" s="38"/>
      <c r="D164" s="223" t="s">
        <v>154</v>
      </c>
      <c r="E164" s="38"/>
      <c r="F164" s="224" t="s">
        <v>785</v>
      </c>
      <c r="G164" s="38"/>
      <c r="H164" s="38"/>
      <c r="I164" s="124"/>
      <c r="J164" s="38"/>
      <c r="K164" s="38"/>
      <c r="L164" s="41"/>
      <c r="M164" s="225"/>
      <c r="N164" s="226"/>
      <c r="O164" s="73"/>
      <c r="P164" s="73"/>
      <c r="Q164" s="73"/>
      <c r="R164" s="73"/>
      <c r="S164" s="73"/>
      <c r="T164" s="74"/>
      <c r="U164" s="36"/>
      <c r="V164" s="36"/>
      <c r="W164" s="36"/>
      <c r="X164" s="36"/>
      <c r="Y164" s="36"/>
      <c r="Z164" s="36"/>
      <c r="AA164" s="36"/>
      <c r="AB164" s="36"/>
      <c r="AC164" s="36"/>
      <c r="AD164" s="36"/>
      <c r="AE164" s="36"/>
      <c r="AT164" s="18" t="s">
        <v>154</v>
      </c>
      <c r="AU164" s="18" t="s">
        <v>98</v>
      </c>
    </row>
    <row r="165" spans="1:65" s="2" customFormat="1" ht="78">
      <c r="A165" s="36"/>
      <c r="B165" s="37"/>
      <c r="C165" s="38"/>
      <c r="D165" s="223" t="s">
        <v>441</v>
      </c>
      <c r="E165" s="38"/>
      <c r="F165" s="227" t="s">
        <v>786</v>
      </c>
      <c r="G165" s="38"/>
      <c r="H165" s="38"/>
      <c r="I165" s="124"/>
      <c r="J165" s="38"/>
      <c r="K165" s="38"/>
      <c r="L165" s="41"/>
      <c r="M165" s="225"/>
      <c r="N165" s="226"/>
      <c r="O165" s="73"/>
      <c r="P165" s="73"/>
      <c r="Q165" s="73"/>
      <c r="R165" s="73"/>
      <c r="S165" s="73"/>
      <c r="T165" s="74"/>
      <c r="U165" s="36"/>
      <c r="V165" s="36"/>
      <c r="W165" s="36"/>
      <c r="X165" s="36"/>
      <c r="Y165" s="36"/>
      <c r="Z165" s="36"/>
      <c r="AA165" s="36"/>
      <c r="AB165" s="36"/>
      <c r="AC165" s="36"/>
      <c r="AD165" s="36"/>
      <c r="AE165" s="36"/>
      <c r="AT165" s="18" t="s">
        <v>441</v>
      </c>
      <c r="AU165" s="18" t="s">
        <v>98</v>
      </c>
    </row>
    <row r="166" spans="1:65" s="14" customFormat="1" ht="11.25">
      <c r="B166" s="238"/>
      <c r="C166" s="239"/>
      <c r="D166" s="223" t="s">
        <v>158</v>
      </c>
      <c r="E166" s="240" t="s">
        <v>1</v>
      </c>
      <c r="F166" s="241" t="s">
        <v>23</v>
      </c>
      <c r="G166" s="239"/>
      <c r="H166" s="242">
        <v>1</v>
      </c>
      <c r="I166" s="243"/>
      <c r="J166" s="239"/>
      <c r="K166" s="239"/>
      <c r="L166" s="244"/>
      <c r="M166" s="245"/>
      <c r="N166" s="246"/>
      <c r="O166" s="246"/>
      <c r="P166" s="246"/>
      <c r="Q166" s="246"/>
      <c r="R166" s="246"/>
      <c r="S166" s="246"/>
      <c r="T166" s="247"/>
      <c r="AT166" s="248" t="s">
        <v>158</v>
      </c>
      <c r="AU166" s="248" t="s">
        <v>98</v>
      </c>
      <c r="AV166" s="14" t="s">
        <v>98</v>
      </c>
      <c r="AW166" s="14" t="s">
        <v>48</v>
      </c>
      <c r="AX166" s="14" t="s">
        <v>91</v>
      </c>
      <c r="AY166" s="248" t="s">
        <v>144</v>
      </c>
    </row>
    <row r="167" spans="1:65" s="16" customFormat="1" ht="11.25">
      <c r="B167" s="275"/>
      <c r="C167" s="276"/>
      <c r="D167" s="223" t="s">
        <v>158</v>
      </c>
      <c r="E167" s="277" t="s">
        <v>1</v>
      </c>
      <c r="F167" s="278" t="s">
        <v>753</v>
      </c>
      <c r="G167" s="276"/>
      <c r="H167" s="279">
        <v>1</v>
      </c>
      <c r="I167" s="280"/>
      <c r="J167" s="276"/>
      <c r="K167" s="276"/>
      <c r="L167" s="281"/>
      <c r="M167" s="282"/>
      <c r="N167" s="283"/>
      <c r="O167" s="283"/>
      <c r="P167" s="283"/>
      <c r="Q167" s="283"/>
      <c r="R167" s="283"/>
      <c r="S167" s="283"/>
      <c r="T167" s="284"/>
      <c r="AT167" s="285" t="s">
        <v>158</v>
      </c>
      <c r="AU167" s="285" t="s">
        <v>98</v>
      </c>
      <c r="AV167" s="16" t="s">
        <v>152</v>
      </c>
      <c r="AW167" s="16" t="s">
        <v>4</v>
      </c>
      <c r="AX167" s="16" t="s">
        <v>23</v>
      </c>
      <c r="AY167" s="285" t="s">
        <v>144</v>
      </c>
    </row>
    <row r="168" spans="1:65" s="2" customFormat="1" ht="16.5" customHeight="1">
      <c r="A168" s="36"/>
      <c r="B168" s="37"/>
      <c r="C168" s="210" t="s">
        <v>216</v>
      </c>
      <c r="D168" s="210" t="s">
        <v>147</v>
      </c>
      <c r="E168" s="211" t="s">
        <v>787</v>
      </c>
      <c r="F168" s="212" t="s">
        <v>788</v>
      </c>
      <c r="G168" s="213" t="s">
        <v>748</v>
      </c>
      <c r="H168" s="214">
        <v>1</v>
      </c>
      <c r="I168" s="215"/>
      <c r="J168" s="216">
        <f>ROUND(I168*H168,2)</f>
        <v>0</v>
      </c>
      <c r="K168" s="212" t="s">
        <v>1</v>
      </c>
      <c r="L168" s="41"/>
      <c r="M168" s="217" t="s">
        <v>1</v>
      </c>
      <c r="N168" s="218" t="s">
        <v>56</v>
      </c>
      <c r="O168" s="73"/>
      <c r="P168" s="219">
        <f>O168*H168</f>
        <v>0</v>
      </c>
      <c r="Q168" s="219">
        <v>0</v>
      </c>
      <c r="R168" s="219">
        <f>Q168*H168</f>
        <v>0</v>
      </c>
      <c r="S168" s="219">
        <v>0</v>
      </c>
      <c r="T168" s="220">
        <f>S168*H168</f>
        <v>0</v>
      </c>
      <c r="U168" s="36"/>
      <c r="V168" s="36"/>
      <c r="W168" s="36"/>
      <c r="X168" s="36"/>
      <c r="Y168" s="36"/>
      <c r="Z168" s="36"/>
      <c r="AA168" s="36"/>
      <c r="AB168" s="36"/>
      <c r="AC168" s="36"/>
      <c r="AD168" s="36"/>
      <c r="AE168" s="36"/>
      <c r="AR168" s="221" t="s">
        <v>750</v>
      </c>
      <c r="AT168" s="221" t="s">
        <v>147</v>
      </c>
      <c r="AU168" s="221" t="s">
        <v>98</v>
      </c>
      <c r="AY168" s="18" t="s">
        <v>144</v>
      </c>
      <c r="BE168" s="222">
        <f>IF(N168="základní",J168,0)</f>
        <v>0</v>
      </c>
      <c r="BF168" s="222">
        <f>IF(N168="snížená",J168,0)</f>
        <v>0</v>
      </c>
      <c r="BG168" s="222">
        <f>IF(N168="zákl. přenesená",J168,0)</f>
        <v>0</v>
      </c>
      <c r="BH168" s="222">
        <f>IF(N168="sníž. přenesená",J168,0)</f>
        <v>0</v>
      </c>
      <c r="BI168" s="222">
        <f>IF(N168="nulová",J168,0)</f>
        <v>0</v>
      </c>
      <c r="BJ168" s="18" t="s">
        <v>23</v>
      </c>
      <c r="BK168" s="222">
        <f>ROUND(I168*H168,2)</f>
        <v>0</v>
      </c>
      <c r="BL168" s="18" t="s">
        <v>750</v>
      </c>
      <c r="BM168" s="221" t="s">
        <v>789</v>
      </c>
    </row>
    <row r="169" spans="1:65" s="2" customFormat="1" ht="11.25">
      <c r="A169" s="36"/>
      <c r="B169" s="37"/>
      <c r="C169" s="38"/>
      <c r="D169" s="223" t="s">
        <v>154</v>
      </c>
      <c r="E169" s="38"/>
      <c r="F169" s="224" t="s">
        <v>788</v>
      </c>
      <c r="G169" s="38"/>
      <c r="H169" s="38"/>
      <c r="I169" s="124"/>
      <c r="J169" s="38"/>
      <c r="K169" s="38"/>
      <c r="L169" s="41"/>
      <c r="M169" s="225"/>
      <c r="N169" s="226"/>
      <c r="O169" s="73"/>
      <c r="P169" s="73"/>
      <c r="Q169" s="73"/>
      <c r="R169" s="73"/>
      <c r="S169" s="73"/>
      <c r="T169" s="74"/>
      <c r="U169" s="36"/>
      <c r="V169" s="36"/>
      <c r="W169" s="36"/>
      <c r="X169" s="36"/>
      <c r="Y169" s="36"/>
      <c r="Z169" s="36"/>
      <c r="AA169" s="36"/>
      <c r="AB169" s="36"/>
      <c r="AC169" s="36"/>
      <c r="AD169" s="36"/>
      <c r="AE169" s="36"/>
      <c r="AT169" s="18" t="s">
        <v>154</v>
      </c>
      <c r="AU169" s="18" t="s">
        <v>98</v>
      </c>
    </row>
    <row r="170" spans="1:65" s="2" customFormat="1" ht="19.5">
      <c r="A170" s="36"/>
      <c r="B170" s="37"/>
      <c r="C170" s="38"/>
      <c r="D170" s="223" t="s">
        <v>441</v>
      </c>
      <c r="E170" s="38"/>
      <c r="F170" s="227" t="s">
        <v>790</v>
      </c>
      <c r="G170" s="38"/>
      <c r="H170" s="38"/>
      <c r="I170" s="124"/>
      <c r="J170" s="38"/>
      <c r="K170" s="38"/>
      <c r="L170" s="41"/>
      <c r="M170" s="225"/>
      <c r="N170" s="226"/>
      <c r="O170" s="73"/>
      <c r="P170" s="73"/>
      <c r="Q170" s="73"/>
      <c r="R170" s="73"/>
      <c r="S170" s="73"/>
      <c r="T170" s="74"/>
      <c r="U170" s="36"/>
      <c r="V170" s="36"/>
      <c r="W170" s="36"/>
      <c r="X170" s="36"/>
      <c r="Y170" s="36"/>
      <c r="Z170" s="36"/>
      <c r="AA170" s="36"/>
      <c r="AB170" s="36"/>
      <c r="AC170" s="36"/>
      <c r="AD170" s="36"/>
      <c r="AE170" s="36"/>
      <c r="AT170" s="18" t="s">
        <v>441</v>
      </c>
      <c r="AU170" s="18" t="s">
        <v>98</v>
      </c>
    </row>
    <row r="171" spans="1:65" s="14" customFormat="1" ht="11.25">
      <c r="B171" s="238"/>
      <c r="C171" s="239"/>
      <c r="D171" s="223" t="s">
        <v>158</v>
      </c>
      <c r="E171" s="240" t="s">
        <v>1</v>
      </c>
      <c r="F171" s="241" t="s">
        <v>23</v>
      </c>
      <c r="G171" s="239"/>
      <c r="H171" s="242">
        <v>1</v>
      </c>
      <c r="I171" s="243"/>
      <c r="J171" s="239"/>
      <c r="K171" s="239"/>
      <c r="L171" s="244"/>
      <c r="M171" s="245"/>
      <c r="N171" s="246"/>
      <c r="O171" s="246"/>
      <c r="P171" s="246"/>
      <c r="Q171" s="246"/>
      <c r="R171" s="246"/>
      <c r="S171" s="246"/>
      <c r="T171" s="247"/>
      <c r="AT171" s="248" t="s">
        <v>158</v>
      </c>
      <c r="AU171" s="248" t="s">
        <v>98</v>
      </c>
      <c r="AV171" s="14" t="s">
        <v>98</v>
      </c>
      <c r="AW171" s="14" t="s">
        <v>48</v>
      </c>
      <c r="AX171" s="14" t="s">
        <v>91</v>
      </c>
      <c r="AY171" s="248" t="s">
        <v>144</v>
      </c>
    </row>
    <row r="172" spans="1:65" s="16" customFormat="1" ht="11.25">
      <c r="B172" s="275"/>
      <c r="C172" s="276"/>
      <c r="D172" s="223" t="s">
        <v>158</v>
      </c>
      <c r="E172" s="277" t="s">
        <v>1</v>
      </c>
      <c r="F172" s="278" t="s">
        <v>753</v>
      </c>
      <c r="G172" s="276"/>
      <c r="H172" s="279">
        <v>1</v>
      </c>
      <c r="I172" s="280"/>
      <c r="J172" s="276"/>
      <c r="K172" s="276"/>
      <c r="L172" s="281"/>
      <c r="M172" s="282"/>
      <c r="N172" s="283"/>
      <c r="O172" s="283"/>
      <c r="P172" s="283"/>
      <c r="Q172" s="283"/>
      <c r="R172" s="283"/>
      <c r="S172" s="283"/>
      <c r="T172" s="284"/>
      <c r="AT172" s="285" t="s">
        <v>158</v>
      </c>
      <c r="AU172" s="285" t="s">
        <v>98</v>
      </c>
      <c r="AV172" s="16" t="s">
        <v>152</v>
      </c>
      <c r="AW172" s="16" t="s">
        <v>4</v>
      </c>
      <c r="AX172" s="16" t="s">
        <v>23</v>
      </c>
      <c r="AY172" s="285" t="s">
        <v>144</v>
      </c>
    </row>
    <row r="173" spans="1:65" s="2" customFormat="1" ht="16.5" customHeight="1">
      <c r="A173" s="36"/>
      <c r="B173" s="37"/>
      <c r="C173" s="210" t="s">
        <v>28</v>
      </c>
      <c r="D173" s="210" t="s">
        <v>147</v>
      </c>
      <c r="E173" s="211" t="s">
        <v>791</v>
      </c>
      <c r="F173" s="212" t="s">
        <v>792</v>
      </c>
      <c r="G173" s="213" t="s">
        <v>748</v>
      </c>
      <c r="H173" s="214">
        <v>1</v>
      </c>
      <c r="I173" s="215"/>
      <c r="J173" s="216">
        <f>ROUND(I173*H173,2)</f>
        <v>0</v>
      </c>
      <c r="K173" s="212" t="s">
        <v>1</v>
      </c>
      <c r="L173" s="41"/>
      <c r="M173" s="217" t="s">
        <v>1</v>
      </c>
      <c r="N173" s="218" t="s">
        <v>56</v>
      </c>
      <c r="O173" s="73"/>
      <c r="P173" s="219">
        <f>O173*H173</f>
        <v>0</v>
      </c>
      <c r="Q173" s="219">
        <v>0</v>
      </c>
      <c r="R173" s="219">
        <f>Q173*H173</f>
        <v>0</v>
      </c>
      <c r="S173" s="219">
        <v>0</v>
      </c>
      <c r="T173" s="220">
        <f>S173*H173</f>
        <v>0</v>
      </c>
      <c r="U173" s="36"/>
      <c r="V173" s="36"/>
      <c r="W173" s="36"/>
      <c r="X173" s="36"/>
      <c r="Y173" s="36"/>
      <c r="Z173" s="36"/>
      <c r="AA173" s="36"/>
      <c r="AB173" s="36"/>
      <c r="AC173" s="36"/>
      <c r="AD173" s="36"/>
      <c r="AE173" s="36"/>
      <c r="AR173" s="221" t="s">
        <v>750</v>
      </c>
      <c r="AT173" s="221" t="s">
        <v>147</v>
      </c>
      <c r="AU173" s="221" t="s">
        <v>98</v>
      </c>
      <c r="AY173" s="18" t="s">
        <v>144</v>
      </c>
      <c r="BE173" s="222">
        <f>IF(N173="základní",J173,0)</f>
        <v>0</v>
      </c>
      <c r="BF173" s="222">
        <f>IF(N173="snížená",J173,0)</f>
        <v>0</v>
      </c>
      <c r="BG173" s="222">
        <f>IF(N173="zákl. přenesená",J173,0)</f>
        <v>0</v>
      </c>
      <c r="BH173" s="222">
        <f>IF(N173="sníž. přenesená",J173,0)</f>
        <v>0</v>
      </c>
      <c r="BI173" s="222">
        <f>IF(N173="nulová",J173,0)</f>
        <v>0</v>
      </c>
      <c r="BJ173" s="18" t="s">
        <v>23</v>
      </c>
      <c r="BK173" s="222">
        <f>ROUND(I173*H173,2)</f>
        <v>0</v>
      </c>
      <c r="BL173" s="18" t="s">
        <v>750</v>
      </c>
      <c r="BM173" s="221" t="s">
        <v>793</v>
      </c>
    </row>
    <row r="174" spans="1:65" s="2" customFormat="1" ht="11.25">
      <c r="A174" s="36"/>
      <c r="B174" s="37"/>
      <c r="C174" s="38"/>
      <c r="D174" s="223" t="s">
        <v>154</v>
      </c>
      <c r="E174" s="38"/>
      <c r="F174" s="224" t="s">
        <v>792</v>
      </c>
      <c r="G174" s="38"/>
      <c r="H174" s="38"/>
      <c r="I174" s="124"/>
      <c r="J174" s="38"/>
      <c r="K174" s="38"/>
      <c r="L174" s="41"/>
      <c r="M174" s="225"/>
      <c r="N174" s="226"/>
      <c r="O174" s="73"/>
      <c r="P174" s="73"/>
      <c r="Q174" s="73"/>
      <c r="R174" s="73"/>
      <c r="S174" s="73"/>
      <c r="T174" s="74"/>
      <c r="U174" s="36"/>
      <c r="V174" s="36"/>
      <c r="W174" s="36"/>
      <c r="X174" s="36"/>
      <c r="Y174" s="36"/>
      <c r="Z174" s="36"/>
      <c r="AA174" s="36"/>
      <c r="AB174" s="36"/>
      <c r="AC174" s="36"/>
      <c r="AD174" s="36"/>
      <c r="AE174" s="36"/>
      <c r="AT174" s="18" t="s">
        <v>154</v>
      </c>
      <c r="AU174" s="18" t="s">
        <v>98</v>
      </c>
    </row>
    <row r="175" spans="1:65" s="2" customFormat="1" ht="29.25">
      <c r="A175" s="36"/>
      <c r="B175" s="37"/>
      <c r="C175" s="38"/>
      <c r="D175" s="223" t="s">
        <v>441</v>
      </c>
      <c r="E175" s="38"/>
      <c r="F175" s="227" t="s">
        <v>794</v>
      </c>
      <c r="G175" s="38"/>
      <c r="H175" s="38"/>
      <c r="I175" s="124"/>
      <c r="J175" s="38"/>
      <c r="K175" s="38"/>
      <c r="L175" s="41"/>
      <c r="M175" s="225"/>
      <c r="N175" s="226"/>
      <c r="O175" s="73"/>
      <c r="P175" s="73"/>
      <c r="Q175" s="73"/>
      <c r="R175" s="73"/>
      <c r="S175" s="73"/>
      <c r="T175" s="74"/>
      <c r="U175" s="36"/>
      <c r="V175" s="36"/>
      <c r="W175" s="36"/>
      <c r="X175" s="36"/>
      <c r="Y175" s="36"/>
      <c r="Z175" s="36"/>
      <c r="AA175" s="36"/>
      <c r="AB175" s="36"/>
      <c r="AC175" s="36"/>
      <c r="AD175" s="36"/>
      <c r="AE175" s="36"/>
      <c r="AT175" s="18" t="s">
        <v>441</v>
      </c>
      <c r="AU175" s="18" t="s">
        <v>98</v>
      </c>
    </row>
    <row r="176" spans="1:65" s="14" customFormat="1" ht="11.25">
      <c r="B176" s="238"/>
      <c r="C176" s="239"/>
      <c r="D176" s="223" t="s">
        <v>158</v>
      </c>
      <c r="E176" s="240" t="s">
        <v>1</v>
      </c>
      <c r="F176" s="241" t="s">
        <v>795</v>
      </c>
      <c r="G176" s="239"/>
      <c r="H176" s="242">
        <v>1</v>
      </c>
      <c r="I176" s="243"/>
      <c r="J176" s="239"/>
      <c r="K176" s="239"/>
      <c r="L176" s="244"/>
      <c r="M176" s="245"/>
      <c r="N176" s="246"/>
      <c r="O176" s="246"/>
      <c r="P176" s="246"/>
      <c r="Q176" s="246"/>
      <c r="R176" s="246"/>
      <c r="S176" s="246"/>
      <c r="T176" s="247"/>
      <c r="AT176" s="248" t="s">
        <v>158</v>
      </c>
      <c r="AU176" s="248" t="s">
        <v>98</v>
      </c>
      <c r="AV176" s="14" t="s">
        <v>98</v>
      </c>
      <c r="AW176" s="14" t="s">
        <v>48</v>
      </c>
      <c r="AX176" s="14" t="s">
        <v>23</v>
      </c>
      <c r="AY176" s="248" t="s">
        <v>144</v>
      </c>
    </row>
    <row r="177" spans="1:65" s="2" customFormat="1" ht="16.5" customHeight="1">
      <c r="A177" s="36"/>
      <c r="B177" s="37"/>
      <c r="C177" s="210" t="s">
        <v>228</v>
      </c>
      <c r="D177" s="210" t="s">
        <v>147</v>
      </c>
      <c r="E177" s="211" t="s">
        <v>796</v>
      </c>
      <c r="F177" s="212" t="s">
        <v>797</v>
      </c>
      <c r="G177" s="213" t="s">
        <v>748</v>
      </c>
      <c r="H177" s="214">
        <v>1</v>
      </c>
      <c r="I177" s="215"/>
      <c r="J177" s="216">
        <f>ROUND(I177*H177,2)</f>
        <v>0</v>
      </c>
      <c r="K177" s="212" t="s">
        <v>151</v>
      </c>
      <c r="L177" s="41"/>
      <c r="M177" s="217" t="s">
        <v>1</v>
      </c>
      <c r="N177" s="218" t="s">
        <v>56</v>
      </c>
      <c r="O177" s="73"/>
      <c r="P177" s="219">
        <f>O177*H177</f>
        <v>0</v>
      </c>
      <c r="Q177" s="219">
        <v>0</v>
      </c>
      <c r="R177" s="219">
        <f>Q177*H177</f>
        <v>0</v>
      </c>
      <c r="S177" s="219">
        <v>0</v>
      </c>
      <c r="T177" s="220">
        <f>S177*H177</f>
        <v>0</v>
      </c>
      <c r="U177" s="36"/>
      <c r="V177" s="36"/>
      <c r="W177" s="36"/>
      <c r="X177" s="36"/>
      <c r="Y177" s="36"/>
      <c r="Z177" s="36"/>
      <c r="AA177" s="36"/>
      <c r="AB177" s="36"/>
      <c r="AC177" s="36"/>
      <c r="AD177" s="36"/>
      <c r="AE177" s="36"/>
      <c r="AR177" s="221" t="s">
        <v>750</v>
      </c>
      <c r="AT177" s="221" t="s">
        <v>147</v>
      </c>
      <c r="AU177" s="221" t="s">
        <v>98</v>
      </c>
      <c r="AY177" s="18" t="s">
        <v>144</v>
      </c>
      <c r="BE177" s="222">
        <f>IF(N177="základní",J177,0)</f>
        <v>0</v>
      </c>
      <c r="BF177" s="222">
        <f>IF(N177="snížená",J177,0)</f>
        <v>0</v>
      </c>
      <c r="BG177" s="222">
        <f>IF(N177="zákl. přenesená",J177,0)</f>
        <v>0</v>
      </c>
      <c r="BH177" s="222">
        <f>IF(N177="sníž. přenesená",J177,0)</f>
        <v>0</v>
      </c>
      <c r="BI177" s="222">
        <f>IF(N177="nulová",J177,0)</f>
        <v>0</v>
      </c>
      <c r="BJ177" s="18" t="s">
        <v>23</v>
      </c>
      <c r="BK177" s="222">
        <f>ROUND(I177*H177,2)</f>
        <v>0</v>
      </c>
      <c r="BL177" s="18" t="s">
        <v>750</v>
      </c>
      <c r="BM177" s="221" t="s">
        <v>798</v>
      </c>
    </row>
    <row r="178" spans="1:65" s="2" customFormat="1" ht="11.25">
      <c r="A178" s="36"/>
      <c r="B178" s="37"/>
      <c r="C178" s="38"/>
      <c r="D178" s="223" t="s">
        <v>154</v>
      </c>
      <c r="E178" s="38"/>
      <c r="F178" s="224" t="s">
        <v>797</v>
      </c>
      <c r="G178" s="38"/>
      <c r="H178" s="38"/>
      <c r="I178" s="124"/>
      <c r="J178" s="38"/>
      <c r="K178" s="38"/>
      <c r="L178" s="41"/>
      <c r="M178" s="225"/>
      <c r="N178" s="226"/>
      <c r="O178" s="73"/>
      <c r="P178" s="73"/>
      <c r="Q178" s="73"/>
      <c r="R178" s="73"/>
      <c r="S178" s="73"/>
      <c r="T178" s="74"/>
      <c r="U178" s="36"/>
      <c r="V178" s="36"/>
      <c r="W178" s="36"/>
      <c r="X178" s="36"/>
      <c r="Y178" s="36"/>
      <c r="Z178" s="36"/>
      <c r="AA178" s="36"/>
      <c r="AB178" s="36"/>
      <c r="AC178" s="36"/>
      <c r="AD178" s="36"/>
      <c r="AE178" s="36"/>
      <c r="AT178" s="18" t="s">
        <v>154</v>
      </c>
      <c r="AU178" s="18" t="s">
        <v>98</v>
      </c>
    </row>
    <row r="179" spans="1:65" s="2" customFormat="1" ht="78">
      <c r="A179" s="36"/>
      <c r="B179" s="37"/>
      <c r="C179" s="38"/>
      <c r="D179" s="223" t="s">
        <v>441</v>
      </c>
      <c r="E179" s="38"/>
      <c r="F179" s="227" t="s">
        <v>786</v>
      </c>
      <c r="G179" s="38"/>
      <c r="H179" s="38"/>
      <c r="I179" s="124"/>
      <c r="J179" s="38"/>
      <c r="K179" s="38"/>
      <c r="L179" s="41"/>
      <c r="M179" s="225"/>
      <c r="N179" s="226"/>
      <c r="O179" s="73"/>
      <c r="P179" s="73"/>
      <c r="Q179" s="73"/>
      <c r="R179" s="73"/>
      <c r="S179" s="73"/>
      <c r="T179" s="74"/>
      <c r="U179" s="36"/>
      <c r="V179" s="36"/>
      <c r="W179" s="36"/>
      <c r="X179" s="36"/>
      <c r="Y179" s="36"/>
      <c r="Z179" s="36"/>
      <c r="AA179" s="36"/>
      <c r="AB179" s="36"/>
      <c r="AC179" s="36"/>
      <c r="AD179" s="36"/>
      <c r="AE179" s="36"/>
      <c r="AT179" s="18" t="s">
        <v>441</v>
      </c>
      <c r="AU179" s="18" t="s">
        <v>98</v>
      </c>
    </row>
    <row r="180" spans="1:65" s="14" customFormat="1" ht="11.25">
      <c r="B180" s="238"/>
      <c r="C180" s="239"/>
      <c r="D180" s="223" t="s">
        <v>158</v>
      </c>
      <c r="E180" s="240" t="s">
        <v>1</v>
      </c>
      <c r="F180" s="241" t="s">
        <v>23</v>
      </c>
      <c r="G180" s="239"/>
      <c r="H180" s="242">
        <v>1</v>
      </c>
      <c r="I180" s="243"/>
      <c r="J180" s="239"/>
      <c r="K180" s="239"/>
      <c r="L180" s="244"/>
      <c r="M180" s="245"/>
      <c r="N180" s="246"/>
      <c r="O180" s="246"/>
      <c r="P180" s="246"/>
      <c r="Q180" s="246"/>
      <c r="R180" s="246"/>
      <c r="S180" s="246"/>
      <c r="T180" s="247"/>
      <c r="AT180" s="248" t="s">
        <v>158</v>
      </c>
      <c r="AU180" s="248" t="s">
        <v>98</v>
      </c>
      <c r="AV180" s="14" t="s">
        <v>98</v>
      </c>
      <c r="AW180" s="14" t="s">
        <v>48</v>
      </c>
      <c r="AX180" s="14" t="s">
        <v>91</v>
      </c>
      <c r="AY180" s="248" t="s">
        <v>144</v>
      </c>
    </row>
    <row r="181" spans="1:65" s="16" customFormat="1" ht="11.25">
      <c r="B181" s="275"/>
      <c r="C181" s="276"/>
      <c r="D181" s="223" t="s">
        <v>158</v>
      </c>
      <c r="E181" s="277" t="s">
        <v>1</v>
      </c>
      <c r="F181" s="278" t="s">
        <v>753</v>
      </c>
      <c r="G181" s="276"/>
      <c r="H181" s="279">
        <v>1</v>
      </c>
      <c r="I181" s="280"/>
      <c r="J181" s="276"/>
      <c r="K181" s="276"/>
      <c r="L181" s="281"/>
      <c r="M181" s="282"/>
      <c r="N181" s="283"/>
      <c r="O181" s="283"/>
      <c r="P181" s="283"/>
      <c r="Q181" s="283"/>
      <c r="R181" s="283"/>
      <c r="S181" s="283"/>
      <c r="T181" s="284"/>
      <c r="AT181" s="285" t="s">
        <v>158</v>
      </c>
      <c r="AU181" s="285" t="s">
        <v>98</v>
      </c>
      <c r="AV181" s="16" t="s">
        <v>152</v>
      </c>
      <c r="AW181" s="16" t="s">
        <v>4</v>
      </c>
      <c r="AX181" s="16" t="s">
        <v>23</v>
      </c>
      <c r="AY181" s="285" t="s">
        <v>144</v>
      </c>
    </row>
    <row r="182" spans="1:65" s="2" customFormat="1" ht="16.5" customHeight="1">
      <c r="A182" s="36"/>
      <c r="B182" s="37"/>
      <c r="C182" s="210" t="s">
        <v>236</v>
      </c>
      <c r="D182" s="210" t="s">
        <v>147</v>
      </c>
      <c r="E182" s="211" t="s">
        <v>799</v>
      </c>
      <c r="F182" s="212" t="s">
        <v>800</v>
      </c>
      <c r="G182" s="213" t="s">
        <v>748</v>
      </c>
      <c r="H182" s="214">
        <v>1</v>
      </c>
      <c r="I182" s="215"/>
      <c r="J182" s="216">
        <f>ROUND(I182*H182,2)</f>
        <v>0</v>
      </c>
      <c r="K182" s="212" t="s">
        <v>1</v>
      </c>
      <c r="L182" s="41"/>
      <c r="M182" s="217" t="s">
        <v>1</v>
      </c>
      <c r="N182" s="218" t="s">
        <v>56</v>
      </c>
      <c r="O182" s="73"/>
      <c r="P182" s="219">
        <f>O182*H182</f>
        <v>0</v>
      </c>
      <c r="Q182" s="219">
        <v>0</v>
      </c>
      <c r="R182" s="219">
        <f>Q182*H182</f>
        <v>0</v>
      </c>
      <c r="S182" s="219">
        <v>0</v>
      </c>
      <c r="T182" s="220">
        <f>S182*H182</f>
        <v>0</v>
      </c>
      <c r="U182" s="36"/>
      <c r="V182" s="36"/>
      <c r="W182" s="36"/>
      <c r="X182" s="36"/>
      <c r="Y182" s="36"/>
      <c r="Z182" s="36"/>
      <c r="AA182" s="36"/>
      <c r="AB182" s="36"/>
      <c r="AC182" s="36"/>
      <c r="AD182" s="36"/>
      <c r="AE182" s="36"/>
      <c r="AR182" s="221" t="s">
        <v>750</v>
      </c>
      <c r="AT182" s="221" t="s">
        <v>147</v>
      </c>
      <c r="AU182" s="221" t="s">
        <v>98</v>
      </c>
      <c r="AY182" s="18" t="s">
        <v>144</v>
      </c>
      <c r="BE182" s="222">
        <f>IF(N182="základní",J182,0)</f>
        <v>0</v>
      </c>
      <c r="BF182" s="222">
        <f>IF(N182="snížená",J182,0)</f>
        <v>0</v>
      </c>
      <c r="BG182" s="222">
        <f>IF(N182="zákl. přenesená",J182,0)</f>
        <v>0</v>
      </c>
      <c r="BH182" s="222">
        <f>IF(N182="sníž. přenesená",J182,0)</f>
        <v>0</v>
      </c>
      <c r="BI182" s="222">
        <f>IF(N182="nulová",J182,0)</f>
        <v>0</v>
      </c>
      <c r="BJ182" s="18" t="s">
        <v>23</v>
      </c>
      <c r="BK182" s="222">
        <f>ROUND(I182*H182,2)</f>
        <v>0</v>
      </c>
      <c r="BL182" s="18" t="s">
        <v>750</v>
      </c>
      <c r="BM182" s="221" t="s">
        <v>801</v>
      </c>
    </row>
    <row r="183" spans="1:65" s="2" customFormat="1" ht="11.25">
      <c r="A183" s="36"/>
      <c r="B183" s="37"/>
      <c r="C183" s="38"/>
      <c r="D183" s="223" t="s">
        <v>154</v>
      </c>
      <c r="E183" s="38"/>
      <c r="F183" s="224" t="s">
        <v>802</v>
      </c>
      <c r="G183" s="38"/>
      <c r="H183" s="38"/>
      <c r="I183" s="124"/>
      <c r="J183" s="38"/>
      <c r="K183" s="38"/>
      <c r="L183" s="41"/>
      <c r="M183" s="225"/>
      <c r="N183" s="226"/>
      <c r="O183" s="73"/>
      <c r="P183" s="73"/>
      <c r="Q183" s="73"/>
      <c r="R183" s="73"/>
      <c r="S183" s="73"/>
      <c r="T183" s="74"/>
      <c r="U183" s="36"/>
      <c r="V183" s="36"/>
      <c r="W183" s="36"/>
      <c r="X183" s="36"/>
      <c r="Y183" s="36"/>
      <c r="Z183" s="36"/>
      <c r="AA183" s="36"/>
      <c r="AB183" s="36"/>
      <c r="AC183" s="36"/>
      <c r="AD183" s="36"/>
      <c r="AE183" s="36"/>
      <c r="AT183" s="18" t="s">
        <v>154</v>
      </c>
      <c r="AU183" s="18" t="s">
        <v>98</v>
      </c>
    </row>
    <row r="184" spans="1:65" s="2" customFormat="1" ht="48.75">
      <c r="A184" s="36"/>
      <c r="B184" s="37"/>
      <c r="C184" s="38"/>
      <c r="D184" s="223" t="s">
        <v>441</v>
      </c>
      <c r="E184" s="38"/>
      <c r="F184" s="227" t="s">
        <v>803</v>
      </c>
      <c r="G184" s="38"/>
      <c r="H184" s="38"/>
      <c r="I184" s="124"/>
      <c r="J184" s="38"/>
      <c r="K184" s="38"/>
      <c r="L184" s="41"/>
      <c r="M184" s="225"/>
      <c r="N184" s="226"/>
      <c r="O184" s="73"/>
      <c r="P184" s="73"/>
      <c r="Q184" s="73"/>
      <c r="R184" s="73"/>
      <c r="S184" s="73"/>
      <c r="T184" s="74"/>
      <c r="U184" s="36"/>
      <c r="V184" s="36"/>
      <c r="W184" s="36"/>
      <c r="X184" s="36"/>
      <c r="Y184" s="36"/>
      <c r="Z184" s="36"/>
      <c r="AA184" s="36"/>
      <c r="AB184" s="36"/>
      <c r="AC184" s="36"/>
      <c r="AD184" s="36"/>
      <c r="AE184" s="36"/>
      <c r="AT184" s="18" t="s">
        <v>441</v>
      </c>
      <c r="AU184" s="18" t="s">
        <v>98</v>
      </c>
    </row>
    <row r="185" spans="1:65" s="14" customFormat="1" ht="11.25">
      <c r="B185" s="238"/>
      <c r="C185" s="239"/>
      <c r="D185" s="223" t="s">
        <v>158</v>
      </c>
      <c r="E185" s="240" t="s">
        <v>1</v>
      </c>
      <c r="F185" s="241" t="s">
        <v>23</v>
      </c>
      <c r="G185" s="239"/>
      <c r="H185" s="242">
        <v>1</v>
      </c>
      <c r="I185" s="243"/>
      <c r="J185" s="239"/>
      <c r="K185" s="239"/>
      <c r="L185" s="244"/>
      <c r="M185" s="245"/>
      <c r="N185" s="246"/>
      <c r="O185" s="246"/>
      <c r="P185" s="246"/>
      <c r="Q185" s="246"/>
      <c r="R185" s="246"/>
      <c r="S185" s="246"/>
      <c r="T185" s="247"/>
      <c r="AT185" s="248" t="s">
        <v>158</v>
      </c>
      <c r="AU185" s="248" t="s">
        <v>98</v>
      </c>
      <c r="AV185" s="14" t="s">
        <v>98</v>
      </c>
      <c r="AW185" s="14" t="s">
        <v>48</v>
      </c>
      <c r="AX185" s="14" t="s">
        <v>91</v>
      </c>
      <c r="AY185" s="248" t="s">
        <v>144</v>
      </c>
    </row>
    <row r="186" spans="1:65" s="16" customFormat="1" ht="11.25">
      <c r="B186" s="275"/>
      <c r="C186" s="276"/>
      <c r="D186" s="223" t="s">
        <v>158</v>
      </c>
      <c r="E186" s="277" t="s">
        <v>1</v>
      </c>
      <c r="F186" s="278" t="s">
        <v>753</v>
      </c>
      <c r="G186" s="276"/>
      <c r="H186" s="279">
        <v>1</v>
      </c>
      <c r="I186" s="280"/>
      <c r="J186" s="276"/>
      <c r="K186" s="276"/>
      <c r="L186" s="281"/>
      <c r="M186" s="282"/>
      <c r="N186" s="283"/>
      <c r="O186" s="283"/>
      <c r="P186" s="283"/>
      <c r="Q186" s="283"/>
      <c r="R186" s="283"/>
      <c r="S186" s="283"/>
      <c r="T186" s="284"/>
      <c r="AT186" s="285" t="s">
        <v>158</v>
      </c>
      <c r="AU186" s="285" t="s">
        <v>98</v>
      </c>
      <c r="AV186" s="16" t="s">
        <v>152</v>
      </c>
      <c r="AW186" s="16" t="s">
        <v>4</v>
      </c>
      <c r="AX186" s="16" t="s">
        <v>23</v>
      </c>
      <c r="AY186" s="285" t="s">
        <v>144</v>
      </c>
    </row>
    <row r="187" spans="1:65" s="2" customFormat="1" ht="16.5" customHeight="1">
      <c r="A187" s="36"/>
      <c r="B187" s="37"/>
      <c r="C187" s="210" t="s">
        <v>244</v>
      </c>
      <c r="D187" s="210" t="s">
        <v>147</v>
      </c>
      <c r="E187" s="211" t="s">
        <v>804</v>
      </c>
      <c r="F187" s="212" t="s">
        <v>805</v>
      </c>
      <c r="G187" s="213" t="s">
        <v>748</v>
      </c>
      <c r="H187" s="214">
        <v>1</v>
      </c>
      <c r="I187" s="215"/>
      <c r="J187" s="216">
        <f>ROUND(I187*H187,2)</f>
        <v>0</v>
      </c>
      <c r="K187" s="212" t="s">
        <v>1</v>
      </c>
      <c r="L187" s="41"/>
      <c r="M187" s="217" t="s">
        <v>1</v>
      </c>
      <c r="N187" s="218" t="s">
        <v>56</v>
      </c>
      <c r="O187" s="73"/>
      <c r="P187" s="219">
        <f>O187*H187</f>
        <v>0</v>
      </c>
      <c r="Q187" s="219">
        <v>0</v>
      </c>
      <c r="R187" s="219">
        <f>Q187*H187</f>
        <v>0</v>
      </c>
      <c r="S187" s="219">
        <v>0</v>
      </c>
      <c r="T187" s="220">
        <f>S187*H187</f>
        <v>0</v>
      </c>
      <c r="U187" s="36"/>
      <c r="V187" s="36"/>
      <c r="W187" s="36"/>
      <c r="X187" s="36"/>
      <c r="Y187" s="36"/>
      <c r="Z187" s="36"/>
      <c r="AA187" s="36"/>
      <c r="AB187" s="36"/>
      <c r="AC187" s="36"/>
      <c r="AD187" s="36"/>
      <c r="AE187" s="36"/>
      <c r="AR187" s="221" t="s">
        <v>806</v>
      </c>
      <c r="AT187" s="221" t="s">
        <v>147</v>
      </c>
      <c r="AU187" s="221" t="s">
        <v>98</v>
      </c>
      <c r="AY187" s="18" t="s">
        <v>144</v>
      </c>
      <c r="BE187" s="222">
        <f>IF(N187="základní",J187,0)</f>
        <v>0</v>
      </c>
      <c r="BF187" s="222">
        <f>IF(N187="snížená",J187,0)</f>
        <v>0</v>
      </c>
      <c r="BG187" s="222">
        <f>IF(N187="zákl. přenesená",J187,0)</f>
        <v>0</v>
      </c>
      <c r="BH187" s="222">
        <f>IF(N187="sníž. přenesená",J187,0)</f>
        <v>0</v>
      </c>
      <c r="BI187" s="222">
        <f>IF(N187="nulová",J187,0)</f>
        <v>0</v>
      </c>
      <c r="BJ187" s="18" t="s">
        <v>23</v>
      </c>
      <c r="BK187" s="222">
        <f>ROUND(I187*H187,2)</f>
        <v>0</v>
      </c>
      <c r="BL187" s="18" t="s">
        <v>806</v>
      </c>
      <c r="BM187" s="221" t="s">
        <v>807</v>
      </c>
    </row>
    <row r="188" spans="1:65" s="2" customFormat="1" ht="11.25">
      <c r="A188" s="36"/>
      <c r="B188" s="37"/>
      <c r="C188" s="38"/>
      <c r="D188" s="223" t="s">
        <v>154</v>
      </c>
      <c r="E188" s="38"/>
      <c r="F188" s="224" t="s">
        <v>805</v>
      </c>
      <c r="G188" s="38"/>
      <c r="H188" s="38"/>
      <c r="I188" s="124"/>
      <c r="J188" s="38"/>
      <c r="K188" s="38"/>
      <c r="L188" s="41"/>
      <c r="M188" s="225"/>
      <c r="N188" s="226"/>
      <c r="O188" s="73"/>
      <c r="P188" s="73"/>
      <c r="Q188" s="73"/>
      <c r="R188" s="73"/>
      <c r="S188" s="73"/>
      <c r="T188" s="74"/>
      <c r="U188" s="36"/>
      <c r="V188" s="36"/>
      <c r="W188" s="36"/>
      <c r="X188" s="36"/>
      <c r="Y188" s="36"/>
      <c r="Z188" s="36"/>
      <c r="AA188" s="36"/>
      <c r="AB188" s="36"/>
      <c r="AC188" s="36"/>
      <c r="AD188" s="36"/>
      <c r="AE188" s="36"/>
      <c r="AT188" s="18" t="s">
        <v>154</v>
      </c>
      <c r="AU188" s="18" t="s">
        <v>98</v>
      </c>
    </row>
    <row r="189" spans="1:65" s="2" customFormat="1" ht="78">
      <c r="A189" s="36"/>
      <c r="B189" s="37"/>
      <c r="C189" s="38"/>
      <c r="D189" s="223" t="s">
        <v>441</v>
      </c>
      <c r="E189" s="38"/>
      <c r="F189" s="227" t="s">
        <v>786</v>
      </c>
      <c r="G189" s="38"/>
      <c r="H189" s="38"/>
      <c r="I189" s="124"/>
      <c r="J189" s="38"/>
      <c r="K189" s="38"/>
      <c r="L189" s="41"/>
      <c r="M189" s="225"/>
      <c r="N189" s="226"/>
      <c r="O189" s="73"/>
      <c r="P189" s="73"/>
      <c r="Q189" s="73"/>
      <c r="R189" s="73"/>
      <c r="S189" s="73"/>
      <c r="T189" s="74"/>
      <c r="U189" s="36"/>
      <c r="V189" s="36"/>
      <c r="W189" s="36"/>
      <c r="X189" s="36"/>
      <c r="Y189" s="36"/>
      <c r="Z189" s="36"/>
      <c r="AA189" s="36"/>
      <c r="AB189" s="36"/>
      <c r="AC189" s="36"/>
      <c r="AD189" s="36"/>
      <c r="AE189" s="36"/>
      <c r="AT189" s="18" t="s">
        <v>441</v>
      </c>
      <c r="AU189" s="18" t="s">
        <v>98</v>
      </c>
    </row>
    <row r="190" spans="1:65" s="14" customFormat="1" ht="11.25">
      <c r="B190" s="238"/>
      <c r="C190" s="239"/>
      <c r="D190" s="223" t="s">
        <v>158</v>
      </c>
      <c r="E190" s="240" t="s">
        <v>1</v>
      </c>
      <c r="F190" s="241" t="s">
        <v>23</v>
      </c>
      <c r="G190" s="239"/>
      <c r="H190" s="242">
        <v>1</v>
      </c>
      <c r="I190" s="243"/>
      <c r="J190" s="239"/>
      <c r="K190" s="239"/>
      <c r="L190" s="244"/>
      <c r="M190" s="245"/>
      <c r="N190" s="246"/>
      <c r="O190" s="246"/>
      <c r="P190" s="246"/>
      <c r="Q190" s="246"/>
      <c r="R190" s="246"/>
      <c r="S190" s="246"/>
      <c r="T190" s="247"/>
      <c r="AT190" s="248" t="s">
        <v>158</v>
      </c>
      <c r="AU190" s="248" t="s">
        <v>98</v>
      </c>
      <c r="AV190" s="14" t="s">
        <v>98</v>
      </c>
      <c r="AW190" s="14" t="s">
        <v>48</v>
      </c>
      <c r="AX190" s="14" t="s">
        <v>91</v>
      </c>
      <c r="AY190" s="248" t="s">
        <v>144</v>
      </c>
    </row>
    <row r="191" spans="1:65" s="16" customFormat="1" ht="11.25">
      <c r="B191" s="275"/>
      <c r="C191" s="276"/>
      <c r="D191" s="223" t="s">
        <v>158</v>
      </c>
      <c r="E191" s="277" t="s">
        <v>1</v>
      </c>
      <c r="F191" s="278" t="s">
        <v>753</v>
      </c>
      <c r="G191" s="276"/>
      <c r="H191" s="279">
        <v>1</v>
      </c>
      <c r="I191" s="280"/>
      <c r="J191" s="276"/>
      <c r="K191" s="276"/>
      <c r="L191" s="281"/>
      <c r="M191" s="286"/>
      <c r="N191" s="287"/>
      <c r="O191" s="287"/>
      <c r="P191" s="287"/>
      <c r="Q191" s="287"/>
      <c r="R191" s="287"/>
      <c r="S191" s="287"/>
      <c r="T191" s="288"/>
      <c r="AT191" s="285" t="s">
        <v>158</v>
      </c>
      <c r="AU191" s="285" t="s">
        <v>98</v>
      </c>
      <c r="AV191" s="16" t="s">
        <v>152</v>
      </c>
      <c r="AW191" s="16" t="s">
        <v>4</v>
      </c>
      <c r="AX191" s="16" t="s">
        <v>23</v>
      </c>
      <c r="AY191" s="285" t="s">
        <v>144</v>
      </c>
    </row>
    <row r="192" spans="1:65" s="2" customFormat="1" ht="6.95" customHeight="1">
      <c r="A192" s="36"/>
      <c r="B192" s="56"/>
      <c r="C192" s="57"/>
      <c r="D192" s="57"/>
      <c r="E192" s="57"/>
      <c r="F192" s="57"/>
      <c r="G192" s="57"/>
      <c r="H192" s="57"/>
      <c r="I192" s="160"/>
      <c r="J192" s="57"/>
      <c r="K192" s="57"/>
      <c r="L192" s="41"/>
      <c r="M192" s="36"/>
      <c r="O192" s="36"/>
      <c r="P192" s="36"/>
      <c r="Q192" s="36"/>
      <c r="R192" s="36"/>
      <c r="S192" s="36"/>
      <c r="T192" s="36"/>
      <c r="U192" s="36"/>
      <c r="V192" s="36"/>
      <c r="W192" s="36"/>
      <c r="X192" s="36"/>
      <c r="Y192" s="36"/>
      <c r="Z192" s="36"/>
      <c r="AA192" s="36"/>
      <c r="AB192" s="36"/>
      <c r="AC192" s="36"/>
      <c r="AD192" s="36"/>
      <c r="AE192" s="36"/>
    </row>
  </sheetData>
  <sheetProtection algorithmName="SHA-512" hashValue="KjGNW1GQwAU/tK7+zEzB57EfdJDu6v6yBJx/vCOi26D11M1NWReTcyIlx+aKpBVtxIkhyl9RNGOnlzrZ1lxbRQ==" saltValue="qqkcyV0gTlnIY0Bg4Dnusvhs7yP2EiP0Gg6rHcT/GwslDAWvnxO9H7blwMBAJVHVEfeyOCgptjNX8+bvFJvj+w==" spinCount="100000" sheet="1" objects="1" scenarios="1" formatColumns="0" formatRows="0" autoFilter="0"/>
  <autoFilter ref="C122:K191"/>
  <mergeCells count="12">
    <mergeCell ref="E115:H115"/>
    <mergeCell ref="L2:V2"/>
    <mergeCell ref="E84:H84"/>
    <mergeCell ref="E86:H86"/>
    <mergeCell ref="E88:H88"/>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
  <sheetViews>
    <sheetView showGridLines="0" workbookViewId="0"/>
  </sheetViews>
  <sheetFormatPr defaultRowHeight="15"/>
  <cols>
    <col min="1" max="1" width="8.33203125" style="1" customWidth="1"/>
    <col min="2" max="2" width="1.6640625" style="1" customWidth="1"/>
    <col min="3" max="3" width="25" style="1" customWidth="1"/>
    <col min="4" max="4" width="75.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18"/>
      <c r="C3" s="119"/>
      <c r="D3" s="119"/>
      <c r="E3" s="119"/>
      <c r="F3" s="119"/>
      <c r="G3" s="119"/>
      <c r="H3" s="21"/>
    </row>
    <row r="4" spans="1:8" s="1" customFormat="1" ht="24.95" customHeight="1">
      <c r="B4" s="21"/>
      <c r="C4" s="121" t="s">
        <v>808</v>
      </c>
      <c r="H4" s="21"/>
    </row>
    <row r="5" spans="1:8" s="1" customFormat="1" ht="12" customHeight="1">
      <c r="B5" s="21"/>
      <c r="C5" s="289" t="s">
        <v>13</v>
      </c>
      <c r="D5" s="351" t="s">
        <v>14</v>
      </c>
      <c r="E5" s="344"/>
      <c r="F5" s="344"/>
      <c r="H5" s="21"/>
    </row>
    <row r="6" spans="1:8" s="1" customFormat="1" ht="36.950000000000003" customHeight="1">
      <c r="B6" s="21"/>
      <c r="C6" s="290" t="s">
        <v>16</v>
      </c>
      <c r="D6" s="355" t="s">
        <v>17</v>
      </c>
      <c r="E6" s="344"/>
      <c r="F6" s="344"/>
      <c r="H6" s="21"/>
    </row>
    <row r="7" spans="1:8" s="1" customFormat="1" ht="16.5" customHeight="1">
      <c r="B7" s="21"/>
      <c r="C7" s="123" t="s">
        <v>26</v>
      </c>
      <c r="D7" s="126" t="str">
        <f>'Rekapitulace stavby'!AN8</f>
        <v>27. 1. 2020</v>
      </c>
      <c r="H7" s="21"/>
    </row>
    <row r="8" spans="1:8" s="2" customFormat="1" ht="10.9" customHeight="1">
      <c r="A8" s="36"/>
      <c r="B8" s="41"/>
      <c r="C8" s="36"/>
      <c r="D8" s="36"/>
      <c r="E8" s="36"/>
      <c r="F8" s="36"/>
      <c r="G8" s="36"/>
      <c r="H8" s="41"/>
    </row>
    <row r="9" spans="1:8" s="11" customFormat="1" ht="29.25" customHeight="1">
      <c r="A9" s="182"/>
      <c r="B9" s="291"/>
      <c r="C9" s="292" t="s">
        <v>72</v>
      </c>
      <c r="D9" s="293" t="s">
        <v>73</v>
      </c>
      <c r="E9" s="293" t="s">
        <v>131</v>
      </c>
      <c r="F9" s="294" t="s">
        <v>809</v>
      </c>
      <c r="G9" s="182"/>
      <c r="H9" s="291"/>
    </row>
    <row r="10" spans="1:8" s="2" customFormat="1" ht="26.45" customHeight="1">
      <c r="A10" s="36"/>
      <c r="B10" s="41"/>
      <c r="C10" s="295" t="s">
        <v>810</v>
      </c>
      <c r="D10" s="295" t="s">
        <v>101</v>
      </c>
      <c r="E10" s="36"/>
      <c r="F10" s="36"/>
      <c r="G10" s="36"/>
      <c r="H10" s="41"/>
    </row>
    <row r="11" spans="1:8" s="2" customFormat="1" ht="16.899999999999999" customHeight="1">
      <c r="A11" s="36"/>
      <c r="B11" s="41"/>
      <c r="C11" s="296" t="s">
        <v>811</v>
      </c>
      <c r="D11" s="297" t="s">
        <v>812</v>
      </c>
      <c r="E11" s="298" t="s">
        <v>1</v>
      </c>
      <c r="F11" s="299">
        <v>1.131</v>
      </c>
      <c r="G11" s="36"/>
      <c r="H11" s="41"/>
    </row>
    <row r="12" spans="1:8" s="2" customFormat="1" ht="16.899999999999999" customHeight="1">
      <c r="A12" s="36"/>
      <c r="B12" s="41"/>
      <c r="C12" s="296" t="s">
        <v>813</v>
      </c>
      <c r="D12" s="297" t="s">
        <v>814</v>
      </c>
      <c r="E12" s="298" t="s">
        <v>1</v>
      </c>
      <c r="F12" s="299">
        <v>6</v>
      </c>
      <c r="G12" s="36"/>
      <c r="H12" s="41"/>
    </row>
    <row r="13" spans="1:8" s="2" customFormat="1" ht="16.899999999999999" customHeight="1">
      <c r="A13" s="36"/>
      <c r="B13" s="41"/>
      <c r="C13" s="296" t="s">
        <v>815</v>
      </c>
      <c r="D13" s="297" t="s">
        <v>814</v>
      </c>
      <c r="E13" s="298" t="s">
        <v>1</v>
      </c>
      <c r="F13" s="299">
        <v>1.1309733552924</v>
      </c>
      <c r="G13" s="36"/>
      <c r="H13" s="41"/>
    </row>
    <row r="14" spans="1:8" s="2" customFormat="1" ht="16.899999999999999" customHeight="1">
      <c r="A14" s="36"/>
      <c r="B14" s="41"/>
      <c r="C14" s="296" t="s">
        <v>816</v>
      </c>
      <c r="D14" s="297" t="s">
        <v>1</v>
      </c>
      <c r="E14" s="298" t="s">
        <v>1</v>
      </c>
      <c r="F14" s="299">
        <v>13.2</v>
      </c>
      <c r="G14" s="36"/>
      <c r="H14" s="41"/>
    </row>
    <row r="15" spans="1:8" s="2" customFormat="1" ht="7.35" customHeight="1">
      <c r="A15" s="36"/>
      <c r="B15" s="158"/>
      <c r="C15" s="159"/>
      <c r="D15" s="159"/>
      <c r="E15" s="159"/>
      <c r="F15" s="159"/>
      <c r="G15" s="159"/>
      <c r="H15" s="41"/>
    </row>
    <row r="16" spans="1:8" s="2" customFormat="1" ht="11.25">
      <c r="A16" s="36"/>
      <c r="B16" s="36"/>
      <c r="C16" s="36"/>
      <c r="D16" s="36"/>
      <c r="E16" s="36"/>
      <c r="F16" s="36"/>
      <c r="G16" s="36"/>
      <c r="H16" s="36"/>
    </row>
  </sheetData>
  <sheetProtection algorithmName="SHA-512" hashValue="7/rJwzJ6wFHyczh8emarqaJKpyq+F3XE3xfvHoTuSf+rt2TVMpkTtyrMhn/dQbDVmK+ypnSUkzGRXPKue3mmFQ==" saltValue="1YEj1pX+Eg44vvcOHxptIKyn5Jev3kUtYIH+QnjvXS+Li58ghwbnSbVH6gQ9tkyg5/l9o53MvvNef1FoeIO1MQ==" spinCount="100000" sheet="1" objects="1" scenarios="1" formatColumns="0" formatRows="0"/>
  <mergeCells count="2">
    <mergeCell ref="D5:F5"/>
    <mergeCell ref="D6:F6"/>
  </mergeCells>
  <pageMargins left="0.7" right="0.7" top="0.78740157499999996" bottom="0.78740157499999996" header="0.3" footer="0.3"/>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1-1 - SO 101.1 - Místní k...</vt:lpstr>
      <vt:lpstr>2-1 - VON - VEDLEJŠÍ A OS...</vt:lpstr>
      <vt:lpstr>Seznam figur</vt:lpstr>
      <vt:lpstr>'1-1 - SO 101.1 - Místní k...'!Názvy_tisku</vt:lpstr>
      <vt:lpstr>'2-1 - VON - VEDLEJŠÍ A OS...'!Názvy_tisku</vt:lpstr>
      <vt:lpstr>'Rekapitulace stavby'!Názvy_tisku</vt:lpstr>
      <vt:lpstr>'Seznam figur'!Názvy_tisku</vt:lpstr>
      <vt:lpstr>'1-1 - SO 101.1 - Místní k...'!Oblast_tisku</vt:lpstr>
      <vt:lpstr>'2-1 - VON - VEDLEJŠÍ A OS...'!Oblast_tisku</vt:lpstr>
      <vt:lpstr>'Rekapitulace stavby'!Oblast_tisku</vt:lpstr>
      <vt:lpstr>'Seznam figur'!Oblast_tisku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DESKTOP-81LJ5S\Michal</dc:creator>
  <cp:lastModifiedBy>Michal</cp:lastModifiedBy>
  <dcterms:created xsi:type="dcterms:W3CDTF">2021-01-27T17:58:05Z</dcterms:created>
  <dcterms:modified xsi:type="dcterms:W3CDTF">2021-01-27T19:17:20Z</dcterms:modified>
</cp:coreProperties>
</file>