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SUS\Desktop\RD Inovecká\"/>
    </mc:Choice>
  </mc:AlternateContent>
  <bookViews>
    <workbookView xWindow="0" yWindow="0" windowWidth="0" windowHeight="0"/>
  </bookViews>
  <sheets>
    <sheet name="Rekapitulácia stavby" sheetId="1" r:id="rId1"/>
    <sheet name="SO 01 - Prístavba matersk..." sheetId="2" r:id="rId2"/>
    <sheet name="SO01-03 - Zdravotechnika" sheetId="3" r:id="rId3"/>
    <sheet name="SO01-04 - Vykurovanie" sheetId="4" r:id="rId4"/>
    <sheet name="SO01-05 - Elektroinštalácia" sheetId="5" r:id="rId5"/>
    <sheet name="SO01-06 - Bleskozvod" sheetId="6" r:id="rId6"/>
    <sheet name="SO02 - STL plynová prípoj..." sheetId="7" r:id="rId7"/>
    <sheet name="SO02 01 - Preložka plynu ..." sheetId="8" r:id="rId8"/>
    <sheet name="SO03 - Vnútro-areálová sp..." sheetId="9" r:id="rId9"/>
    <sheet name="SO04 - Kanalizačná prípoj..." sheetId="10" r:id="rId10"/>
    <sheet name="SO05 01 - Areál materskej..." sheetId="11" r:id="rId11"/>
    <sheet name="SO05 02 - Areál materskej..." sheetId="12" r:id="rId12"/>
    <sheet name="SO05 03 - Areál materskej..." sheetId="13" r:id="rId13"/>
    <sheet name="SO05 04 - Kanalizačná prí..." sheetId="14" r:id="rId14"/>
    <sheet name="SO06 - Prekládka telekomu..." sheetId="15" r:id="rId15"/>
    <sheet name="SO07 01 - Stavebné úpravy..." sheetId="16" r:id="rId16"/>
    <sheet name="SO07 02 - Vykurovanie- St..." sheetId="17" r:id="rId17"/>
    <sheet name="SO07 03 - Plynoinštalácia..." sheetId="18" r:id="rId18"/>
    <sheet name="SO07 04 - Odvetranie kuch..." sheetId="19" r:id="rId19"/>
    <sheet name="SO07 75 - Elektroinštalác..." sheetId="20" r:id="rId20"/>
  </sheets>
  <definedNames>
    <definedName name="_xlnm.Print_Area" localSheetId="0">'Rekapitulácia stavby'!$D$4:$AO$76,'Rekapitulácia stavby'!$C$82:$AQ$114</definedName>
    <definedName name="_xlnm.Print_Titles" localSheetId="0">'Rekapitulácia stavby'!$92:$92</definedName>
    <definedName name="_xlnm._FilterDatabase" localSheetId="1" hidden="1">'SO 01 - Prístavba matersk...'!$C$138:$K$378</definedName>
    <definedName name="_xlnm.Print_Area" localSheetId="1">'SO 01 - Prístavba matersk...'!$C$4:$J$76,'SO 01 - Prístavba matersk...'!$C$82:$J$120,'SO 01 - Prístavba matersk...'!$C$126:$J$378</definedName>
    <definedName name="_xlnm.Print_Titles" localSheetId="1">'SO 01 - Prístavba matersk...'!$138:$138</definedName>
    <definedName name="_xlnm._FilterDatabase" localSheetId="2" hidden="1">'SO01-03 - Zdravotechnika'!$C$117:$K$121</definedName>
    <definedName name="_xlnm.Print_Area" localSheetId="2">'SO01-03 - Zdravotechnika'!$C$4:$J$76,'SO01-03 - Zdravotechnika'!$C$82:$J$99,'SO01-03 - Zdravotechnika'!$C$105:$J$121</definedName>
    <definedName name="_xlnm.Print_Titles" localSheetId="2">'SO01-03 - Zdravotechnika'!$117:$117</definedName>
    <definedName name="_xlnm._FilterDatabase" localSheetId="3" hidden="1">'SO01-04 - Vykurovanie'!$C$117:$K$122</definedName>
    <definedName name="_xlnm.Print_Area" localSheetId="3">'SO01-04 - Vykurovanie'!$C$4:$J$76,'SO01-04 - Vykurovanie'!$C$82:$J$99,'SO01-04 - Vykurovanie'!$C$105:$J$122</definedName>
    <definedName name="_xlnm.Print_Titles" localSheetId="3">'SO01-04 - Vykurovanie'!$117:$117</definedName>
    <definedName name="_xlnm._FilterDatabase" localSheetId="4" hidden="1">'SO01-05 - Elektroinštalácia'!$C$117:$K$121</definedName>
    <definedName name="_xlnm.Print_Area" localSheetId="4">'SO01-05 - Elektroinštalácia'!$C$4:$J$76,'SO01-05 - Elektroinštalácia'!$C$82:$J$99,'SO01-05 - Elektroinštalácia'!$C$105:$J$121</definedName>
    <definedName name="_xlnm.Print_Titles" localSheetId="4">'SO01-05 - Elektroinštalácia'!$117:$117</definedName>
    <definedName name="_xlnm._FilterDatabase" localSheetId="5" hidden="1">'SO01-06 - Bleskozvod'!$C$117:$K$121</definedName>
    <definedName name="_xlnm.Print_Area" localSheetId="5">'SO01-06 - Bleskozvod'!$C$4:$J$76,'SO01-06 - Bleskozvod'!$C$82:$J$99,'SO01-06 - Bleskozvod'!$C$105:$J$121</definedName>
    <definedName name="_xlnm.Print_Titles" localSheetId="5">'SO01-06 - Bleskozvod'!$117:$117</definedName>
    <definedName name="_xlnm._FilterDatabase" localSheetId="6" hidden="1">'SO02 - STL plynová prípoj...'!$C$117:$K$121</definedName>
    <definedName name="_xlnm.Print_Area" localSheetId="6">'SO02 - STL plynová prípoj...'!$C$4:$J$76,'SO02 - STL plynová prípoj...'!$C$82:$J$99,'SO02 - STL plynová prípoj...'!$C$105:$J$121</definedName>
    <definedName name="_xlnm.Print_Titles" localSheetId="6">'SO02 - STL plynová prípoj...'!$117:$117</definedName>
    <definedName name="_xlnm._FilterDatabase" localSheetId="7" hidden="1">'SO02 01 - Preložka plynu ...'!$C$117:$K$121</definedName>
    <definedName name="_xlnm.Print_Area" localSheetId="7">'SO02 01 - Preložka plynu ...'!$C$4:$J$76,'SO02 01 - Preložka plynu ...'!$C$82:$J$99,'SO02 01 - Preložka plynu ...'!$C$105:$J$121</definedName>
    <definedName name="_xlnm.Print_Titles" localSheetId="7">'SO02 01 - Preložka plynu ...'!$117:$117</definedName>
    <definedName name="_xlnm._FilterDatabase" localSheetId="8" hidden="1">'SO03 - Vnútro-areálová sp...'!$C$117:$K$121</definedName>
    <definedName name="_xlnm.Print_Area" localSheetId="8">'SO03 - Vnútro-areálová sp...'!$C$4:$J$76,'SO03 - Vnútro-areálová sp...'!$C$82:$J$99,'SO03 - Vnútro-areálová sp...'!$C$105:$J$121</definedName>
    <definedName name="_xlnm.Print_Titles" localSheetId="8">'SO03 - Vnútro-areálová sp...'!$117:$117</definedName>
    <definedName name="_xlnm._FilterDatabase" localSheetId="9" hidden="1">'SO04 - Kanalizačná prípoj...'!$C$117:$K$121</definedName>
    <definedName name="_xlnm.Print_Area" localSheetId="9">'SO04 - Kanalizačná prípoj...'!$C$4:$J$76,'SO04 - Kanalizačná prípoj...'!$C$82:$J$99,'SO04 - Kanalizačná prípoj...'!$C$105:$J$121</definedName>
    <definedName name="_xlnm.Print_Titles" localSheetId="9">'SO04 - Kanalizačná prípoj...'!$117:$117</definedName>
    <definedName name="_xlnm._FilterDatabase" localSheetId="10" hidden="1">'SO05 01 - Areál materskej...'!$C$119:$K$149</definedName>
    <definedName name="_xlnm.Print_Area" localSheetId="10">'SO05 01 - Areál materskej...'!$C$4:$J$76,'SO05 01 - Areál materskej...'!$C$82:$J$101,'SO05 01 - Areál materskej...'!$C$107:$J$149</definedName>
    <definedName name="_xlnm.Print_Titles" localSheetId="10">'SO05 01 - Areál materskej...'!$119:$119</definedName>
    <definedName name="_xlnm._FilterDatabase" localSheetId="11" hidden="1">'SO05 02 - Areál materskej...'!$C$119:$K$149</definedName>
    <definedName name="_xlnm.Print_Area" localSheetId="11">'SO05 02 - Areál materskej...'!$C$4:$J$76,'SO05 02 - Areál materskej...'!$C$82:$J$101,'SO05 02 - Areál materskej...'!$C$107:$J$149</definedName>
    <definedName name="_xlnm.Print_Titles" localSheetId="11">'SO05 02 - Areál materskej...'!$119:$119</definedName>
    <definedName name="_xlnm._FilterDatabase" localSheetId="12" hidden="1">'SO05 03 - Areál materskej...'!$C$121:$K$167</definedName>
    <definedName name="_xlnm.Print_Area" localSheetId="12">'SO05 03 - Areál materskej...'!$C$4:$J$76,'SO05 03 - Areál materskej...'!$C$82:$J$103,'SO05 03 - Areál materskej...'!$C$109:$J$167</definedName>
    <definedName name="_xlnm.Print_Titles" localSheetId="12">'SO05 03 - Areál materskej...'!$121:$121</definedName>
    <definedName name="_xlnm._FilterDatabase" localSheetId="13" hidden="1">'SO05 04 - Kanalizačná prí...'!$C$117:$K$121</definedName>
    <definedName name="_xlnm.Print_Area" localSheetId="13">'SO05 04 - Kanalizačná prí...'!$C$4:$J$76,'SO05 04 - Kanalizačná prí...'!$C$82:$J$99,'SO05 04 - Kanalizačná prí...'!$C$105:$J$121</definedName>
    <definedName name="_xlnm.Print_Titles" localSheetId="13">'SO05 04 - Kanalizačná prí...'!$117:$117</definedName>
    <definedName name="_xlnm._FilterDatabase" localSheetId="14" hidden="1">'SO06 - Prekládka telekomu...'!$C$117:$K$122</definedName>
    <definedName name="_xlnm.Print_Area" localSheetId="14">'SO06 - Prekládka telekomu...'!$C$4:$J$76,'SO06 - Prekládka telekomu...'!$C$82:$J$99,'SO06 - Prekládka telekomu...'!$C$105:$J$122</definedName>
    <definedName name="_xlnm.Print_Titles" localSheetId="14">'SO06 - Prekládka telekomu...'!$117:$117</definedName>
    <definedName name="_xlnm._FilterDatabase" localSheetId="15" hidden="1">'SO07 01 - Stavebné úpravy...'!$C$129:$K$211</definedName>
    <definedName name="_xlnm.Print_Area" localSheetId="15">'SO07 01 - Stavebné úpravy...'!$C$4:$J$76,'SO07 01 - Stavebné úpravy...'!$C$82:$J$111,'SO07 01 - Stavebné úpravy...'!$C$117:$J$211</definedName>
    <definedName name="_xlnm.Print_Titles" localSheetId="15">'SO07 01 - Stavebné úpravy...'!$129:$129</definedName>
    <definedName name="_xlnm._FilterDatabase" localSheetId="16" hidden="1">'SO07 02 - Vykurovanie- St...'!$C$117:$K$122</definedName>
    <definedName name="_xlnm.Print_Area" localSheetId="16">'SO07 02 - Vykurovanie- St...'!$C$4:$J$76,'SO07 02 - Vykurovanie- St...'!$C$82:$J$99,'SO07 02 - Vykurovanie- St...'!$C$105:$J$122</definedName>
    <definedName name="_xlnm.Print_Titles" localSheetId="16">'SO07 02 - Vykurovanie- St...'!$117:$117</definedName>
    <definedName name="_xlnm._FilterDatabase" localSheetId="17" hidden="1">'SO07 03 - Plynoinštalácia...'!$C$117:$K$121</definedName>
    <definedName name="_xlnm.Print_Area" localSheetId="17">'SO07 03 - Plynoinštalácia...'!$C$4:$J$76,'SO07 03 - Plynoinštalácia...'!$C$82:$J$99,'SO07 03 - Plynoinštalácia...'!$C$105:$J$121</definedName>
    <definedName name="_xlnm.Print_Titles" localSheetId="17">'SO07 03 - Plynoinštalácia...'!$117:$117</definedName>
    <definedName name="_xlnm._FilterDatabase" localSheetId="18" hidden="1">'SO07 04 - Odvetranie kuch...'!$C$117:$K$122</definedName>
    <definedName name="_xlnm.Print_Area" localSheetId="18">'SO07 04 - Odvetranie kuch...'!$C$4:$J$76,'SO07 04 - Odvetranie kuch...'!$C$82:$J$99,'SO07 04 - Odvetranie kuch...'!$C$105:$J$122</definedName>
    <definedName name="_xlnm.Print_Titles" localSheetId="18">'SO07 04 - Odvetranie kuch...'!$117:$117</definedName>
    <definedName name="_xlnm._FilterDatabase" localSheetId="19" hidden="1">'SO07 75 - Elektroinštalác...'!$C$117:$K$121</definedName>
    <definedName name="_xlnm.Print_Area" localSheetId="19">'SO07 75 - Elektroinštalác...'!$C$4:$J$76,'SO07 75 - Elektroinštalác...'!$C$82:$J$99,'SO07 75 - Elektroinštalác...'!$C$105:$J$121</definedName>
    <definedName name="_xlnm.Print_Titles" localSheetId="19">'SO07 75 - Elektroinštalác...'!$117:$117</definedName>
  </definedNames>
  <calcPr/>
</workbook>
</file>

<file path=xl/calcChain.xml><?xml version="1.0" encoding="utf-8"?>
<calcChain xmlns="http://schemas.openxmlformats.org/spreadsheetml/2006/main">
  <c i="20" l="1" r="J37"/>
  <c r="J36"/>
  <c i="1" r="AY113"/>
  <c i="20" r="J35"/>
  <c i="1" r="AX113"/>
  <c i="20" r="BI121"/>
  <c r="BH121"/>
  <c r="BG121"/>
  <c r="BE121"/>
  <c r="T121"/>
  <c r="T120"/>
  <c r="T119"/>
  <c r="T118"/>
  <c r="R121"/>
  <c r="R120"/>
  <c r="R119"/>
  <c r="R118"/>
  <c r="P121"/>
  <c r="P120"/>
  <c r="P119"/>
  <c r="P118"/>
  <c i="1" r="AU113"/>
  <c i="20" r="J115"/>
  <c r="J114"/>
  <c r="F112"/>
  <c r="E110"/>
  <c r="J92"/>
  <c r="J91"/>
  <c r="F89"/>
  <c r="E87"/>
  <c r="J18"/>
  <c r="E18"/>
  <c r="F115"/>
  <c r="J17"/>
  <c r="J15"/>
  <c r="E15"/>
  <c r="F114"/>
  <c r="J14"/>
  <c r="J12"/>
  <c r="J112"/>
  <c r="E7"/>
  <c r="E108"/>
  <c i="19" r="R120"/>
  <c r="R119"/>
  <c r="R118"/>
  <c r="J37"/>
  <c r="J36"/>
  <c i="1" r="AY112"/>
  <c i="19" r="J35"/>
  <c i="1" r="AX112"/>
  <c i="19" r="BI122"/>
  <c r="BH122"/>
  <c r="BG122"/>
  <c r="BE122"/>
  <c r="T122"/>
  <c r="R122"/>
  <c r="P122"/>
  <c r="BI121"/>
  <c r="BH121"/>
  <c r="BG121"/>
  <c r="BE121"/>
  <c r="T121"/>
  <c r="R121"/>
  <c r="P121"/>
  <c r="J115"/>
  <c r="J114"/>
  <c r="F112"/>
  <c r="E110"/>
  <c r="J92"/>
  <c r="J91"/>
  <c r="F89"/>
  <c r="E87"/>
  <c r="J18"/>
  <c r="E18"/>
  <c r="F115"/>
  <c r="J17"/>
  <c r="J15"/>
  <c r="E15"/>
  <c r="F114"/>
  <c r="J14"/>
  <c r="J12"/>
  <c r="J112"/>
  <c r="E7"/>
  <c r="E108"/>
  <c i="18" r="J37"/>
  <c r="J36"/>
  <c i="1" r="AY111"/>
  <c i="18" r="J35"/>
  <c i="1" r="AX111"/>
  <c i="18" r="BI121"/>
  <c r="BH121"/>
  <c r="BG121"/>
  <c r="BE121"/>
  <c r="T121"/>
  <c r="T120"/>
  <c r="T119"/>
  <c r="T118"/>
  <c r="R121"/>
  <c r="R120"/>
  <c r="R119"/>
  <c r="R118"/>
  <c r="P121"/>
  <c r="P120"/>
  <c r="P119"/>
  <c r="P118"/>
  <c i="1" r="AU111"/>
  <c i="18" r="J115"/>
  <c r="J114"/>
  <c r="F112"/>
  <c r="E110"/>
  <c r="J92"/>
  <c r="J91"/>
  <c r="F89"/>
  <c r="E87"/>
  <c r="J18"/>
  <c r="E18"/>
  <c r="F115"/>
  <c r="J17"/>
  <c r="J15"/>
  <c r="E15"/>
  <c r="F91"/>
  <c r="J14"/>
  <c r="J12"/>
  <c r="J112"/>
  <c r="E7"/>
  <c r="E108"/>
  <c i="17" r="J37"/>
  <c r="J36"/>
  <c i="1" r="AY110"/>
  <c i="17" r="J35"/>
  <c i="1" r="AX110"/>
  <c i="17" r="BI122"/>
  <c r="BH122"/>
  <c r="BG122"/>
  <c r="BE122"/>
  <c r="T122"/>
  <c r="R122"/>
  <c r="P122"/>
  <c r="BI121"/>
  <c r="BH121"/>
  <c r="BG121"/>
  <c r="BE121"/>
  <c r="T121"/>
  <c r="R121"/>
  <c r="P121"/>
  <c r="J115"/>
  <c r="J114"/>
  <c r="F112"/>
  <c r="E110"/>
  <c r="J92"/>
  <c r="J91"/>
  <c r="F89"/>
  <c r="E87"/>
  <c r="J18"/>
  <c r="E18"/>
  <c r="F115"/>
  <c r="J17"/>
  <c r="J15"/>
  <c r="E15"/>
  <c r="F91"/>
  <c r="J14"/>
  <c r="J12"/>
  <c r="J112"/>
  <c r="E7"/>
  <c r="E108"/>
  <c i="16" r="J37"/>
  <c r="J36"/>
  <c i="1" r="AY109"/>
  <c i="16" r="J35"/>
  <c i="1" r="AX109"/>
  <c i="16"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/>
  <c r="R133"/>
  <c r="R132"/>
  <c r="P133"/>
  <c r="P132"/>
  <c r="J127"/>
  <c r="J126"/>
  <c r="F124"/>
  <c r="E122"/>
  <c r="J92"/>
  <c r="J91"/>
  <c r="F89"/>
  <c r="E87"/>
  <c r="J18"/>
  <c r="E18"/>
  <c r="F92"/>
  <c r="J17"/>
  <c r="J15"/>
  <c r="E15"/>
  <c r="F91"/>
  <c r="J14"/>
  <c r="J12"/>
  <c r="J124"/>
  <c r="E7"/>
  <c r="E120"/>
  <c i="15" r="J37"/>
  <c r="J36"/>
  <c i="1" r="AY108"/>
  <c i="15" r="J35"/>
  <c i="1" r="AX108"/>
  <c i="15" r="BI122"/>
  <c r="BH122"/>
  <c r="BG122"/>
  <c r="BE122"/>
  <c r="T122"/>
  <c r="R122"/>
  <c r="P122"/>
  <c r="BI121"/>
  <c r="BH121"/>
  <c r="BG121"/>
  <c r="BE121"/>
  <c r="T121"/>
  <c r="R121"/>
  <c r="P121"/>
  <c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85"/>
  <c i="14" r="J37"/>
  <c r="J36"/>
  <c i="1" r="AY107"/>
  <c i="14" r="J35"/>
  <c i="1" r="AX107"/>
  <c i="14" r="BI121"/>
  <c r="BH121"/>
  <c r="BG121"/>
  <c r="BE121"/>
  <c r="T121"/>
  <c r="T120"/>
  <c r="T119"/>
  <c r="T118"/>
  <c r="R121"/>
  <c r="R120"/>
  <c r="R119"/>
  <c r="R118"/>
  <c r="P121"/>
  <c r="P120"/>
  <c r="P119"/>
  <c r="P118"/>
  <c i="1" r="AU107"/>
  <c i="14" r="J115"/>
  <c r="J114"/>
  <c r="F112"/>
  <c r="E110"/>
  <c r="J92"/>
  <c r="J91"/>
  <c r="F89"/>
  <c r="E87"/>
  <c r="J18"/>
  <c r="E18"/>
  <c r="F92"/>
  <c r="J17"/>
  <c r="J15"/>
  <c r="E15"/>
  <c r="F91"/>
  <c r="J14"/>
  <c r="J12"/>
  <c r="J112"/>
  <c r="E7"/>
  <c r="E85"/>
  <c i="13" r="J37"/>
  <c r="J36"/>
  <c i="1" r="AY106"/>
  <c i="13" r="J35"/>
  <c i="1" r="AX106"/>
  <c i="13"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116"/>
  <c r="E7"/>
  <c r="E85"/>
  <c i="12" r="J37"/>
  <c r="J36"/>
  <c i="1" r="AY105"/>
  <c i="12" r="J35"/>
  <c i="1" r="AX105"/>
  <c i="12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4"/>
  <c r="E112"/>
  <c r="J92"/>
  <c r="J91"/>
  <c r="F89"/>
  <c r="E87"/>
  <c r="J18"/>
  <c r="E18"/>
  <c r="F117"/>
  <c r="J17"/>
  <c r="J15"/>
  <c r="E15"/>
  <c r="F91"/>
  <c r="J14"/>
  <c r="J12"/>
  <c r="J114"/>
  <c r="E7"/>
  <c r="E85"/>
  <c i="11" r="J37"/>
  <c r="J36"/>
  <c i="1" r="AY104"/>
  <c i="11" r="J35"/>
  <c i="1" r="AX104"/>
  <c i="11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J117"/>
  <c r="J116"/>
  <c r="F114"/>
  <c r="E112"/>
  <c r="J92"/>
  <c r="J91"/>
  <c r="F89"/>
  <c r="E87"/>
  <c r="J18"/>
  <c r="E18"/>
  <c r="F92"/>
  <c r="J17"/>
  <c r="J15"/>
  <c r="E15"/>
  <c r="F116"/>
  <c r="J14"/>
  <c r="J12"/>
  <c r="J114"/>
  <c r="E7"/>
  <c r="E85"/>
  <c i="10" r="J37"/>
  <c r="J36"/>
  <c i="1" r="AY103"/>
  <c i="10" r="J35"/>
  <c i="1" r="AX103"/>
  <c i="10" r="BI121"/>
  <c r="BH121"/>
  <c r="BG121"/>
  <c r="BE121"/>
  <c r="T121"/>
  <c r="T120"/>
  <c r="T119"/>
  <c r="T118"/>
  <c r="R121"/>
  <c r="R120"/>
  <c r="R119"/>
  <c r="R118"/>
  <c r="P121"/>
  <c r="P120"/>
  <c r="P119"/>
  <c r="P118"/>
  <c i="1" r="AU103"/>
  <c i="10"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108"/>
  <c i="9" r="J37"/>
  <c r="J36"/>
  <c i="1" r="AY102"/>
  <c i="9" r="J35"/>
  <c i="1" r="AX102"/>
  <c i="9" r="BI121"/>
  <c r="BH121"/>
  <c r="BG121"/>
  <c r="BE121"/>
  <c r="T121"/>
  <c r="T120"/>
  <c r="T119"/>
  <c r="T118"/>
  <c r="R121"/>
  <c r="R120"/>
  <c r="R119"/>
  <c r="R118"/>
  <c r="P121"/>
  <c r="P120"/>
  <c r="P119"/>
  <c r="P118"/>
  <c i="1" r="AU102"/>
  <c i="9"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108"/>
  <c i="8" r="J37"/>
  <c r="J36"/>
  <c i="1" r="AY101"/>
  <c i="8" r="J35"/>
  <c i="1" r="AX101"/>
  <c i="8" r="BI121"/>
  <c r="BH121"/>
  <c r="BG121"/>
  <c r="BE121"/>
  <c r="T121"/>
  <c r="T120"/>
  <c r="T119"/>
  <c r="T118"/>
  <c r="R121"/>
  <c r="R120"/>
  <c r="R119"/>
  <c r="R118"/>
  <c r="P121"/>
  <c r="P120"/>
  <c r="P119"/>
  <c r="P118"/>
  <c i="1" r="AU101"/>
  <c i="8" r="J115"/>
  <c r="J114"/>
  <c r="F112"/>
  <c r="E110"/>
  <c r="J92"/>
  <c r="J91"/>
  <c r="F89"/>
  <c r="E87"/>
  <c r="J18"/>
  <c r="E18"/>
  <c r="F115"/>
  <c r="J17"/>
  <c r="J15"/>
  <c r="E15"/>
  <c r="F91"/>
  <c r="J14"/>
  <c r="J12"/>
  <c r="J89"/>
  <c r="E7"/>
  <c r="E108"/>
  <c i="7" r="J37"/>
  <c r="J36"/>
  <c i="1" r="AY100"/>
  <c i="7" r="J35"/>
  <c i="1" r="AX100"/>
  <c i="7" r="BI121"/>
  <c r="BH121"/>
  <c r="BG121"/>
  <c r="BE121"/>
  <c r="T121"/>
  <c r="T120"/>
  <c r="T119"/>
  <c r="T118"/>
  <c r="R121"/>
  <c r="R120"/>
  <c r="R119"/>
  <c r="R118"/>
  <c r="P121"/>
  <c r="P120"/>
  <c r="P119"/>
  <c r="P118"/>
  <c i="1" r="AU100"/>
  <c i="7"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108"/>
  <c i="6" r="J37"/>
  <c r="J36"/>
  <c i="1" r="AY99"/>
  <c i="6" r="J35"/>
  <c i="1" r="AX99"/>
  <c i="6" r="BI121"/>
  <c r="BH121"/>
  <c r="BG121"/>
  <c r="BE121"/>
  <c r="T121"/>
  <c r="T120"/>
  <c r="T119"/>
  <c r="T118"/>
  <c r="R121"/>
  <c r="R120"/>
  <c r="R119"/>
  <c r="R118"/>
  <c r="P121"/>
  <c r="P120"/>
  <c r="P119"/>
  <c r="P118"/>
  <c i="1" r="AU99"/>
  <c i="6"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108"/>
  <c i="5" r="J37"/>
  <c r="J36"/>
  <c i="1" r="AY98"/>
  <c i="5" r="J35"/>
  <c i="1" r="AX98"/>
  <c i="5" r="BI121"/>
  <c r="BH121"/>
  <c r="BG121"/>
  <c r="BE121"/>
  <c r="T121"/>
  <c r="T120"/>
  <c r="T119"/>
  <c r="T118"/>
  <c r="R121"/>
  <c r="R120"/>
  <c r="R119"/>
  <c r="R118"/>
  <c r="P121"/>
  <c r="P120"/>
  <c r="P119"/>
  <c r="P118"/>
  <c i="1" r="AU98"/>
  <c i="5" r="J115"/>
  <c r="J114"/>
  <c r="F112"/>
  <c r="E110"/>
  <c r="J92"/>
  <c r="J91"/>
  <c r="F89"/>
  <c r="E87"/>
  <c r="J18"/>
  <c r="E18"/>
  <c r="F92"/>
  <c r="J17"/>
  <c r="J15"/>
  <c r="E15"/>
  <c r="F114"/>
  <c r="J14"/>
  <c r="J12"/>
  <c r="J89"/>
  <c r="E7"/>
  <c r="E85"/>
  <c i="4" r="J37"/>
  <c r="J36"/>
  <c i="1" r="AY97"/>
  <c i="4" r="J35"/>
  <c i="1" r="AX97"/>
  <c i="4" r="BI122"/>
  <c r="BH122"/>
  <c r="BG122"/>
  <c r="BE122"/>
  <c r="T122"/>
  <c r="R122"/>
  <c r="P122"/>
  <c r="BI121"/>
  <c r="BH121"/>
  <c r="BG121"/>
  <c r="BE121"/>
  <c r="T121"/>
  <c r="R121"/>
  <c r="P121"/>
  <c r="J115"/>
  <c r="J114"/>
  <c r="F112"/>
  <c r="E110"/>
  <c r="J92"/>
  <c r="J91"/>
  <c r="F89"/>
  <c r="E87"/>
  <c r="J18"/>
  <c r="E18"/>
  <c r="F115"/>
  <c r="J17"/>
  <c r="J15"/>
  <c r="E15"/>
  <c r="F114"/>
  <c r="J14"/>
  <c r="J12"/>
  <c r="J89"/>
  <c r="E7"/>
  <c r="E108"/>
  <c i="3" r="J37"/>
  <c r="J36"/>
  <c i="1" r="AY96"/>
  <c i="3" r="J35"/>
  <c i="1" r="AX96"/>
  <c i="3" r="BI121"/>
  <c r="BH121"/>
  <c r="BG121"/>
  <c r="BE121"/>
  <c r="T121"/>
  <c r="T120"/>
  <c r="T119"/>
  <c r="T118"/>
  <c r="R121"/>
  <c r="R120"/>
  <c r="R119"/>
  <c r="R118"/>
  <c r="P121"/>
  <c r="P120"/>
  <c r="P119"/>
  <c r="P118"/>
  <c i="1" r="AU96"/>
  <c i="3" r="J115"/>
  <c r="J114"/>
  <c r="F112"/>
  <c r="E110"/>
  <c r="J92"/>
  <c r="J91"/>
  <c r="F89"/>
  <c r="E87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T230"/>
  <c r="R231"/>
  <c r="R230"/>
  <c r="P231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J135"/>
  <c r="F133"/>
  <c r="E131"/>
  <c r="J92"/>
  <c r="J91"/>
  <c r="F89"/>
  <c r="E87"/>
  <c r="J18"/>
  <c r="E18"/>
  <c r="F92"/>
  <c r="J17"/>
  <c r="J15"/>
  <c r="E15"/>
  <c r="F135"/>
  <c r="J14"/>
  <c r="J12"/>
  <c r="J89"/>
  <c r="E7"/>
  <c r="E85"/>
  <c i="1" r="L90"/>
  <c r="AM90"/>
  <c r="AM89"/>
  <c r="L89"/>
  <c r="AM87"/>
  <c r="L87"/>
  <c r="L85"/>
  <c r="L84"/>
  <c i="20" r="BK121"/>
  <c r="J121"/>
  <c i="19" r="BK122"/>
  <c r="J122"/>
  <c r="BK121"/>
  <c r="J121"/>
  <c i="17" r="BK122"/>
  <c r="J121"/>
  <c i="16" r="BK211"/>
  <c r="BK210"/>
  <c r="BK208"/>
  <c r="J204"/>
  <c r="J200"/>
  <c r="BK199"/>
  <c r="J195"/>
  <c r="J193"/>
  <c r="J192"/>
  <c r="BK188"/>
  <c r="BK186"/>
  <c r="J184"/>
  <c r="J183"/>
  <c r="J182"/>
  <c r="J181"/>
  <c r="J179"/>
  <c r="BK177"/>
  <c r="BK176"/>
  <c r="BK174"/>
  <c r="J173"/>
  <c r="J170"/>
  <c r="BK169"/>
  <c r="BK164"/>
  <c r="BK160"/>
  <c r="J156"/>
  <c r="BK152"/>
  <c r="J151"/>
  <c r="J148"/>
  <c r="BK143"/>
  <c r="J142"/>
  <c r="J137"/>
  <c r="BK135"/>
  <c r="J133"/>
  <c i="15" r="BK121"/>
  <c i="14" r="J121"/>
  <c i="13" r="BK164"/>
  <c r="J158"/>
  <c r="J156"/>
  <c r="J155"/>
  <c r="J154"/>
  <c r="BK153"/>
  <c r="J152"/>
  <c r="BK150"/>
  <c r="J143"/>
  <c r="J142"/>
  <c r="J141"/>
  <c r="BK138"/>
  <c r="BK136"/>
  <c r="BK135"/>
  <c r="J133"/>
  <c r="J131"/>
  <c r="BK129"/>
  <c r="J128"/>
  <c r="J127"/>
  <c r="J126"/>
  <c i="12" r="J149"/>
  <c r="BK143"/>
  <c r="BK142"/>
  <c r="BK140"/>
  <c r="J138"/>
  <c r="BK137"/>
  <c r="BK134"/>
  <c r="BK132"/>
  <c r="BK131"/>
  <c r="J129"/>
  <c r="BK128"/>
  <c r="BK126"/>
  <c i="11" r="BK149"/>
  <c r="J147"/>
  <c r="BK144"/>
  <c r="BK141"/>
  <c r="BK140"/>
  <c r="BK138"/>
  <c r="BK137"/>
  <c r="BK136"/>
  <c r="BK135"/>
  <c r="BK133"/>
  <c r="BK132"/>
  <c r="BK131"/>
  <c r="BK130"/>
  <c r="J129"/>
  <c r="BK127"/>
  <c r="BK126"/>
  <c r="BK124"/>
  <c i="10" r="BK121"/>
  <c i="9" r="J121"/>
  <c i="8" r="J121"/>
  <c i="6" r="J121"/>
  <c i="3" r="BK121"/>
  <c i="2" r="BK378"/>
  <c r="J378"/>
  <c r="BK377"/>
  <c r="J377"/>
  <c r="BK376"/>
  <c r="BK371"/>
  <c r="J370"/>
  <c r="BK368"/>
  <c r="BK367"/>
  <c r="J366"/>
  <c r="J362"/>
  <c r="BK360"/>
  <c r="J357"/>
  <c r="BK355"/>
  <c r="J354"/>
  <c r="J352"/>
  <c r="BK351"/>
  <c r="J350"/>
  <c r="BK348"/>
  <c r="J346"/>
  <c r="BK345"/>
  <c r="J343"/>
  <c r="J342"/>
  <c r="J341"/>
  <c r="J340"/>
  <c r="BK339"/>
  <c r="J338"/>
  <c r="BK337"/>
  <c r="BK336"/>
  <c r="BK334"/>
  <c r="J333"/>
  <c r="J332"/>
  <c r="BK331"/>
  <c r="BK329"/>
  <c r="BK328"/>
  <c r="J327"/>
  <c r="J326"/>
  <c r="BK325"/>
  <c r="BK324"/>
  <c r="J323"/>
  <c r="J322"/>
  <c r="J321"/>
  <c r="J319"/>
  <c r="J317"/>
  <c r="J311"/>
  <c r="BK309"/>
  <c r="J308"/>
  <c r="J307"/>
  <c r="J306"/>
  <c r="BK305"/>
  <c r="BK303"/>
  <c r="J300"/>
  <c r="BK299"/>
  <c r="BK297"/>
  <c r="J296"/>
  <c r="J294"/>
  <c r="J293"/>
  <c r="BK288"/>
  <c r="J287"/>
  <c r="J283"/>
  <c r="BK282"/>
  <c r="J278"/>
  <c r="J273"/>
  <c r="BK270"/>
  <c r="BK265"/>
  <c r="J262"/>
  <c r="J259"/>
  <c r="BK258"/>
  <c r="J255"/>
  <c r="J254"/>
  <c r="J253"/>
  <c r="J252"/>
  <c r="J247"/>
  <c r="BK246"/>
  <c r="BK245"/>
  <c r="BK244"/>
  <c r="J241"/>
  <c r="J239"/>
  <c r="J236"/>
  <c r="BK235"/>
  <c r="J234"/>
  <c r="J231"/>
  <c r="BK229"/>
  <c r="BK225"/>
  <c r="J223"/>
  <c r="BK220"/>
  <c r="J215"/>
  <c r="BK213"/>
  <c r="J212"/>
  <c r="BK211"/>
  <c r="BK210"/>
  <c r="J207"/>
  <c r="BK200"/>
  <c r="J198"/>
  <c r="J197"/>
  <c r="J193"/>
  <c r="BK192"/>
  <c r="J190"/>
  <c r="BK185"/>
  <c r="BK182"/>
  <c r="BK181"/>
  <c r="BK180"/>
  <c r="J179"/>
  <c r="BK178"/>
  <c r="BK176"/>
  <c r="BK175"/>
  <c r="J174"/>
  <c r="BK173"/>
  <c r="BK172"/>
  <c r="J170"/>
  <c r="J169"/>
  <c r="J168"/>
  <c r="J167"/>
  <c r="BK166"/>
  <c r="J163"/>
  <c r="J160"/>
  <c r="J159"/>
  <c r="BK153"/>
  <c r="J152"/>
  <c r="J149"/>
  <c r="J147"/>
  <c r="J146"/>
  <c r="J144"/>
  <c i="18" r="BK121"/>
  <c i="17" r="BK121"/>
  <c i="16" r="J211"/>
  <c r="J210"/>
  <c r="J208"/>
  <c r="BK207"/>
  <c r="BK205"/>
  <c r="J203"/>
  <c r="J201"/>
  <c r="BK197"/>
  <c r="BK196"/>
  <c r="BK194"/>
  <c r="BK193"/>
  <c r="BK192"/>
  <c r="J191"/>
  <c r="BK187"/>
  <c r="BK184"/>
  <c r="J180"/>
  <c r="J176"/>
  <c r="BK175"/>
  <c r="BK170"/>
  <c r="J169"/>
  <c r="BK157"/>
  <c r="BK155"/>
  <c r="J154"/>
  <c r="J152"/>
  <c r="J147"/>
  <c r="BK146"/>
  <c r="BK145"/>
  <c r="BK144"/>
  <c r="J143"/>
  <c r="BK142"/>
  <c r="J140"/>
  <c r="BK137"/>
  <c r="J135"/>
  <c i="14" r="BK121"/>
  <c i="13" r="BK167"/>
  <c r="J165"/>
  <c r="J164"/>
  <c r="J162"/>
  <c r="J161"/>
  <c r="J160"/>
  <c r="J150"/>
  <c r="BK149"/>
  <c r="BK148"/>
  <c r="BK145"/>
  <c r="BK142"/>
  <c r="J140"/>
  <c r="BK139"/>
  <c r="J136"/>
  <c r="J135"/>
  <c r="BK134"/>
  <c r="BK133"/>
  <c r="J132"/>
  <c r="BK127"/>
  <c r="BK125"/>
  <c i="12" r="J147"/>
  <c r="BK146"/>
  <c r="J144"/>
  <c r="J143"/>
  <c r="J141"/>
  <c r="J140"/>
  <c r="J139"/>
  <c r="BK136"/>
  <c r="J134"/>
  <c r="J130"/>
  <c r="BK127"/>
  <c r="J125"/>
  <c r="J124"/>
  <c r="BK123"/>
  <c i="11" r="J145"/>
  <c r="J144"/>
  <c r="J143"/>
  <c r="J134"/>
  <c r="J131"/>
  <c r="J127"/>
  <c r="J123"/>
  <c i="10" r="J121"/>
  <c i="7" r="J121"/>
  <c i="5" r="J121"/>
  <c i="4" r="J121"/>
  <c i="3" r="J121"/>
  <c i="2" r="J376"/>
  <c r="BK375"/>
  <c r="J373"/>
  <c r="J367"/>
  <c r="J364"/>
  <c r="BK363"/>
  <c r="BK361"/>
  <c r="BK358"/>
  <c r="BK356"/>
  <c r="BK352"/>
  <c r="J345"/>
  <c r="J344"/>
  <c r="BK343"/>
  <c r="J339"/>
  <c r="BK335"/>
  <c r="J334"/>
  <c r="J330"/>
  <c r="BK320"/>
  <c r="BK319"/>
  <c r="BK317"/>
  <c r="BK316"/>
  <c r="J314"/>
  <c r="J312"/>
  <c r="J302"/>
  <c r="BK298"/>
  <c r="J295"/>
  <c r="BK292"/>
  <c r="BK290"/>
  <c r="J289"/>
  <c r="BK287"/>
  <c r="J285"/>
  <c r="BK284"/>
  <c r="BK281"/>
  <c r="BK279"/>
  <c r="BK276"/>
  <c r="J275"/>
  <c r="BK274"/>
  <c r="J270"/>
  <c r="BK269"/>
  <c r="BK266"/>
  <c r="BK260"/>
  <c r="J258"/>
  <c r="BK257"/>
  <c r="J256"/>
  <c r="BK253"/>
  <c r="J246"/>
  <c r="J243"/>
  <c r="J240"/>
  <c r="BK238"/>
  <c r="BK237"/>
  <c r="BK233"/>
  <c r="J229"/>
  <c r="J228"/>
  <c r="J225"/>
  <c r="J224"/>
  <c r="J222"/>
  <c r="J221"/>
  <c r="J220"/>
  <c r="J219"/>
  <c r="BK218"/>
  <c r="BK216"/>
  <c r="J214"/>
  <c r="J211"/>
  <c r="J209"/>
  <c r="J206"/>
  <c r="BK205"/>
  <c r="J204"/>
  <c r="J203"/>
  <c r="BK201"/>
  <c r="BK197"/>
  <c r="BK195"/>
  <c r="BK193"/>
  <c r="J192"/>
  <c r="BK191"/>
  <c r="BK190"/>
  <c r="J188"/>
  <c r="J187"/>
  <c r="J186"/>
  <c r="J185"/>
  <c r="BK184"/>
  <c r="BK183"/>
  <c r="J182"/>
  <c r="J180"/>
  <c r="BK174"/>
  <c r="J173"/>
  <c r="J172"/>
  <c r="J171"/>
  <c r="BK170"/>
  <c r="BK167"/>
  <c r="J162"/>
  <c r="BK161"/>
  <c r="BK160"/>
  <c r="BK159"/>
  <c r="BK158"/>
  <c r="BK157"/>
  <c r="BK154"/>
  <c r="BK151"/>
  <c r="BK150"/>
  <c r="J148"/>
  <c r="BK145"/>
  <c r="J143"/>
  <c r="BK142"/>
  <c i="18" r="J121"/>
  <c i="16" r="BK206"/>
  <c r="BK201"/>
  <c r="J199"/>
  <c r="J197"/>
  <c r="BK190"/>
  <c r="J188"/>
  <c r="BK182"/>
  <c r="BK181"/>
  <c r="BK180"/>
  <c r="BK179"/>
  <c r="BK178"/>
  <c r="J177"/>
  <c r="BK173"/>
  <c r="BK172"/>
  <c r="BK168"/>
  <c r="BK166"/>
  <c r="J165"/>
  <c r="BK163"/>
  <c r="BK158"/>
  <c r="J157"/>
  <c r="BK156"/>
  <c r="BK154"/>
  <c r="BK153"/>
  <c r="J150"/>
  <c r="J149"/>
  <c r="BK147"/>
  <c r="BK141"/>
  <c r="BK139"/>
  <c r="BK136"/>
  <c i="15" r="BK122"/>
  <c i="13" r="BK165"/>
  <c r="BK163"/>
  <c r="BK162"/>
  <c r="BK161"/>
  <c r="BK160"/>
  <c r="J159"/>
  <c r="J157"/>
  <c r="BK156"/>
  <c r="BK154"/>
  <c r="J149"/>
  <c r="J148"/>
  <c r="BK147"/>
  <c r="J145"/>
  <c r="BK143"/>
  <c r="BK141"/>
  <c r="BK140"/>
  <c r="BK137"/>
  <c r="J134"/>
  <c r="BK131"/>
  <c r="J130"/>
  <c r="BK128"/>
  <c r="J125"/>
  <c i="12" r="BK147"/>
  <c r="BK141"/>
  <c r="BK139"/>
  <c r="BK138"/>
  <c r="J136"/>
  <c r="J135"/>
  <c r="J133"/>
  <c r="J131"/>
  <c r="BK130"/>
  <c r="BK129"/>
  <c r="BK125"/>
  <c r="BK124"/>
  <c r="J123"/>
  <c i="11" r="J149"/>
  <c r="BK146"/>
  <c r="BK145"/>
  <c r="J142"/>
  <c r="J141"/>
  <c r="J140"/>
  <c r="BK139"/>
  <c r="J136"/>
  <c r="J133"/>
  <c r="J132"/>
  <c r="J130"/>
  <c r="BK129"/>
  <c r="BK128"/>
  <c r="J126"/>
  <c r="BK123"/>
  <c i="8" r="BK121"/>
  <c i="6" r="BK121"/>
  <c i="5" r="BK121"/>
  <c i="4" r="BK122"/>
  <c r="BK121"/>
  <c i="2" r="J375"/>
  <c r="J374"/>
  <c r="BK366"/>
  <c r="BK364"/>
  <c r="J363"/>
  <c r="J360"/>
  <c r="J358"/>
  <c r="BK357"/>
  <c r="J356"/>
  <c r="BK354"/>
  <c r="BK350"/>
  <c r="J349"/>
  <c r="BK347"/>
  <c r="J328"/>
  <c r="BK327"/>
  <c r="BK326"/>
  <c r="J325"/>
  <c r="J324"/>
  <c r="BK323"/>
  <c r="BK322"/>
  <c r="J320"/>
  <c r="BK318"/>
  <c r="J316"/>
  <c r="J315"/>
  <c r="BK314"/>
  <c r="BK312"/>
  <c r="J310"/>
  <c r="J304"/>
  <c r="J303"/>
  <c r="BK301"/>
  <c r="J299"/>
  <c r="J298"/>
  <c r="BK295"/>
  <c r="BK294"/>
  <c r="BK293"/>
  <c r="J292"/>
  <c r="J290"/>
  <c r="J288"/>
  <c r="J284"/>
  <c r="BK283"/>
  <c r="BK278"/>
  <c r="BK277"/>
  <c r="J274"/>
  <c r="BK273"/>
  <c r="J272"/>
  <c r="J268"/>
  <c r="J266"/>
  <c r="BK264"/>
  <c r="J263"/>
  <c r="J261"/>
  <c r="J260"/>
  <c r="BK259"/>
  <c r="J257"/>
  <c r="BK254"/>
  <c r="BK252"/>
  <c r="J249"/>
  <c r="J248"/>
  <c r="BK247"/>
  <c r="BK243"/>
  <c r="J242"/>
  <c r="BK241"/>
  <c r="BK239"/>
  <c r="BK228"/>
  <c r="BK227"/>
  <c r="J226"/>
  <c r="BK222"/>
  <c r="BK219"/>
  <c r="J218"/>
  <c r="J216"/>
  <c r="BK215"/>
  <c r="BK214"/>
  <c r="J213"/>
  <c r="BK209"/>
  <c r="BK208"/>
  <c r="BK207"/>
  <c r="BK204"/>
  <c r="BK202"/>
  <c r="BK198"/>
  <c r="J196"/>
  <c r="J195"/>
  <c r="J189"/>
  <c r="BK186"/>
  <c r="J183"/>
  <c r="BK171"/>
  <c r="BK168"/>
  <c r="J164"/>
  <c r="BK163"/>
  <c r="BK162"/>
  <c r="J161"/>
  <c r="J157"/>
  <c r="J155"/>
  <c r="J154"/>
  <c r="J151"/>
  <c r="J150"/>
  <c r="BK149"/>
  <c r="BK148"/>
  <c r="BK147"/>
  <c r="J145"/>
  <c r="BK143"/>
  <c r="J142"/>
  <c i="19" r="F37"/>
  <c i="17" r="J122"/>
  <c i="16" r="J207"/>
  <c r="J206"/>
  <c r="J205"/>
  <c r="BK204"/>
  <c r="BK203"/>
  <c r="BK200"/>
  <c r="J196"/>
  <c r="BK195"/>
  <c r="J194"/>
  <c r="BK191"/>
  <c r="J190"/>
  <c r="J187"/>
  <c r="J186"/>
  <c r="BK183"/>
  <c r="J178"/>
  <c r="J175"/>
  <c r="J174"/>
  <c r="J172"/>
  <c r="J168"/>
  <c r="J166"/>
  <c r="BK165"/>
  <c r="J164"/>
  <c r="J163"/>
  <c r="J160"/>
  <c r="J158"/>
  <c r="J155"/>
  <c r="J153"/>
  <c r="BK151"/>
  <c r="BK150"/>
  <c r="BK149"/>
  <c r="BK148"/>
  <c r="J146"/>
  <c r="J145"/>
  <c r="J144"/>
  <c r="J141"/>
  <c r="BK140"/>
  <c r="J139"/>
  <c r="J136"/>
  <c r="BK133"/>
  <c i="15" r="J122"/>
  <c r="J121"/>
  <c i="13" r="J167"/>
  <c r="J163"/>
  <c r="BK159"/>
  <c r="BK158"/>
  <c r="BK157"/>
  <c r="BK155"/>
  <c r="J153"/>
  <c r="BK152"/>
  <c r="J147"/>
  <c r="J139"/>
  <c r="J138"/>
  <c r="J137"/>
  <c r="BK132"/>
  <c r="BK130"/>
  <c r="J129"/>
  <c r="BK126"/>
  <c i="12" r="BK149"/>
  <c r="J146"/>
  <c r="BK144"/>
  <c r="J142"/>
  <c r="J137"/>
  <c r="BK135"/>
  <c r="BK133"/>
  <c r="J132"/>
  <c r="J128"/>
  <c r="J127"/>
  <c r="J126"/>
  <c i="11" r="BK147"/>
  <c r="J146"/>
  <c r="BK143"/>
  <c r="BK142"/>
  <c r="J139"/>
  <c r="J138"/>
  <c r="J137"/>
  <c r="J135"/>
  <c r="BK134"/>
  <c r="J128"/>
  <c r="J124"/>
  <c i="9" r="BK121"/>
  <c i="7" r="BK121"/>
  <c i="4" r="J122"/>
  <c i="2" r="BK374"/>
  <c r="BK373"/>
  <c r="J371"/>
  <c r="BK370"/>
  <c r="J368"/>
  <c r="BK362"/>
  <c r="J361"/>
  <c r="J355"/>
  <c r="J351"/>
  <c r="BK349"/>
  <c r="J348"/>
  <c r="J347"/>
  <c r="BK346"/>
  <c r="BK344"/>
  <c r="BK342"/>
  <c r="BK341"/>
  <c r="BK340"/>
  <c r="BK338"/>
  <c r="J337"/>
  <c r="J336"/>
  <c r="J335"/>
  <c r="BK333"/>
  <c r="BK332"/>
  <c r="J331"/>
  <c r="BK330"/>
  <c r="J329"/>
  <c r="BK321"/>
  <c r="J318"/>
  <c r="BK315"/>
  <c r="BK311"/>
  <c r="BK310"/>
  <c r="J309"/>
  <c r="BK308"/>
  <c r="BK307"/>
  <c r="BK306"/>
  <c r="J305"/>
  <c r="BK304"/>
  <c r="BK302"/>
  <c r="J301"/>
  <c r="BK300"/>
  <c r="J297"/>
  <c r="BK296"/>
  <c r="BK289"/>
  <c r="BK285"/>
  <c r="J282"/>
  <c r="J281"/>
  <c r="J279"/>
  <c r="J277"/>
  <c r="J276"/>
  <c r="BK275"/>
  <c r="BK272"/>
  <c r="J269"/>
  <c r="BK268"/>
  <c r="J265"/>
  <c r="J264"/>
  <c r="BK263"/>
  <c r="BK262"/>
  <c r="BK261"/>
  <c r="BK256"/>
  <c r="BK255"/>
  <c r="BK249"/>
  <c r="BK248"/>
  <c r="J245"/>
  <c r="J244"/>
  <c r="BK242"/>
  <c r="BK240"/>
  <c r="J238"/>
  <c r="J237"/>
  <c r="BK236"/>
  <c r="J235"/>
  <c r="BK234"/>
  <c r="J233"/>
  <c r="BK231"/>
  <c r="J227"/>
  <c r="BK226"/>
  <c r="BK224"/>
  <c r="BK223"/>
  <c r="BK221"/>
  <c r="BK212"/>
  <c r="J210"/>
  <c r="J208"/>
  <c r="BK206"/>
  <c r="J205"/>
  <c r="BK203"/>
  <c r="J202"/>
  <c r="J201"/>
  <c r="J200"/>
  <c r="BK196"/>
  <c r="J191"/>
  <c r="BK189"/>
  <c r="BK188"/>
  <c r="BK187"/>
  <c r="J184"/>
  <c r="J181"/>
  <c r="BK179"/>
  <c r="J178"/>
  <c r="J176"/>
  <c r="J175"/>
  <c r="BK169"/>
  <c r="J166"/>
  <c r="BK164"/>
  <c r="J158"/>
  <c r="BK155"/>
  <c r="J153"/>
  <c r="BK152"/>
  <c r="BK146"/>
  <c r="BK144"/>
  <c i="1" r="AS94"/>
  <c i="20" r="F36"/>
  <c i="1" r="BC113"/>
  <c i="20" r="J33"/>
  <c i="1" r="AV113"/>
  <c i="18" r="J33"/>
  <c i="1" r="AV111"/>
  <c i="14" r="F37"/>
  <c i="1" r="BD107"/>
  <c i="10" r="F37"/>
  <c i="1" r="BD103"/>
  <c i="9" r="J33"/>
  <c i="1" r="AV102"/>
  <c i="8" r="J33"/>
  <c i="1" r="AV101"/>
  <c i="7" r="F36"/>
  <c i="1" r="BC100"/>
  <c i="6" r="F36"/>
  <c i="1" r="BC99"/>
  <c i="5" r="F37"/>
  <c i="1" r="BD98"/>
  <c i="3" r="F36"/>
  <c i="1" r="BC96"/>
  <c i="20" r="F35"/>
  <c i="1" r="BB113"/>
  <c i="18" r="F37"/>
  <c i="1" r="BD111"/>
  <c i="14" r="J33"/>
  <c i="1" r="AV107"/>
  <c i="10" r="F36"/>
  <c i="1" r="BC103"/>
  <c i="9" r="F37"/>
  <c i="1" r="BD102"/>
  <c i="8" r="F37"/>
  <c i="1" r="BD101"/>
  <c i="7" r="F33"/>
  <c i="1" r="AZ100"/>
  <c i="6" r="F35"/>
  <c i="1" r="BB99"/>
  <c i="5" r="J33"/>
  <c i="1" r="AV98"/>
  <c i="3" r="F35"/>
  <c i="1" r="BB96"/>
  <c i="20" r="F37"/>
  <c i="1" r="BD113"/>
  <c i="18" r="F36"/>
  <c i="1" r="BC111"/>
  <c i="14" r="F36"/>
  <c i="1" r="BC107"/>
  <c i="10" r="J33"/>
  <c i="1" r="AV103"/>
  <c i="9" r="F35"/>
  <c i="1" r="BB102"/>
  <c i="8" r="F36"/>
  <c i="1" r="BC101"/>
  <c i="7" r="F35"/>
  <c i="1" r="BB100"/>
  <c i="6" r="J33"/>
  <c i="1" r="AV99"/>
  <c i="5" r="F35"/>
  <c i="1" r="BB98"/>
  <c i="3" r="J33"/>
  <c i="1" r="AV96"/>
  <c i="18" r="F35"/>
  <c i="1" r="BB111"/>
  <c i="14" r="F35"/>
  <c i="1" r="BB107"/>
  <c i="10" r="F35"/>
  <c i="1" r="BB103"/>
  <c i="9" r="F36"/>
  <c i="1" r="BC102"/>
  <c i="8" r="F35"/>
  <c i="1" r="BB101"/>
  <c i="7" r="F37"/>
  <c i="1" r="BD100"/>
  <c i="6" r="F37"/>
  <c i="1" r="BD99"/>
  <c i="5" r="F36"/>
  <c i="1" r="BC98"/>
  <c i="3" r="F37"/>
  <c i="1" r="BD96"/>
  <c i="2" l="1" r="T141"/>
  <c r="P156"/>
  <c r="R165"/>
  <c r="T177"/>
  <c r="P194"/>
  <c r="R199"/>
  <c r="P217"/>
  <c r="R232"/>
  <c r="R251"/>
  <c r="P267"/>
  <c r="P271"/>
  <c r="BK286"/>
  <c r="J286"/>
  <c r="J112"/>
  <c r="R286"/>
  <c r="P291"/>
  <c r="T313"/>
  <c r="T353"/>
  <c r="T359"/>
  <c r="P365"/>
  <c r="P369"/>
  <c r="P372"/>
  <c i="4" r="P120"/>
  <c r="P119"/>
  <c r="P118"/>
  <c i="1" r="AU97"/>
  <c i="11" r="P122"/>
  <c r="P125"/>
  <c i="12" r="R122"/>
  <c r="P145"/>
  <c i="13" r="R124"/>
  <c r="T146"/>
  <c r="BK151"/>
  <c r="J151"/>
  <c r="J101"/>
  <c i="15" r="R120"/>
  <c r="R119"/>
  <c r="R118"/>
  <c i="16" r="BK138"/>
  <c r="J138"/>
  <c r="J100"/>
  <c r="P138"/>
  <c r="T162"/>
  <c r="P167"/>
  <c r="P171"/>
  <c r="BK189"/>
  <c r="J189"/>
  <c r="J107"/>
  <c r="BK198"/>
  <c r="J198"/>
  <c r="J108"/>
  <c r="BK202"/>
  <c r="J202"/>
  <c r="J109"/>
  <c r="BK209"/>
  <c r="J209"/>
  <c r="J110"/>
  <c i="17" r="R120"/>
  <c r="R119"/>
  <c r="R118"/>
  <c i="2" r="BK141"/>
  <c r="BK156"/>
  <c r="J156"/>
  <c r="J99"/>
  <c r="T156"/>
  <c r="BK177"/>
  <c r="J177"/>
  <c r="J101"/>
  <c r="BK194"/>
  <c r="J194"/>
  <c r="J102"/>
  <c r="T194"/>
  <c r="T199"/>
  <c r="T217"/>
  <c r="T232"/>
  <c r="P251"/>
  <c r="T267"/>
  <c r="BK280"/>
  <c r="J280"/>
  <c r="J111"/>
  <c r="T280"/>
  <c r="T286"/>
  <c r="T291"/>
  <c r="R313"/>
  <c r="BK359"/>
  <c r="J359"/>
  <c r="J116"/>
  <c r="BK365"/>
  <c r="J365"/>
  <c r="J117"/>
  <c r="R369"/>
  <c r="BK372"/>
  <c r="J372"/>
  <c r="J119"/>
  <c i="4" r="R120"/>
  <c r="R119"/>
  <c r="R118"/>
  <c i="11" r="BK122"/>
  <c r="J122"/>
  <c r="J98"/>
  <c r="T122"/>
  <c r="T125"/>
  <c i="12" r="BK122"/>
  <c r="BK145"/>
  <c r="J145"/>
  <c r="J99"/>
  <c i="13" r="BK124"/>
  <c r="R146"/>
  <c r="R151"/>
  <c i="15" r="T120"/>
  <c r="T119"/>
  <c r="T118"/>
  <c i="16" r="BK134"/>
  <c r="J134"/>
  <c r="J99"/>
  <c r="P134"/>
  <c r="P131"/>
  <c r="T134"/>
  <c r="T131"/>
  <c r="R138"/>
  <c r="P162"/>
  <c r="BK171"/>
  <c r="J171"/>
  <c r="J105"/>
  <c r="BK185"/>
  <c r="J185"/>
  <c r="J106"/>
  <c r="T185"/>
  <c r="T189"/>
  <c r="T198"/>
  <c r="T202"/>
  <c r="R209"/>
  <c i="17" r="BK120"/>
  <c r="J120"/>
  <c r="J98"/>
  <c r="T120"/>
  <c r="T119"/>
  <c r="T118"/>
  <c i="2" r="P141"/>
  <c r="R156"/>
  <c r="T165"/>
  <c r="R177"/>
  <c r="BK199"/>
  <c r="J199"/>
  <c r="J103"/>
  <c r="BK217"/>
  <c r="J217"/>
  <c r="J104"/>
  <c r="P232"/>
  <c r="T251"/>
  <c r="BK271"/>
  <c r="J271"/>
  <c r="J110"/>
  <c r="T271"/>
  <c r="R280"/>
  <c r="BK291"/>
  <c r="J291"/>
  <c r="J113"/>
  <c r="BK313"/>
  <c r="J313"/>
  <c r="J114"/>
  <c r="BK353"/>
  <c r="J353"/>
  <c r="J115"/>
  <c r="R353"/>
  <c r="P359"/>
  <c r="R365"/>
  <c r="T369"/>
  <c r="T372"/>
  <c i="4" r="BK120"/>
  <c r="J120"/>
  <c r="J98"/>
  <c i="11" r="R122"/>
  <c r="R125"/>
  <c i="12" r="T122"/>
  <c r="R145"/>
  <c i="13" r="P124"/>
  <c r="BK146"/>
  <c r="J146"/>
  <c r="J100"/>
  <c r="P151"/>
  <c i="15" r="P120"/>
  <c r="P119"/>
  <c r="P118"/>
  <c i="1" r="AU108"/>
  <c i="16" r="BK162"/>
  <c r="J162"/>
  <c r="J103"/>
  <c r="R162"/>
  <c r="R167"/>
  <c r="T171"/>
  <c r="P185"/>
  <c r="P189"/>
  <c r="P198"/>
  <c r="P202"/>
  <c r="T209"/>
  <c i="2" r="R141"/>
  <c r="BK165"/>
  <c r="J165"/>
  <c r="J100"/>
  <c r="P165"/>
  <c r="P177"/>
  <c r="R194"/>
  <c r="P199"/>
  <c r="R217"/>
  <c r="BK232"/>
  <c r="J232"/>
  <c r="J106"/>
  <c r="BK251"/>
  <c r="J251"/>
  <c r="J108"/>
  <c r="BK267"/>
  <c r="J267"/>
  <c r="J109"/>
  <c r="R267"/>
  <c r="R271"/>
  <c r="P280"/>
  <c r="P286"/>
  <c r="R291"/>
  <c r="P313"/>
  <c r="P353"/>
  <c r="R359"/>
  <c r="T365"/>
  <c r="BK369"/>
  <c r="J369"/>
  <c r="J118"/>
  <c r="R372"/>
  <c i="4" r="T120"/>
  <c r="T119"/>
  <c r="T118"/>
  <c i="11" r="BK125"/>
  <c r="J125"/>
  <c r="J99"/>
  <c i="12" r="P122"/>
  <c r="P121"/>
  <c r="P120"/>
  <c i="1" r="AU105"/>
  <c i="12" r="T145"/>
  <c i="13" r="T124"/>
  <c r="P146"/>
  <c r="T151"/>
  <c i="15" r="BK120"/>
  <c r="J120"/>
  <c r="J98"/>
  <c i="16" r="R134"/>
  <c r="R131"/>
  <c r="T138"/>
  <c r="BK167"/>
  <c r="J167"/>
  <c r="J104"/>
  <c r="T167"/>
  <c r="R171"/>
  <c r="R185"/>
  <c r="R189"/>
  <c r="R198"/>
  <c r="R202"/>
  <c r="P209"/>
  <c i="17" r="P120"/>
  <c r="P119"/>
  <c r="P118"/>
  <c i="1" r="AU110"/>
  <c i="19" r="BK120"/>
  <c r="J120"/>
  <c r="J98"/>
  <c r="P120"/>
  <c r="P119"/>
  <c r="P118"/>
  <c i="1" r="AU112"/>
  <c i="19" r="T120"/>
  <c r="T119"/>
  <c r="T118"/>
  <c i="2" r="F91"/>
  <c r="F136"/>
  <c r="BF147"/>
  <c r="BF148"/>
  <c r="BF154"/>
  <c r="BF159"/>
  <c r="BF160"/>
  <c r="BF161"/>
  <c r="BF170"/>
  <c r="BF171"/>
  <c r="BF174"/>
  <c r="BF178"/>
  <c r="BF184"/>
  <c r="BF190"/>
  <c r="BF192"/>
  <c r="BF193"/>
  <c r="BF197"/>
  <c r="BF203"/>
  <c r="BF207"/>
  <c r="BF211"/>
  <c r="BF226"/>
  <c r="BF227"/>
  <c r="BF228"/>
  <c r="BF234"/>
  <c r="BF236"/>
  <c r="BF239"/>
  <c r="BF253"/>
  <c r="BF259"/>
  <c r="BF263"/>
  <c r="BF264"/>
  <c r="BF266"/>
  <c r="BF274"/>
  <c r="BF281"/>
  <c r="BF285"/>
  <c r="BF288"/>
  <c r="BF292"/>
  <c r="BF294"/>
  <c r="BF297"/>
  <c r="BF304"/>
  <c r="BF305"/>
  <c r="BF315"/>
  <c r="BF317"/>
  <c r="BF319"/>
  <c r="BF329"/>
  <c r="BF332"/>
  <c r="BF336"/>
  <c r="BF343"/>
  <c r="BF350"/>
  <c r="BF354"/>
  <c r="BF360"/>
  <c r="BF363"/>
  <c r="BF366"/>
  <c r="BK230"/>
  <c r="J230"/>
  <c r="J105"/>
  <c i="3" r="J89"/>
  <c r="E108"/>
  <c i="4" r="E85"/>
  <c r="F92"/>
  <c r="BF122"/>
  <c i="5" r="E108"/>
  <c r="F115"/>
  <c i="6" r="E85"/>
  <c r="J89"/>
  <c r="F115"/>
  <c i="7" r="E85"/>
  <c r="F91"/>
  <c r="F115"/>
  <c i="8" r="F92"/>
  <c r="J112"/>
  <c i="9" r="E85"/>
  <c r="J89"/>
  <c r="F115"/>
  <c i="10" r="J89"/>
  <c i="11" r="E110"/>
  <c r="F117"/>
  <c r="BF123"/>
  <c r="BF126"/>
  <c r="BF127"/>
  <c r="BF134"/>
  <c r="BF135"/>
  <c r="BF137"/>
  <c r="BF143"/>
  <c i="12" r="BF126"/>
  <c r="BF128"/>
  <c r="BF130"/>
  <c r="BF131"/>
  <c r="BF136"/>
  <c r="BK148"/>
  <c r="J148"/>
  <c r="J100"/>
  <c i="13" r="F92"/>
  <c r="BF128"/>
  <c r="BF137"/>
  <c r="BF138"/>
  <c r="BF145"/>
  <c r="BF152"/>
  <c r="BF158"/>
  <c r="BF162"/>
  <c r="BF165"/>
  <c i="14" r="E108"/>
  <c r="F115"/>
  <c i="15" r="E108"/>
  <c r="BF121"/>
  <c i="16" r="J89"/>
  <c r="F126"/>
  <c r="F127"/>
  <c r="BF135"/>
  <c r="BF137"/>
  <c r="BF139"/>
  <c r="BF143"/>
  <c r="BF145"/>
  <c r="BF146"/>
  <c r="BF147"/>
  <c r="BF149"/>
  <c r="BF152"/>
  <c r="BF154"/>
  <c r="BF168"/>
  <c r="BF173"/>
  <c r="BF187"/>
  <c r="BF195"/>
  <c r="BF203"/>
  <c r="BF206"/>
  <c i="17" r="J89"/>
  <c i="2" r="J133"/>
  <c r="BF153"/>
  <c r="BF164"/>
  <c r="BF173"/>
  <c r="BF180"/>
  <c r="BF182"/>
  <c r="BF185"/>
  <c r="BF187"/>
  <c r="BF189"/>
  <c r="BF191"/>
  <c r="BF195"/>
  <c r="BF201"/>
  <c r="BF205"/>
  <c r="BF212"/>
  <c r="BF215"/>
  <c r="BF219"/>
  <c r="BF225"/>
  <c r="BF231"/>
  <c r="BF235"/>
  <c r="BF240"/>
  <c r="BF244"/>
  <c r="BF245"/>
  <c r="BF256"/>
  <c r="BF265"/>
  <c r="BF279"/>
  <c r="BF282"/>
  <c r="BF287"/>
  <c r="BF290"/>
  <c r="BF298"/>
  <c r="BF299"/>
  <c r="BF301"/>
  <c r="BF308"/>
  <c r="BF309"/>
  <c r="BF316"/>
  <c r="BF318"/>
  <c r="BF321"/>
  <c r="BF322"/>
  <c r="BF323"/>
  <c r="BF324"/>
  <c r="BF326"/>
  <c r="BF328"/>
  <c r="BF348"/>
  <c r="BF352"/>
  <c r="BF355"/>
  <c r="BF357"/>
  <c r="BF361"/>
  <c r="BF368"/>
  <c r="BF371"/>
  <c i="3" r="F91"/>
  <c r="BF121"/>
  <c r="BK120"/>
  <c r="J120"/>
  <c r="J98"/>
  <c i="4" r="F91"/>
  <c i="5" r="J112"/>
  <c r="BF121"/>
  <c r="BK120"/>
  <c r="BK119"/>
  <c r="J119"/>
  <c r="J97"/>
  <c i="6" r="BF121"/>
  <c i="7" r="BF121"/>
  <c r="BK120"/>
  <c r="J120"/>
  <c r="J98"/>
  <c i="8" r="E85"/>
  <c i="9" r="BF121"/>
  <c i="10" r="E85"/>
  <c r="F115"/>
  <c r="BF121"/>
  <c i="11" r="F91"/>
  <c r="BF124"/>
  <c r="BF129"/>
  <c r="BF132"/>
  <c r="BF133"/>
  <c r="BF136"/>
  <c r="BF138"/>
  <c r="BF139"/>
  <c r="BF140"/>
  <c r="BF142"/>
  <c r="BF145"/>
  <c i="12" r="J89"/>
  <c r="F92"/>
  <c r="E110"/>
  <c r="F116"/>
  <c r="BF125"/>
  <c r="BF134"/>
  <c r="BF135"/>
  <c r="BF138"/>
  <c r="BF139"/>
  <c r="BF142"/>
  <c i="13" r="F91"/>
  <c r="E112"/>
  <c r="BF129"/>
  <c r="BF131"/>
  <c r="BF143"/>
  <c r="BF148"/>
  <c r="BF164"/>
  <c r="BF167"/>
  <c i="14" r="F114"/>
  <c r="BF121"/>
  <c i="15" r="J89"/>
  <c r="BF122"/>
  <c i="16" r="BF141"/>
  <c r="BF148"/>
  <c r="BF156"/>
  <c r="BF164"/>
  <c r="BF165"/>
  <c r="BF169"/>
  <c r="BF174"/>
  <c r="BF180"/>
  <c r="BF183"/>
  <c r="BF188"/>
  <c r="BF196"/>
  <c r="BF197"/>
  <c r="BF201"/>
  <c r="BK159"/>
  <c r="J159"/>
  <c r="J101"/>
  <c i="17" r="E85"/>
  <c r="BF121"/>
  <c i="18" r="J89"/>
  <c r="F114"/>
  <c r="BF121"/>
  <c i="2" r="E129"/>
  <c r="BF142"/>
  <c r="BF144"/>
  <c r="BF146"/>
  <c r="BF149"/>
  <c r="BF155"/>
  <c r="BF167"/>
  <c r="BF168"/>
  <c r="BF175"/>
  <c r="BF176"/>
  <c r="BF179"/>
  <c r="BF181"/>
  <c r="BF198"/>
  <c r="BF202"/>
  <c r="BF208"/>
  <c r="BF210"/>
  <c r="BF213"/>
  <c r="BF218"/>
  <c r="BF220"/>
  <c r="BF221"/>
  <c r="BF223"/>
  <c r="BF229"/>
  <c r="BF241"/>
  <c r="BF242"/>
  <c r="BF247"/>
  <c r="BF249"/>
  <c r="BF255"/>
  <c r="BF262"/>
  <c r="BF273"/>
  <c r="BF278"/>
  <c r="BF289"/>
  <c r="BF293"/>
  <c r="BF302"/>
  <c r="BF303"/>
  <c r="BF307"/>
  <c r="BF310"/>
  <c r="BF311"/>
  <c r="BF334"/>
  <c r="BF338"/>
  <c r="BF339"/>
  <c r="BF340"/>
  <c r="BF341"/>
  <c r="BF342"/>
  <c r="BF344"/>
  <c r="BF347"/>
  <c r="BF351"/>
  <c r="BF358"/>
  <c r="BF367"/>
  <c r="BF370"/>
  <c r="BF373"/>
  <c r="BF374"/>
  <c i="4" r="J112"/>
  <c r="BF121"/>
  <c i="6" r="F91"/>
  <c i="7" r="J89"/>
  <c i="8" r="F114"/>
  <c r="BF121"/>
  <c i="9" r="F91"/>
  <c r="BK120"/>
  <c r="J120"/>
  <c r="J98"/>
  <c i="10" r="F91"/>
  <c r="BK120"/>
  <c r="BK119"/>
  <c r="J119"/>
  <c r="J97"/>
  <c i="11" r="BF130"/>
  <c r="BF141"/>
  <c r="BF144"/>
  <c r="BF149"/>
  <c i="12" r="BF123"/>
  <c r="BF124"/>
  <c r="BF127"/>
  <c r="BF129"/>
  <c r="BF132"/>
  <c r="BF133"/>
  <c r="BF137"/>
  <c r="BF141"/>
  <c r="BF143"/>
  <c r="BF144"/>
  <c r="BF146"/>
  <c i="13" r="J89"/>
  <c r="BF133"/>
  <c r="BF134"/>
  <c r="BF135"/>
  <c r="BF136"/>
  <c r="BF139"/>
  <c r="BF149"/>
  <c r="BF160"/>
  <c r="BF161"/>
  <c r="BF163"/>
  <c r="BK144"/>
  <c r="J144"/>
  <c r="J99"/>
  <c r="BK166"/>
  <c r="J166"/>
  <c r="J102"/>
  <c i="14" r="BK120"/>
  <c r="J120"/>
  <c r="J98"/>
  <c i="15" r="F91"/>
  <c r="F115"/>
  <c i="16" r="BF142"/>
  <c r="BF144"/>
  <c r="BF151"/>
  <c r="BF153"/>
  <c r="BF157"/>
  <c r="BF158"/>
  <c r="BF166"/>
  <c r="BF170"/>
  <c r="BF177"/>
  <c r="BF179"/>
  <c r="BF182"/>
  <c r="BF186"/>
  <c r="BF190"/>
  <c r="BF200"/>
  <c r="BF205"/>
  <c r="BF207"/>
  <c i="17" r="F114"/>
  <c r="BF122"/>
  <c i="18" r="E85"/>
  <c r="F92"/>
  <c i="2" r="BF143"/>
  <c r="BF145"/>
  <c r="BF150"/>
  <c r="BF151"/>
  <c r="BF152"/>
  <c r="BF157"/>
  <c r="BF158"/>
  <c r="BF162"/>
  <c r="BF163"/>
  <c r="BF166"/>
  <c r="BF169"/>
  <c r="BF172"/>
  <c r="BF183"/>
  <c r="BF186"/>
  <c r="BF188"/>
  <c r="BF196"/>
  <c r="BF200"/>
  <c r="BF204"/>
  <c r="BF206"/>
  <c r="BF209"/>
  <c r="BF214"/>
  <c r="BF216"/>
  <c r="BF222"/>
  <c r="BF224"/>
  <c r="BF233"/>
  <c r="BF237"/>
  <c r="BF238"/>
  <c r="BF243"/>
  <c r="BF246"/>
  <c r="BF248"/>
  <c r="BF252"/>
  <c r="BF254"/>
  <c r="BF257"/>
  <c r="BF258"/>
  <c r="BF260"/>
  <c r="BF261"/>
  <c r="BF268"/>
  <c r="BF269"/>
  <c r="BF270"/>
  <c r="BF272"/>
  <c r="BF275"/>
  <c r="BF276"/>
  <c r="BF277"/>
  <c r="BF283"/>
  <c r="BF284"/>
  <c r="BF295"/>
  <c r="BF296"/>
  <c r="BF300"/>
  <c r="BF306"/>
  <c r="BF312"/>
  <c r="BF314"/>
  <c r="BF320"/>
  <c r="BF325"/>
  <c r="BF327"/>
  <c r="BF330"/>
  <c r="BF331"/>
  <c r="BF333"/>
  <c r="BF335"/>
  <c r="BF337"/>
  <c r="BF345"/>
  <c r="BF346"/>
  <c r="BF349"/>
  <c r="BF356"/>
  <c r="BF362"/>
  <c r="BF364"/>
  <c r="BF375"/>
  <c r="BF376"/>
  <c r="BF377"/>
  <c r="BF378"/>
  <c i="3" r="F92"/>
  <c i="5" r="F91"/>
  <c i="6" r="BK120"/>
  <c r="BK119"/>
  <c r="BK118"/>
  <c r="J118"/>
  <c r="J96"/>
  <c i="8" r="BK120"/>
  <c r="J120"/>
  <c r="J98"/>
  <c i="11" r="J89"/>
  <c r="BF128"/>
  <c r="BF131"/>
  <c r="BF146"/>
  <c r="BF147"/>
  <c r="BK148"/>
  <c r="J148"/>
  <c r="J100"/>
  <c i="12" r="BF140"/>
  <c r="BF147"/>
  <c r="BF149"/>
  <c i="13" r="BF125"/>
  <c r="BF126"/>
  <c r="BF127"/>
  <c r="BF130"/>
  <c r="BF132"/>
  <c r="BF140"/>
  <c r="BF141"/>
  <c r="BF142"/>
  <c r="BF147"/>
  <c r="BF150"/>
  <c r="BF153"/>
  <c r="BF154"/>
  <c r="BF155"/>
  <c r="BF156"/>
  <c r="BF157"/>
  <c r="BF159"/>
  <c i="14" r="J89"/>
  <c i="16" r="E85"/>
  <c r="BF133"/>
  <c r="BF136"/>
  <c r="BF140"/>
  <c r="BF150"/>
  <c r="BF155"/>
  <c r="BF160"/>
  <c r="BF163"/>
  <c r="BF172"/>
  <c r="BF175"/>
  <c r="BF176"/>
  <c r="BF178"/>
  <c r="BF181"/>
  <c r="BF184"/>
  <c r="BF191"/>
  <c r="BF192"/>
  <c r="BF193"/>
  <c r="BF194"/>
  <c r="BF199"/>
  <c r="BF204"/>
  <c r="BF208"/>
  <c r="BF210"/>
  <c r="BF211"/>
  <c r="BK132"/>
  <c r="J132"/>
  <c r="J98"/>
  <c i="17" r="F92"/>
  <c i="18" r="BK120"/>
  <c r="BK119"/>
  <c r="J119"/>
  <c r="J97"/>
  <c i="19" r="E85"/>
  <c r="J89"/>
  <c r="F91"/>
  <c r="F92"/>
  <c r="BF121"/>
  <c r="BF122"/>
  <c i="1" r="BD112"/>
  <c i="20" r="E85"/>
  <c r="J89"/>
  <c r="F91"/>
  <c r="F92"/>
  <c r="BF121"/>
  <c r="BK120"/>
  <c r="J120"/>
  <c r="J98"/>
  <c i="2" r="F33"/>
  <c i="1" r="AZ95"/>
  <c i="16" r="F37"/>
  <c i="1" r="BD109"/>
  <c i="13" r="F35"/>
  <c i="1" r="BB106"/>
  <c i="16" r="F33"/>
  <c i="1" r="AZ109"/>
  <c i="4" r="F35"/>
  <c i="1" r="BB97"/>
  <c i="13" r="F37"/>
  <c i="1" r="BD106"/>
  <c i="19" r="F33"/>
  <c i="1" r="AZ112"/>
  <c i="19" r="F35"/>
  <c i="1" r="BB112"/>
  <c i="14" r="F33"/>
  <c i="1" r="AZ107"/>
  <c i="7" r="J34"/>
  <c i="1" r="AW100"/>
  <c i="10" r="F33"/>
  <c i="1" r="AZ103"/>
  <c i="18" r="F34"/>
  <c i="1" r="BA111"/>
  <c i="5" r="F33"/>
  <c i="1" r="AZ98"/>
  <c i="20" r="F33"/>
  <c i="1" r="AZ113"/>
  <c i="2" r="F36"/>
  <c i="1" r="BC95"/>
  <c i="17" r="J33"/>
  <c i="1" r="AV110"/>
  <c i="11" r="F35"/>
  <c i="1" r="BB104"/>
  <c i="16" r="F35"/>
  <c i="1" r="BB109"/>
  <c i="11" r="F37"/>
  <c i="1" r="BD104"/>
  <c i="13" r="F33"/>
  <c i="1" r="AZ106"/>
  <c i="13" r="F36"/>
  <c i="1" r="BC106"/>
  <c i="11" r="F36"/>
  <c i="1" r="BC104"/>
  <c i="16" r="F36"/>
  <c i="1" r="BC109"/>
  <c i="5" r="J34"/>
  <c i="1" r="AW98"/>
  <c r="AT98"/>
  <c i="9" r="F34"/>
  <c i="1" r="BA102"/>
  <c i="9" r="F33"/>
  <c i="1" r="AZ102"/>
  <c i="4" r="F33"/>
  <c i="1" r="AZ97"/>
  <c i="11" r="F33"/>
  <c i="1" r="AZ104"/>
  <c i="13" r="J33"/>
  <c i="1" r="AV106"/>
  <c i="17" r="F35"/>
  <c i="1" r="BB110"/>
  <c i="4" r="F36"/>
  <c i="1" r="BC97"/>
  <c i="12" r="F33"/>
  <c i="1" r="AZ105"/>
  <c i="15" r="F36"/>
  <c i="1" r="BC108"/>
  <c i="4" r="F37"/>
  <c i="1" r="BD97"/>
  <c i="12" r="J33"/>
  <c i="1" r="AV105"/>
  <c i="12" r="F36"/>
  <c i="1" r="BC105"/>
  <c i="15" r="F35"/>
  <c i="1" r="BB108"/>
  <c i="2" r="F35"/>
  <c i="1" r="BB95"/>
  <c i="15" r="F37"/>
  <c i="1" r="BD108"/>
  <c i="3" r="F34"/>
  <c i="1" r="BA96"/>
  <c i="6" r="F33"/>
  <c i="1" r="AZ99"/>
  <c i="7" r="J33"/>
  <c i="1" r="AV100"/>
  <c i="14" r="F34"/>
  <c i="1" r="BA107"/>
  <c i="18" r="F33"/>
  <c i="1" r="AZ111"/>
  <c i="8" r="J34"/>
  <c i="1" r="AW101"/>
  <c r="AT101"/>
  <c i="12" r="F37"/>
  <c i="1" r="BD105"/>
  <c i="2" r="J33"/>
  <c i="1" r="AV95"/>
  <c i="12" r="F35"/>
  <c i="1" r="BB105"/>
  <c i="15" r="J33"/>
  <c i="1" r="AV108"/>
  <c i="17" r="F33"/>
  <c i="1" r="AZ110"/>
  <c i="2" r="F37"/>
  <c i="1" r="BD95"/>
  <c i="15" r="F33"/>
  <c i="1" r="AZ108"/>
  <c i="17" r="F36"/>
  <c i="1" r="BC110"/>
  <c i="4" r="J33"/>
  <c i="1" r="AV97"/>
  <c i="11" r="J33"/>
  <c i="1" r="AV104"/>
  <c i="16" r="J33"/>
  <c i="1" r="AV109"/>
  <c i="17" r="F37"/>
  <c i="1" r="BD110"/>
  <c i="19" r="J33"/>
  <c i="1" r="AV112"/>
  <c i="19" r="F36"/>
  <c i="1" r="BC112"/>
  <c i="3" r="F33"/>
  <c i="1" r="AZ96"/>
  <c i="6" r="J34"/>
  <c i="1" r="AW99"/>
  <c r="AT99"/>
  <c i="8" r="F33"/>
  <c i="1" r="AZ101"/>
  <c i="10" r="J34"/>
  <c i="1" r="AW103"/>
  <c r="AT103"/>
  <c i="20" r="J34"/>
  <c i="1" r="AW113"/>
  <c r="AT113"/>
  <c i="16" l="1" r="P161"/>
  <c r="P130"/>
  <c i="1" r="AU109"/>
  <c i="11" r="T121"/>
  <c r="T120"/>
  <c i="13" r="P123"/>
  <c r="P122"/>
  <c i="1" r="AU106"/>
  <c i="11" r="R121"/>
  <c r="R120"/>
  <c i="2" r="T250"/>
  <c r="P140"/>
  <c i="13" r="BK123"/>
  <c r="J123"/>
  <c r="J97"/>
  <c i="2" r="BK140"/>
  <c i="16" r="T161"/>
  <c r="T130"/>
  <c i="2" r="R250"/>
  <c r="T140"/>
  <c r="T139"/>
  <c i="13" r="T123"/>
  <c r="T122"/>
  <c i="2" r="R140"/>
  <c r="R139"/>
  <c i="16" r="R161"/>
  <c r="R130"/>
  <c i="12" r="BK121"/>
  <c r="J121"/>
  <c r="J97"/>
  <c i="2" r="P250"/>
  <c i="12" r="R121"/>
  <c r="R120"/>
  <c i="11" r="P121"/>
  <c r="P120"/>
  <c i="1" r="AU104"/>
  <c i="12" r="T121"/>
  <c r="T120"/>
  <c i="13" r="R123"/>
  <c r="R122"/>
  <c i="5" r="BK118"/>
  <c r="J118"/>
  <c r="J120"/>
  <c r="J98"/>
  <c i="6" r="J120"/>
  <c r="J98"/>
  <c i="10" r="BK118"/>
  <c r="J118"/>
  <c i="16" r="BK161"/>
  <c r="J161"/>
  <c r="J102"/>
  <c i="2" r="J141"/>
  <c r="J98"/>
  <c i="4" r="BK119"/>
  <c r="J119"/>
  <c r="J97"/>
  <c i="6" r="J119"/>
  <c r="J97"/>
  <c i="7" r="BK119"/>
  <c r="J119"/>
  <c r="J97"/>
  <c i="8" r="BK119"/>
  <c r="J119"/>
  <c r="J97"/>
  <c i="9" r="BK119"/>
  <c r="J119"/>
  <c r="J97"/>
  <c i="10" r="J120"/>
  <c r="J98"/>
  <c i="11" r="BK121"/>
  <c r="J121"/>
  <c r="J97"/>
  <c i="12" r="J122"/>
  <c r="J98"/>
  <c i="13" r="J124"/>
  <c r="J98"/>
  <c i="16" r="BK131"/>
  <c r="J131"/>
  <c r="J97"/>
  <c i="17" r="BK119"/>
  <c r="J119"/>
  <c r="J97"/>
  <c i="2" r="BK250"/>
  <c r="J250"/>
  <c r="J107"/>
  <c i="3" r="BK119"/>
  <c r="J119"/>
  <c r="J97"/>
  <c i="15" r="BK119"/>
  <c r="J119"/>
  <c r="J97"/>
  <c i="18" r="BK118"/>
  <c r="J118"/>
  <c r="J96"/>
  <c r="J120"/>
  <c r="J98"/>
  <c i="14" r="BK119"/>
  <c r="J119"/>
  <c r="J97"/>
  <c i="19" r="BK119"/>
  <c r="J119"/>
  <c r="J97"/>
  <c i="20" r="BK119"/>
  <c r="J119"/>
  <c r="J97"/>
  <c i="5" r="F34"/>
  <c i="1" r="BA98"/>
  <c i="8" r="F34"/>
  <c i="1" r="BA101"/>
  <c i="12" r="F34"/>
  <c i="1" r="BA105"/>
  <c r="BC94"/>
  <c r="W32"/>
  <c i="11" r="F34"/>
  <c i="1" r="BA104"/>
  <c i="16" r="J34"/>
  <c i="1" r="AW109"/>
  <c r="AT109"/>
  <c i="12" r="J34"/>
  <c i="1" r="AW105"/>
  <c r="AT105"/>
  <c i="13" r="F34"/>
  <c i="1" r="BA106"/>
  <c i="17" r="F34"/>
  <c i="1" r="BA110"/>
  <c i="19" r="J34"/>
  <c i="1" r="AW112"/>
  <c r="AT112"/>
  <c i="3" r="J34"/>
  <c i="1" r="AW96"/>
  <c r="AT96"/>
  <c i="7" r="F34"/>
  <c i="1" r="BA100"/>
  <c i="14" r="J34"/>
  <c i="1" r="AW107"/>
  <c r="AT107"/>
  <c i="20" r="F34"/>
  <c i="1" r="BA113"/>
  <c i="11" r="J34"/>
  <c i="1" r="AW104"/>
  <c r="AT104"/>
  <c i="2" r="J34"/>
  <c i="1" r="AW95"/>
  <c r="AT95"/>
  <c i="6" r="F34"/>
  <c i="1" r="BA99"/>
  <c i="9" r="J34"/>
  <c i="1" r="AW102"/>
  <c r="AT102"/>
  <c r="AT100"/>
  <c i="13" r="J34"/>
  <c i="1" r="AW106"/>
  <c r="AT106"/>
  <c i="17" r="J34"/>
  <c i="1" r="AW110"/>
  <c r="AT110"/>
  <c i="2" r="F34"/>
  <c i="1" r="BA95"/>
  <c i="5" r="J30"/>
  <c i="1" r="AG98"/>
  <c r="AN98"/>
  <c i="6" r="J30"/>
  <c i="1" r="AG99"/>
  <c r="AN99"/>
  <c i="10" r="J30"/>
  <c i="1" r="AG103"/>
  <c r="AN103"/>
  <c i="10" r="F34"/>
  <c i="1" r="BA103"/>
  <c i="18" r="J34"/>
  <c i="1" r="AW111"/>
  <c r="AT111"/>
  <c i="4" r="J34"/>
  <c i="1" r="AW97"/>
  <c r="AT97"/>
  <c i="15" r="J34"/>
  <c i="1" r="AW108"/>
  <c r="AT108"/>
  <c r="AZ94"/>
  <c r="AV94"/>
  <c r="AK29"/>
  <c i="4" r="F34"/>
  <c i="1" r="BA97"/>
  <c r="BB94"/>
  <c r="W31"/>
  <c i="16" r="F34"/>
  <c i="1" r="BA109"/>
  <c r="BD94"/>
  <c r="W33"/>
  <c i="15" r="F34"/>
  <c i="1" r="BA108"/>
  <c i="19" r="F34"/>
  <c i="1" r="BA112"/>
  <c i="2" l="1" r="BK139"/>
  <c r="J139"/>
  <c r="J96"/>
  <c r="P139"/>
  <c i="1" r="AU95"/>
  <c i="2" r="J140"/>
  <c r="J97"/>
  <c i="3" r="BK118"/>
  <c r="J118"/>
  <c r="J96"/>
  <c i="4" r="BK118"/>
  <c r="J118"/>
  <c i="9" r="BK118"/>
  <c r="J118"/>
  <c i="10" r="J39"/>
  <c i="11" r="BK120"/>
  <c r="J120"/>
  <c r="J96"/>
  <c i="12" r="BK120"/>
  <c r="J120"/>
  <c r="J96"/>
  <c i="14" r="BK118"/>
  <c r="J118"/>
  <c i="16" r="BK130"/>
  <c r="J130"/>
  <c i="5" r="J39"/>
  <c i="6" r="J39"/>
  <c i="7" r="BK118"/>
  <c r="J118"/>
  <c r="J96"/>
  <c i="13" r="BK122"/>
  <c r="J122"/>
  <c r="J96"/>
  <c i="15" r="BK118"/>
  <c r="J118"/>
  <c r="J96"/>
  <c i="5" r="J96"/>
  <c i="8" r="BK118"/>
  <c r="J118"/>
  <c i="10" r="J96"/>
  <c i="17" r="BK118"/>
  <c r="J118"/>
  <c i="19" r="BK118"/>
  <c r="J118"/>
  <c r="J96"/>
  <c i="20" r="BK118"/>
  <c r="J118"/>
  <c r="J96"/>
  <c i="1" r="AX94"/>
  <c i="9" r="J30"/>
  <c i="1" r="AG102"/>
  <c r="AN102"/>
  <c i="16" r="J30"/>
  <c i="1" r="AG109"/>
  <c r="AN109"/>
  <c i="8" r="J30"/>
  <c i="1" r="AG101"/>
  <c r="AN101"/>
  <c r="BA94"/>
  <c r="W30"/>
  <c i="14" r="J30"/>
  <c i="1" r="AG107"/>
  <c r="AN107"/>
  <c i="17" r="J30"/>
  <c i="1" r="AG110"/>
  <c r="AN110"/>
  <c r="AU94"/>
  <c r="AY94"/>
  <c i="4" r="J30"/>
  <c i="1" r="AG97"/>
  <c r="AN97"/>
  <c r="W29"/>
  <c i="18" r="J30"/>
  <c i="1" r="AG111"/>
  <c r="AN111"/>
  <c i="4" l="1" r="J96"/>
  <c i="16" r="J96"/>
  <c i="8" r="J96"/>
  <c i="9" r="J39"/>
  <c i="14" r="J96"/>
  <c i="17" r="J96"/>
  <c i="18" r="J39"/>
  <c i="4" r="J39"/>
  <c i="8" r="J39"/>
  <c i="9" r="J96"/>
  <c i="16" r="J39"/>
  <c i="14" r="J39"/>
  <c i="17" r="J39"/>
  <c i="2" r="J30"/>
  <c i="1" r="AG95"/>
  <c r="AN95"/>
  <c i="3" r="J30"/>
  <c i="1" r="AG96"/>
  <c r="AN96"/>
  <c i="7" r="J30"/>
  <c i="1" r="AG100"/>
  <c r="AN100"/>
  <c i="19" r="J30"/>
  <c i="1" r="AG112"/>
  <c r="AN112"/>
  <c r="AW94"/>
  <c r="AK30"/>
  <c i="11" r="J30"/>
  <c i="1" r="AG104"/>
  <c r="AN104"/>
  <c i="12" r="J30"/>
  <c i="1" r="AG105"/>
  <c r="AN105"/>
  <c i="20" r="J30"/>
  <c i="1" r="AG113"/>
  <c r="AN113"/>
  <c i="13" r="J30"/>
  <c i="1" r="AG106"/>
  <c r="AN106"/>
  <c i="15" r="J30"/>
  <c i="1" r="AG108"/>
  <c r="AN108"/>
  <c i="2" l="1" r="J39"/>
  <c i="7" r="J39"/>
  <c i="11" r="J39"/>
  <c i="12" r="J39"/>
  <c i="15" r="J39"/>
  <c i="3" r="J39"/>
  <c i="13" r="J39"/>
  <c i="19" r="J39"/>
  <c i="20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<sst xmlns="http://schemas.openxmlformats.org/spreadsheetml/2006/main">
  <si>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</si>
  <si>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</si>
  <si>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</si>
  <si>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</si>
  <si>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</si>
  <si>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{d509306a-4c9b-44ba-8857-087e956666fa}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</si>
  <si>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</si>
  <si>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</si>
  <si>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</si>
  <si>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</si>
  <si>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</si>
  <si>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</si>
  <si>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</si>
  <si>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11/2020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</si>
  <si>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</si>
  <si>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</si>
  <si>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a stavebné úpravy MŠ Okružná 53/5</t>
  </si>
  <si>
    <t>JKSO:</t>
  </si>
  <si>
    <t>KS:</t>
  </si>
  <si>
    <t>Miesto:</t>
  </si>
  <si>
    <t>Ilava</t>
  </si>
  <si>
    <t>Dátum:</t>
  </si>
  <si>
    <t>1. 12. 2020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</si>
  <si>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</si>
  <si>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</si>
  <si>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</si>
  <si>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</si>
  <si>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</si>
  <si>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</si>
  <si>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</si>
  <si>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Jozef Illa</t>
  </si>
  <si>
    <t>True</t>
  </si>
  <si>
    <t>Spracovateľ:</t>
  </si>
  <si>
    <t>Bc. Patrícia Lapošová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</si>
  <si>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</si>
  <si>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</si>
  <si>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</si>
  <si>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</si>
  <si>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</si>
  <si>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</si>
  <si>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</si>
  <si>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</si>
  <si>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</si>
  <si>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</si>
  <si>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</si>
  <si>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</si>
  <si>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</si>
  <si>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</si>
  <si>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</si>
  <si>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</si>
  <si>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</si>
  <si>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</si>
  <si>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</si>
  <si>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</si>
  <si>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</si>
  <si>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</si>
  <si>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</si>
  <si>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</si>
  <si>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</si>
  <si>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</si>
  <si>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</si>
  <si>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</si>
  <si>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</si>
  <si>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</si>
  <si>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</si>
  <si>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</si>
  <si>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</si>
  <si>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</si>
  <si>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</si>
  <si>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</si>
  <si>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</si>
  <si>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</si>
  <si>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</si>
  <si>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</si>
  <si>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</si>
  <si>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</si>
  <si>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</si>
  <si>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</si>
  <si>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</si>
  <si>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</si>
  <si>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</si>
  <si>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Prístavba materskej školy</t>
  </si>
  <si>
    <t>STA</t>
  </si>
  <si>
    <t>1</t>
  </si>
  <si>
    <t>{da4df072-cb68-4846-9d23-e2b2f7518014}</t>
  </si>
  <si>
    <t>SO01-03</t>
  </si>
  <si>
    <t>Zdravotechnika</t>
  </si>
  <si>
    <t>{022139c7-edc5-4ce7-a051-db4972f5cf50}</t>
  </si>
  <si>
    <t>SO01-04</t>
  </si>
  <si>
    <t>Vykurovanie</t>
  </si>
  <si>
    <t>{726945ef-36ed-4b83-9452-f3943c21d1dc}</t>
  </si>
  <si>
    <t>SO01-05</t>
  </si>
  <si>
    <t>Elektroinštalácia</t>
  </si>
  <si>
    <t>{e671be7f-b0f8-4aef-84b3-b6bd739cdbca}</t>
  </si>
  <si>
    <t>SO01-06</t>
  </si>
  <si>
    <t>Bleskozvod</t>
  </si>
  <si>
    <t>{35c843b9-1651-4aaf-b6a5-c36f7d416528}</t>
  </si>
  <si>
    <t>SO02</t>
  </si>
  <si>
    <t>STL plynová prípojka a MaRZ</t>
  </si>
  <si>
    <t>{0bd8f2ac-62ae-41bb-8fc0-3caebe37672d}</t>
  </si>
  <si>
    <t>SO02 01</t>
  </si>
  <si>
    <t>Preložka plynu časť elektroinštalácia</t>
  </si>
  <si>
    <t>{c68bc927-9291-4abe-a406-ce6af6f30787}</t>
  </si>
  <si>
    <t>SO03</t>
  </si>
  <si>
    <t>Vnútro-areálová splašková kanalizácia</t>
  </si>
  <si>
    <t>{cb38049f-f534-4384-8f60-9fbd159cf3fe}</t>
  </si>
  <si>
    <t>SO04</t>
  </si>
  <si>
    <t>Kanalizačná prípojka- dažďová</t>
  </si>
  <si>
    <t>{84f5c546-53f5-46db-9d6c-177501143901}</t>
  </si>
  <si>
    <t>SO05 01</t>
  </si>
  <si>
    <t>Areál materskej školy- Detské ihrisko</t>
  </si>
  <si>
    <t>{5360db54-e511-43d4-9b29-d4c0b4acbafe}</t>
  </si>
  <si>
    <t>SO05 02</t>
  </si>
  <si>
    <t>Areál materskej školy- Sadové úpravy</t>
  </si>
  <si>
    <t>{7093b0be-1674-48ec-bbed-ad0150f433ea}</t>
  </si>
  <si>
    <t>SO05 03</t>
  </si>
  <si>
    <t>Areál materskej školy- Spevnené plochy</t>
  </si>
  <si>
    <t>{2d05b383-8d12-4d69-8844-fd48b76fed10}</t>
  </si>
  <si>
    <t>SO05 04</t>
  </si>
  <si>
    <t>Kanalizačná prípojka splaškových odpadových vôd</t>
  </si>
  <si>
    <t>{2f908caf-5625-4c07-98e3-5743ed955f71}</t>
  </si>
  <si>
    <t>SO06</t>
  </si>
  <si>
    <t>Prekládka telekomunikačného vedenia</t>
  </si>
  <si>
    <t>{df98aa12-3c09-4760-910e-56aacfa1cdf9}</t>
  </si>
  <si>
    <t>SO07 01</t>
  </si>
  <si>
    <t>Stavebné úpravy v jestvujúcej budove MŠ</t>
  </si>
  <si>
    <t>{93426f1c-18ad-43cd-a164-5a5be1825212}</t>
  </si>
  <si>
    <t>SO07 02</t>
  </si>
  <si>
    <t>Vykurovanie- Stavebné úpravy v jestv. MŠ</t>
  </si>
  <si>
    <t>{a26300a6-af47-4ef9-a3cb-97ff9d83f47a}</t>
  </si>
  <si>
    <t>SO07 03</t>
  </si>
  <si>
    <t>Plynoinštalácia-Stavebné úpravy v jestv. MŠ</t>
  </si>
  <si>
    <t>{153925c6-1e69-4ab0-8a8d-89fd28c886ff}</t>
  </si>
  <si>
    <t>SO07 04</t>
  </si>
  <si>
    <t>Odvetranie kuchyne-Stavebné úpravy v jestv. MŠ</t>
  </si>
  <si>
    <t>{ccaf4c4d-5c86-4754-bb5f-96a9f5b54634}</t>
  </si>
  <si>
    <t>SO07 75</t>
  </si>
  <si>
    <t>Elektroinštalácia pre VZT</t>
  </si>
  <si>
    <t>{98c3034b-d536-4641-a813-7e03d8e24c3d}</t>
  </si>
  <si>
    <t>KRYCÍ LIST ROZPOČTU</t>
  </si>
  <si>
    <t>Objekt:</t>
  </si>
  <si>
    <t>SO 01 - Prístavba materskej školy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</si>
  <si>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</si>
  <si>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</si>
  <si>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</si>
  <si>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</si>
  <si>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</si>
  <si>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</si>
  <si>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</si>
  <si>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</si>
  <si>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</si>
  <si>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</si>
  <si>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</si>
  <si>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</si>
  <si>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</si>
  <si>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</si>
  <si>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767 - Konštrukcie doplnkové kovové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</si>
  <si>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</si>
  <si>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</si>
  <si>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</si>
  <si>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</si>
  <si>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</si>
  <si>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</si>
  <si>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</si>
  <si>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</si>
  <si>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</si>
  <si>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</si>
  <si>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</si>
  <si>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</si>
  <si>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</si>
  <si>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</si>
  <si>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</si>
  <si>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</si>
  <si>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</si>
  <si>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</si>
  <si>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</si>
  <si>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</si>
  <si>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</si>
  <si>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</si>
  <si>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</si>
  <si>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</si>
  <si>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</si>
  <si>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</si>
  <si>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</si>
  <si>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</si>
  <si>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</si>
  <si>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</si>
  <si>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</t>
  </si>
  <si>
    <t>Odstránenie ornice s vodor. premiestn. na hromady, so zložením na vzdialenosť do 100 m a do 100m3</t>
  </si>
  <si>
    <t>m3</t>
  </si>
  <si>
    <t>4</t>
  </si>
  <si>
    <t>2</t>
  </si>
  <si>
    <t>2010729490</t>
  </si>
  <si>
    <t>131201101</t>
  </si>
  <si>
    <t>Výkop nezapaženej jamy v hornine 3, do 100 m3</t>
  </si>
  <si>
    <t>-808828236</t>
  </si>
  <si>
    <t>3</t>
  </si>
  <si>
    <t>131201109</t>
  </si>
  <si>
    <t>Hĺbenie nezapažených jám a zárezov. Príplatok za lepivosť horniny 3</t>
  </si>
  <si>
    <t>-274207970</t>
  </si>
  <si>
    <t>132201201.S</t>
  </si>
  <si>
    <t>Výkop ryhy šírky 600-2000mm horn.3 do 100m3</t>
  </si>
  <si>
    <t>471081096</t>
  </si>
  <si>
    <t>5</t>
  </si>
  <si>
    <t>132201209.S</t>
  </si>
  <si>
    <t>Príplatok k cenám za lepivosť pri hĺbení rýh š. nad 600 do 2 000 mm zapaž. i nezapažených, s urovnaním dna v hornine 3</t>
  </si>
  <si>
    <t>1856308258</t>
  </si>
  <si>
    <t>6</t>
  </si>
  <si>
    <t>162201101</t>
  </si>
  <si>
    <t>Vodorovné premiestnenie výkopku z horniny 1-4 do 20m</t>
  </si>
  <si>
    <t>-1962284025</t>
  </si>
  <si>
    <t>7</t>
  </si>
  <si>
    <t>162501122</t>
  </si>
  <si>
    <t>Vodorovné premiestnenie výkopku po spevnenej ceste z horniny tr.1-4, nad 100 do 1000 m3 na vzdialenosť do 3000 m</t>
  </si>
  <si>
    <t>1754318773</t>
  </si>
  <si>
    <t>8</t>
  </si>
  <si>
    <t>162501123</t>
  </si>
  <si>
    <t>Vodorovné premiestnenie výkopku po spevnenej ceste z horniny tr.1-4, nad 100 do 1000 m3, príplatok k cene za každých ďalšich a začatých 1000 m</t>
  </si>
  <si>
    <t>-1195925762</t>
  </si>
  <si>
    <t>9</t>
  </si>
  <si>
    <t>167101101.S</t>
  </si>
  <si>
    <t>Nakladanie neuľahnutého výkopku z hornín tr.1-4 do 100 m3</t>
  </si>
  <si>
    <t>1077025649</t>
  </si>
  <si>
    <t>10</t>
  </si>
  <si>
    <t>171201202</t>
  </si>
  <si>
    <t>Uloženie sypaniny na skládky nad 100 do 1000 m3</t>
  </si>
  <si>
    <t>185640090</t>
  </si>
  <si>
    <t>11</t>
  </si>
  <si>
    <t>171209002</t>
  </si>
  <si>
    <t>Poplatok za skladovanie - zemina a kamenivo (17 05) ostatné</t>
  </si>
  <si>
    <t>t</t>
  </si>
  <si>
    <t>-2095210904</t>
  </si>
  <si>
    <t>12</t>
  </si>
  <si>
    <t>174101002</t>
  </si>
  <si>
    <t>Okapový chodník</t>
  </si>
  <si>
    <t>-1029798605</t>
  </si>
  <si>
    <t>13</t>
  </si>
  <si>
    <t>M</t>
  </si>
  <si>
    <t>5833785100.09</t>
  </si>
  <si>
    <t>Premývaný štrk 16-32</t>
  </si>
  <si>
    <t>1528950487</t>
  </si>
  <si>
    <t>14</t>
  </si>
  <si>
    <t>182301121.S</t>
  </si>
  <si>
    <t>Rozprestretie ornice na svahu so sklonom nad 1:5, plocha do 500 m2, hr.do 100 mm</t>
  </si>
  <si>
    <t>m2</t>
  </si>
  <si>
    <t>-358346992</t>
  </si>
  <si>
    <t>Zakladanie</t>
  </si>
  <si>
    <t>15</t>
  </si>
  <si>
    <t>271573001</t>
  </si>
  <si>
    <t xml:space="preserve">Násyp pod základové  konštrukcie so zhutnením zo štrkopiesku fr.0-32 mm</t>
  </si>
  <si>
    <t>224509441</t>
  </si>
  <si>
    <t>16</t>
  </si>
  <si>
    <t>273321312</t>
  </si>
  <si>
    <t>Betón základových dosiek, železový (bez výstuže), tr. C 20/25</t>
  </si>
  <si>
    <t>1877381146</t>
  </si>
  <si>
    <t>17</t>
  </si>
  <si>
    <t>273351215</t>
  </si>
  <si>
    <t>Debnenie stien základových dosiek, zhotovenie-dielce</t>
  </si>
  <si>
    <t>981531336</t>
  </si>
  <si>
    <t>18</t>
  </si>
  <si>
    <t>273351216</t>
  </si>
  <si>
    <t>Debnenie stien základových dosiek, odstránenie-dielce</t>
  </si>
  <si>
    <t>-1176641206</t>
  </si>
  <si>
    <t>19</t>
  </si>
  <si>
    <t>273362422.S</t>
  </si>
  <si>
    <t>Výstuž základových dosiek zo zvár. sietí KARI, priemer drôtu 6/6 mm, veľkosť oka 150x150 mm</t>
  </si>
  <si>
    <t>1000935620</t>
  </si>
  <si>
    <t>274271303</t>
  </si>
  <si>
    <t>Murivo základových pásov (m3) 50x30x25 s betónovou výplňou C 16/20 hr. 300 mm</t>
  </si>
  <si>
    <t>-2123844924</t>
  </si>
  <si>
    <t>21</t>
  </si>
  <si>
    <t>274361825</t>
  </si>
  <si>
    <t>Výstuž pre murivo základových pásov PREMAC s betónovou výplňou z ocele 10505</t>
  </si>
  <si>
    <t>-333933522</t>
  </si>
  <si>
    <t>22</t>
  </si>
  <si>
    <t>274313612.S</t>
  </si>
  <si>
    <t>Betón základových pásov, prostý tr. C 20/25</t>
  </si>
  <si>
    <t>-1045002815</t>
  </si>
  <si>
    <t>Zvislé a kompletné konštrukcie</t>
  </si>
  <si>
    <t>23</t>
  </si>
  <si>
    <t>311275221.S</t>
  </si>
  <si>
    <t>Murivo nosné (m3) z pórobetónových tvárnic PDK pevnosti P2 až P4, nad 400 do 600 kg/m3 hrúbky 250 mm</t>
  </si>
  <si>
    <t>-187518328</t>
  </si>
  <si>
    <t>24</t>
  </si>
  <si>
    <t>311275231.S</t>
  </si>
  <si>
    <t>Murivo nosné (m3) z pórobetónových tvárnic PDK pevnosti P2 až P4, nad 400 do 600 kg/m3 hrúbky 300 mm</t>
  </si>
  <si>
    <t>-1860801324</t>
  </si>
  <si>
    <t>25</t>
  </si>
  <si>
    <t>311272041.S</t>
  </si>
  <si>
    <t>Murivo nosné (m3) z betónových debniacich tvárnic s betónovou výplňou C 16/20 hrúbky 300 mm</t>
  </si>
  <si>
    <t>-1913226530</t>
  </si>
  <si>
    <t>26</t>
  </si>
  <si>
    <t>311361825.S</t>
  </si>
  <si>
    <t>Výstuž pre murivo nosné z betónových debniacich tvárnic s betónovou výplňou z ocele B500 (10505)</t>
  </si>
  <si>
    <t>-1617770766</t>
  </si>
  <si>
    <t>27</t>
  </si>
  <si>
    <t>317161132.S</t>
  </si>
  <si>
    <t>Pórobetónový preklad nenosný šírky 125 mm, výšky 250 mm, dĺžky 1200 mm</t>
  </si>
  <si>
    <t>ks</t>
  </si>
  <si>
    <t>9213664</t>
  </si>
  <si>
    <t>28</t>
  </si>
  <si>
    <t>317161135.S</t>
  </si>
  <si>
    <t>Pórobetónový preklad nenosný šírky 125 mm, výšky 250 mm, dĺžky 2500 mm</t>
  </si>
  <si>
    <t>-2040652066</t>
  </si>
  <si>
    <t>29</t>
  </si>
  <si>
    <t>317161141.S</t>
  </si>
  <si>
    <t>Pórobetónový preklad nenosný šírky 150 mm, výšky 250 mm, dĺžky 1000 mm</t>
  </si>
  <si>
    <t>914337758</t>
  </si>
  <si>
    <t>30</t>
  </si>
  <si>
    <t>317161142.S</t>
  </si>
  <si>
    <t>Pórobetónový preklad nenosný šírky 150 mm, výšky 250 mm, dĺžky 1200 mm</t>
  </si>
  <si>
    <t>-1994954285</t>
  </si>
  <si>
    <t>31</t>
  </si>
  <si>
    <t>342272031.S</t>
  </si>
  <si>
    <t>Priečky z pórobetónových tvárnic hladkých s objemovou hmotnosťou do 600 kg/m3 hrúbky 100 mm</t>
  </si>
  <si>
    <t>-123341276</t>
  </si>
  <si>
    <t>32</t>
  </si>
  <si>
    <t>342272051.S</t>
  </si>
  <si>
    <t>Priečky z pórobetónových tvárnic hladkých s objemovou hmotnosťou do 600 kg/m3 hrúbky 150 mm</t>
  </si>
  <si>
    <t>-1762383939</t>
  </si>
  <si>
    <t>33</t>
  </si>
  <si>
    <t>342948112</t>
  </si>
  <si>
    <t>Ukotvenie priečok k murovaným konštrukciám priskrutkovaním</t>
  </si>
  <si>
    <t>m</t>
  </si>
  <si>
    <t>-2007867484</t>
  </si>
  <si>
    <t>Vodorovné konštrukcie</t>
  </si>
  <si>
    <t>34</t>
  </si>
  <si>
    <t>411321616.S</t>
  </si>
  <si>
    <t xml:space="preserve">Betón stropov doskových a trámových,  železový tr. C 30/37</t>
  </si>
  <si>
    <t>156332711</t>
  </si>
  <si>
    <t>35</t>
  </si>
  <si>
    <t>411351107.S</t>
  </si>
  <si>
    <t>Debnenie stropov doskových zhotovenie-tradičné</t>
  </si>
  <si>
    <t>1202848685</t>
  </si>
  <si>
    <t>36</t>
  </si>
  <si>
    <t>411351108.S</t>
  </si>
  <si>
    <t>Debnenie stropov doskových odstránenie-tradičné</t>
  </si>
  <si>
    <t>183658130</t>
  </si>
  <si>
    <t>37</t>
  </si>
  <si>
    <t>411354173.S</t>
  </si>
  <si>
    <t>Podporná konštrukcia stropov výšky do 4 m pre zaťaženie do 12 kPa zhotovenie</t>
  </si>
  <si>
    <t>-187596637</t>
  </si>
  <si>
    <t>38</t>
  </si>
  <si>
    <t>411354174.S</t>
  </si>
  <si>
    <t>Podporná konštrukcia stropov výšky do 4 m pre zaťaženie do 12 kPa odstránenie</t>
  </si>
  <si>
    <t>-1142009701</t>
  </si>
  <si>
    <t>39</t>
  </si>
  <si>
    <t>411361821.S</t>
  </si>
  <si>
    <t>Výstuž stropov doskových, trámových, vložkových,konzolových alebo balkónových, B500 (10505)</t>
  </si>
  <si>
    <t>1603248720</t>
  </si>
  <si>
    <t>40</t>
  </si>
  <si>
    <t>417321616.S</t>
  </si>
  <si>
    <t>Betón stužujúcich pásov a vencov železový tr. C 30/37</t>
  </si>
  <si>
    <t>228405836</t>
  </si>
  <si>
    <t>41</t>
  </si>
  <si>
    <t>417351115</t>
  </si>
  <si>
    <t>Debnenie bočníc stužujúcich pásov a vencov vrátane vzpier zhotovenie</t>
  </si>
  <si>
    <t>1952199418</t>
  </si>
  <si>
    <t>42</t>
  </si>
  <si>
    <t>417351116</t>
  </si>
  <si>
    <t>Debnenie bočníc stužujúcich pásov a vencov vrátane vzpier odstránenie</t>
  </si>
  <si>
    <t>-1122363943</t>
  </si>
  <si>
    <t>43</t>
  </si>
  <si>
    <t>417361821</t>
  </si>
  <si>
    <t>Výstuž stužujúcich pásov a vencov z betonárskej ocele 10505</t>
  </si>
  <si>
    <t>-2081200380</t>
  </si>
  <si>
    <t>44</t>
  </si>
  <si>
    <t>430321616</t>
  </si>
  <si>
    <t>Schodiskové konštrukcie, betón železový tr. C 30/37</t>
  </si>
  <si>
    <t>921753865</t>
  </si>
  <si>
    <t>45</t>
  </si>
  <si>
    <t>430361821</t>
  </si>
  <si>
    <t>Výstuž schodiskových konštrukcií z betonárskej ocele 10505</t>
  </si>
  <si>
    <t>1316679353</t>
  </si>
  <si>
    <t>46</t>
  </si>
  <si>
    <t>431351121</t>
  </si>
  <si>
    <t>Debnenie do 4 m výšky - podest a podstupňových dosiek pôdorysne priamočiarych zhotovenie</t>
  </si>
  <si>
    <t>-921746768</t>
  </si>
  <si>
    <t>47</t>
  </si>
  <si>
    <t>431351122</t>
  </si>
  <si>
    <t>Debnenie do 4 m výšky - podest a podstupňových dosiek pôdorysne priamočiarych odstránenie</t>
  </si>
  <si>
    <t>-519517960</t>
  </si>
  <si>
    <t>48</t>
  </si>
  <si>
    <t>433351131</t>
  </si>
  <si>
    <t>Debnenie - vrátane podpernej konštrukcie - schodníc pôdorysne priamočiarych zhotovenie</t>
  </si>
  <si>
    <t>-1708359301</t>
  </si>
  <si>
    <t>49</t>
  </si>
  <si>
    <t>433351132</t>
  </si>
  <si>
    <t>Debnenie - vrátane podpernej konštrukcie - schodníc pôdorysne priamočiarych odstránenie</t>
  </si>
  <si>
    <t>-213160974</t>
  </si>
  <si>
    <t>Komunikácie</t>
  </si>
  <si>
    <t>50</t>
  </si>
  <si>
    <t>596911121.S</t>
  </si>
  <si>
    <t>Kladenie betónovej zámkovej dlažby komunikácií pre peších hr. 40 mm pre peších do 50 m2 so zriadením lôžka z kameniva hr. 30 mm</t>
  </si>
  <si>
    <t>-977003884</t>
  </si>
  <si>
    <t>51</t>
  </si>
  <si>
    <t>592460018100.S</t>
  </si>
  <si>
    <t>Dlažba betónová, rozmer 100x200x40 mm, prírodná</t>
  </si>
  <si>
    <t>-1938338019</t>
  </si>
  <si>
    <t>52</t>
  </si>
  <si>
    <t>9165611111</t>
  </si>
  <si>
    <t>Osadenie záhonového alebo parkového obrubníka betón., do lôžka z bet. pros. tr. C 20/25 s bočnou oporou</t>
  </si>
  <si>
    <t>-1665803252</t>
  </si>
  <si>
    <t>53</t>
  </si>
  <si>
    <t>592170001800</t>
  </si>
  <si>
    <t>Obrubník parkový, lxšxv 1000x50x200 mm, sivá</t>
  </si>
  <si>
    <t>218181735</t>
  </si>
  <si>
    <t>Úpravy povrchov, podlahy, osadenie</t>
  </si>
  <si>
    <t>54</t>
  </si>
  <si>
    <t>610991111</t>
  </si>
  <si>
    <t>Zakrývanie výplní vnútorných okenných otvorov, predmetov a konštrukcií</t>
  </si>
  <si>
    <t>1886871063</t>
  </si>
  <si>
    <t>55</t>
  </si>
  <si>
    <t>611460227.S</t>
  </si>
  <si>
    <t>Vnútorná stierka stropov vápenná, hr. 2 mm</t>
  </si>
  <si>
    <t>419596989</t>
  </si>
  <si>
    <t>56</t>
  </si>
  <si>
    <t>611461113</t>
  </si>
  <si>
    <t>Penetračný náter na základovú dosku</t>
  </si>
  <si>
    <t>-1230497520</t>
  </si>
  <si>
    <t>57</t>
  </si>
  <si>
    <t>611461114</t>
  </si>
  <si>
    <t xml:space="preserve">Príprava vnútorného podkladu stropov, Regulátor nasiakavosti </t>
  </si>
  <si>
    <t>232182277</t>
  </si>
  <si>
    <t>58</t>
  </si>
  <si>
    <t>611461219</t>
  </si>
  <si>
    <t>Vnútorná omietka stropov štuková, ručné miešanie a nanášanie, hr. 3 mm</t>
  </si>
  <si>
    <t>-1863835267</t>
  </si>
  <si>
    <t>59</t>
  </si>
  <si>
    <t>612465114</t>
  </si>
  <si>
    <t>Príprava vnútorného podkladu stien, Regulátor nasiakavosti</t>
  </si>
  <si>
    <t>1685386834</t>
  </si>
  <si>
    <t>60</t>
  </si>
  <si>
    <t>612465210</t>
  </si>
  <si>
    <t>Vnútorná omietka stien, vápenná, strojné nanášanie, hr. 10 mm</t>
  </si>
  <si>
    <t>-919346629</t>
  </si>
  <si>
    <t>61</t>
  </si>
  <si>
    <t>612481011</t>
  </si>
  <si>
    <t>Priebežná omietková lišta (omietnik) z pozinkovaného plechu pre hrúbku omietky 6 mm</t>
  </si>
  <si>
    <t>-1556970863</t>
  </si>
  <si>
    <t>62</t>
  </si>
  <si>
    <t>612481121</t>
  </si>
  <si>
    <t>Potiahnutie vnútorných stien sklotextílnou mriežkou s vložením bez lepidla-pod obklad</t>
  </si>
  <si>
    <t>1081537130</t>
  </si>
  <si>
    <t>63</t>
  </si>
  <si>
    <t>622463024</t>
  </si>
  <si>
    <t xml:space="preserve">Príprava vonkajšieho podkladu stien, podkladný náter </t>
  </si>
  <si>
    <t>-1322496076</t>
  </si>
  <si>
    <t>64</t>
  </si>
  <si>
    <t>622464143</t>
  </si>
  <si>
    <t>Vonkajšia omietka stien tenkovrstvová, silikónová, roztieraná stredozrnná</t>
  </si>
  <si>
    <t>1010102657</t>
  </si>
  <si>
    <t>65</t>
  </si>
  <si>
    <t>625250701.S</t>
  </si>
  <si>
    <t>Kontaktný zatepľovací systém z minerálnej vlny hr. 30 mm, skrutkovacie kotvy-ostenia</t>
  </si>
  <si>
    <t>-335386741</t>
  </si>
  <si>
    <t>66</t>
  </si>
  <si>
    <t>625250712.S</t>
  </si>
  <si>
    <t>Kontaktný zatepľovací systém z minerálnej vlny hr. 180 mm, skrutkovacie kotvy</t>
  </si>
  <si>
    <t>223648855</t>
  </si>
  <si>
    <t>67</t>
  </si>
  <si>
    <t>632001011</t>
  </si>
  <si>
    <t>Zhotovenie separačnej fólie v podlahových vrstvách z PE</t>
  </si>
  <si>
    <t>-686157605</t>
  </si>
  <si>
    <t>68</t>
  </si>
  <si>
    <t>5858151020</t>
  </si>
  <si>
    <t>Separačná fólia, šxl 1,3x100 m, na oddelenie poterov, PE,</t>
  </si>
  <si>
    <t>-1005724647</t>
  </si>
  <si>
    <t>69</t>
  </si>
  <si>
    <t>632001021</t>
  </si>
  <si>
    <t>Zhotovenie okrajovej dilatačnej pásky z PE</t>
  </si>
  <si>
    <t>-1743740449</t>
  </si>
  <si>
    <t>70</t>
  </si>
  <si>
    <t>2832300100</t>
  </si>
  <si>
    <t>Okrajová dilatačná páska PE RSS100/5 mm bez fólie na oddilatovanie poterov od stenových konštrukcií</t>
  </si>
  <si>
    <t>-1292429796</t>
  </si>
  <si>
    <t>Ostatné konštrukcie a práce-búranie</t>
  </si>
  <si>
    <t>71</t>
  </si>
  <si>
    <t>776990100</t>
  </si>
  <si>
    <t>Zametanie podkladu pred kladením povlakovýck podláh</t>
  </si>
  <si>
    <t>1871805712</t>
  </si>
  <si>
    <t>72</t>
  </si>
  <si>
    <t>941941031</t>
  </si>
  <si>
    <t>Montáž lešenia ľahkého pracovného radového s podlahami šírky od 0,80 do 1,00 m, výšky do 10 m</t>
  </si>
  <si>
    <t>2031338832</t>
  </si>
  <si>
    <t>73</t>
  </si>
  <si>
    <t>941941191</t>
  </si>
  <si>
    <t>Príplatok za prvý a každý ďalší i začatý mesiac použitia lešenia ľahkého pracovného radového s podlahami šírky od 0,80 do 1,00 m, výšky do 10 m</t>
  </si>
  <si>
    <t>2081364057</t>
  </si>
  <si>
    <t>74</t>
  </si>
  <si>
    <t>941941831</t>
  </si>
  <si>
    <t>Demontáž lešenia ľahkého pracovného radového s podlahami šírky nad 0,80 do 1,00 m, výšky do 10 m</t>
  </si>
  <si>
    <t>-1199760555</t>
  </si>
  <si>
    <t>75</t>
  </si>
  <si>
    <t>941955001</t>
  </si>
  <si>
    <t>Lešenie ľahké pracovné pomocné, s výškou lešeňovej podlahy do 1,20 m</t>
  </si>
  <si>
    <t>-1195217406</t>
  </si>
  <si>
    <t>76</t>
  </si>
  <si>
    <t>952902110</t>
  </si>
  <si>
    <t>Čistenie budov zametaním v miestnostiach, chodbách, na schodišti a na povalách</t>
  </si>
  <si>
    <t>1328003184</t>
  </si>
  <si>
    <t>77</t>
  </si>
  <si>
    <t>953942421.S</t>
  </si>
  <si>
    <t>Osadenie oceľového rámu veľkosti do 1000 x 1000mm (bez dodávky) so zaliatím cementovou maltou</t>
  </si>
  <si>
    <t>802702818</t>
  </si>
  <si>
    <t>78</t>
  </si>
  <si>
    <t>697510000100.S</t>
  </si>
  <si>
    <t>Hliníková čistiaca rohož s vložkou s polypropylénového vlákna s pridaním hliníkovej škrabky, výška rohože 27 mm</t>
  </si>
  <si>
    <t>1779862244</t>
  </si>
  <si>
    <t>79</t>
  </si>
  <si>
    <t>953945102</t>
  </si>
  <si>
    <t>Soklový profil SL 16 (hliníkový)</t>
  </si>
  <si>
    <t>-530827131</t>
  </si>
  <si>
    <t>80</t>
  </si>
  <si>
    <t>953995183</t>
  </si>
  <si>
    <t>Okenný a dverový dilatačný profil Basic (plastový)</t>
  </si>
  <si>
    <t>-2022813871</t>
  </si>
  <si>
    <t>81</t>
  </si>
  <si>
    <t>953995201</t>
  </si>
  <si>
    <t>Rohová lišta flexibilná (plastová)</t>
  </si>
  <si>
    <t>-2024875799</t>
  </si>
  <si>
    <t>82</t>
  </si>
  <si>
    <t>953996621</t>
  </si>
  <si>
    <t>Nadokenný profil s priznanou okapničkou</t>
  </si>
  <si>
    <t>-1593058390</t>
  </si>
  <si>
    <t>99</t>
  </si>
  <si>
    <t>Presun hmôt HSV</t>
  </si>
  <si>
    <t>83</t>
  </si>
  <si>
    <t>998011002.S</t>
  </si>
  <si>
    <t>Presun hmôt pre budovy (801, 803, 812), zvislá konštr. z tehál, tvárnic, z kovu výšky do 12 m</t>
  </si>
  <si>
    <t>435848510</t>
  </si>
  <si>
    <t>767</t>
  </si>
  <si>
    <t>Konštrukcie doplnkové kovové</t>
  </si>
  <si>
    <t>84</t>
  </si>
  <si>
    <t>2100MNV_1</t>
  </si>
  <si>
    <t>D+M Malý nákladný výťah rozmeru 650x500x700, nosnosť do 100 kg</t>
  </si>
  <si>
    <t>830615360</t>
  </si>
  <si>
    <t>85</t>
  </si>
  <si>
    <t>2100SKL2</t>
  </si>
  <si>
    <t xml:space="preserve">D+M Okná - Zameranie , doprava </t>
  </si>
  <si>
    <t>1395542556</t>
  </si>
  <si>
    <t>86</t>
  </si>
  <si>
    <t>2100SKLM1</t>
  </si>
  <si>
    <t xml:space="preserve">D+M  Dverná vchodová strieška 1500x1000 polykarbonatova</t>
  </si>
  <si>
    <t>1108456866</t>
  </si>
  <si>
    <t>87</t>
  </si>
  <si>
    <t>2100SP1</t>
  </si>
  <si>
    <t xml:space="preserve">D+M Šikmá schodisková plošina </t>
  </si>
  <si>
    <t>-192976124</t>
  </si>
  <si>
    <t>88</t>
  </si>
  <si>
    <t>767161110.S</t>
  </si>
  <si>
    <t>Montáž zábradlia rovného z rúrok do muriva, s hmotnosťou 1 metra zábradlia do 20 kg</t>
  </si>
  <si>
    <t>1412103795</t>
  </si>
  <si>
    <t>89</t>
  </si>
  <si>
    <t>767163045.S</t>
  </si>
  <si>
    <t xml:space="preserve">Montáž zábradlia  bez madla, výplň drevotrieska, kotvenie do podlahy</t>
  </si>
  <si>
    <t>185189271</t>
  </si>
  <si>
    <t>90</t>
  </si>
  <si>
    <t>553520000200.S</t>
  </si>
  <si>
    <t>Zábradlie drevené pre schody, horizontálna výplň nerez, výška 900 mm, dĺžka 3000 mm, kotvenie do podlahy</t>
  </si>
  <si>
    <t>1208196853</t>
  </si>
  <si>
    <t>91</t>
  </si>
  <si>
    <t>767230070.S</t>
  </si>
  <si>
    <t>Montáž schodiskového madla na stenu</t>
  </si>
  <si>
    <t>-332539415</t>
  </si>
  <si>
    <t>92</t>
  </si>
  <si>
    <t>611930000900.S</t>
  </si>
  <si>
    <t>Madlo schodiskové na stenu, kotvené do steny, drevené</t>
  </si>
  <si>
    <t>-1219200331</t>
  </si>
  <si>
    <t>93</t>
  </si>
  <si>
    <t>767230075.S</t>
  </si>
  <si>
    <t>Montáž prídavného madla na zábradlie</t>
  </si>
  <si>
    <t>-369134794</t>
  </si>
  <si>
    <t>94</t>
  </si>
  <si>
    <t>611930001000.S</t>
  </si>
  <si>
    <t>Madlo prídavné na zábradlie pre invalidov a vozíčkarov, drevené</t>
  </si>
  <si>
    <t>-1642331722</t>
  </si>
  <si>
    <t>95</t>
  </si>
  <si>
    <t>767640010.S</t>
  </si>
  <si>
    <t xml:space="preserve">Montáž  hliníkových dverí s hydroizolačnými ISO páskami (exteriérová a interiérová)</t>
  </si>
  <si>
    <t>-1941802714</t>
  </si>
  <si>
    <t>96</t>
  </si>
  <si>
    <t>283290006100.S</t>
  </si>
  <si>
    <t>Tesniaca paropriepustná fólia polymér-flísová, š. 290 mm, dĺ. 30 m, pre tesnenie pripájacej škáry okenného rámu a muriva z exteriéru</t>
  </si>
  <si>
    <t>-811999887</t>
  </si>
  <si>
    <t>97</t>
  </si>
  <si>
    <t>283290006200.S</t>
  </si>
  <si>
    <t>Tesniaca paronepriepustná fólia polymér-flísová, š. 70 mm, dĺ. 30 m, pre tesnenie pripájacej škáry okenného rámu a muriva z interiéru</t>
  </si>
  <si>
    <t>1957194517</t>
  </si>
  <si>
    <t>98</t>
  </si>
  <si>
    <t>553410032100</t>
  </si>
  <si>
    <t xml:space="preserve">Dvere hliníkové  jednokrídlové otočné 900x2100 mm</t>
  </si>
  <si>
    <t>2085648787</t>
  </si>
  <si>
    <t>553410032800</t>
  </si>
  <si>
    <t>Dvere hliníkové požiarne presklené s oceľovou zárubňou pevné steny EW15 číre sklo</t>
  </si>
  <si>
    <t>5131300</t>
  </si>
  <si>
    <t>100</t>
  </si>
  <si>
    <t>998767202.S</t>
  </si>
  <si>
    <t>Presun hmôt pre kovové stavebné doplnkové konštrukcie v objektoch výšky nad 6 do 12 m</t>
  </si>
  <si>
    <t>%</t>
  </si>
  <si>
    <t>1850569769</t>
  </si>
  <si>
    <t>PSV</t>
  </si>
  <si>
    <t>Práce a dodávky PSV</t>
  </si>
  <si>
    <t>711</t>
  </si>
  <si>
    <t>Izolácie proti vode a vlhkosti</t>
  </si>
  <si>
    <t>101</t>
  </si>
  <si>
    <t>711131102</t>
  </si>
  <si>
    <t>Zhotovenie geotextílie alebo tkaniny na plochu vodorovnú</t>
  </si>
  <si>
    <t>-311537654</t>
  </si>
  <si>
    <t>102</t>
  </si>
  <si>
    <t>6936651300</t>
  </si>
  <si>
    <t xml:space="preserve">Geotextília polypropylénová  PP 300, hrúbka 2,7 mm, netkaná</t>
  </si>
  <si>
    <t>1670372119</t>
  </si>
  <si>
    <t>103</t>
  </si>
  <si>
    <t>711132107</t>
  </si>
  <si>
    <t>Zhotovenie izolácie proti zemnej vlhkosti nopovou fóloiu položenou voľne na ploche zvislej</t>
  </si>
  <si>
    <t>-917793044</t>
  </si>
  <si>
    <t>104</t>
  </si>
  <si>
    <t>6288000630</t>
  </si>
  <si>
    <t xml:space="preserve">Nopová HDPE fólia  výška nopu 8 mm, proti zemnej vlhkosti s radónovou ochranou, pre spodnú stavbu</t>
  </si>
  <si>
    <t>471388831</t>
  </si>
  <si>
    <t>105</t>
  </si>
  <si>
    <t>711141559</t>
  </si>
  <si>
    <t xml:space="preserve">Zhotovenie  izolácie proti zemnej vlhkosti a tlakovej vode vodorovná NAIP pritavením</t>
  </si>
  <si>
    <t>770202905</t>
  </si>
  <si>
    <t>106</t>
  </si>
  <si>
    <t>628310001200.1</t>
  </si>
  <si>
    <t>Pás asfaltový pre spodné vrstvy hydroizolačných systémov (parotesná zábrana a protiradónová izolácia)</t>
  </si>
  <si>
    <t>1616925648</t>
  </si>
  <si>
    <t>107</t>
  </si>
  <si>
    <t>711142559</t>
  </si>
  <si>
    <t xml:space="preserve">Zhotovenie  izolácie proti zemnej vlhkosti a tlakovej vode zvislá NAIP pritavením</t>
  </si>
  <si>
    <t>-1708726517</t>
  </si>
  <si>
    <t>108</t>
  </si>
  <si>
    <t>628310001200</t>
  </si>
  <si>
    <t>-1530030841</t>
  </si>
  <si>
    <t>109</t>
  </si>
  <si>
    <t>711210100.S</t>
  </si>
  <si>
    <t>Zhotovenie dvojnásobnej izol. stierky pod keramické obklady v interiéri na ploche vodorovnej</t>
  </si>
  <si>
    <t>-962103890</t>
  </si>
  <si>
    <t>110</t>
  </si>
  <si>
    <t>245610000400.S</t>
  </si>
  <si>
    <t>Stierka hydroizolačná na báze syntetickej živice, (tekutá hydroizolačná fólia)</t>
  </si>
  <si>
    <t>kg</t>
  </si>
  <si>
    <t>-1006812819</t>
  </si>
  <si>
    <t>111</t>
  </si>
  <si>
    <t>247710007700.S</t>
  </si>
  <si>
    <t>Pás tesniaci š. 120 mm, na utesnenie rohových a spojovacích škár pri aplikácii hydroizolácií</t>
  </si>
  <si>
    <t>1856192855</t>
  </si>
  <si>
    <t>112</t>
  </si>
  <si>
    <t>711210110.S</t>
  </si>
  <si>
    <t>Zhotovenie dvojnásobnej izol. stierky pod keramické obklady v interiéri na ploche zvislej</t>
  </si>
  <si>
    <t>1828675137</t>
  </si>
  <si>
    <t>113</t>
  </si>
  <si>
    <t>1368330198</t>
  </si>
  <si>
    <t>114</t>
  </si>
  <si>
    <t>1147429595</t>
  </si>
  <si>
    <t>115</t>
  </si>
  <si>
    <t>998711202.S</t>
  </si>
  <si>
    <t>Presun hmôt pre izoláciu proti vode v objektoch výšky nad 6 do 12 m</t>
  </si>
  <si>
    <t>246803492</t>
  </si>
  <si>
    <t>712</t>
  </si>
  <si>
    <t>Izolácie striech, povlakové krytiny</t>
  </si>
  <si>
    <t>116</t>
  </si>
  <si>
    <t>712290020</t>
  </si>
  <si>
    <t>Zhotovenie parozábrany pre strechy šikmé do 30°</t>
  </si>
  <si>
    <t>724437112</t>
  </si>
  <si>
    <t>117</t>
  </si>
  <si>
    <t>6288001030</t>
  </si>
  <si>
    <t xml:space="preserve">Poistná hydroizolačná PE fólia, šxl 1,5x50 m, energeticky úsporná membrána, s vodotesným a paropriepustným polyuretánovým povrstvením a integrovaným samolepiacim okrajom, </t>
  </si>
  <si>
    <t>1698648176</t>
  </si>
  <si>
    <t>118</t>
  </si>
  <si>
    <t>998712202.S</t>
  </si>
  <si>
    <t>Presun hmôt pre izoláciu povlakovej krytiny v objektoch výšky nad 6 do 12 m</t>
  </si>
  <si>
    <t>859668088</t>
  </si>
  <si>
    <t>713</t>
  </si>
  <si>
    <t>Izolácie tepelné</t>
  </si>
  <si>
    <t>119</t>
  </si>
  <si>
    <t>713111111.S</t>
  </si>
  <si>
    <t>Montáž tepelnej izolácie stropov minerálnou vlnou, vrchom kladenou voľne</t>
  </si>
  <si>
    <t>-627386947</t>
  </si>
  <si>
    <t>120</t>
  </si>
  <si>
    <t>631440002400</t>
  </si>
  <si>
    <t xml:space="preserve">Doska  200x600x1200 mm z kamennej vlny, vhodná na akustickú izoláciu šikmých striech, stropov, priečok</t>
  </si>
  <si>
    <t>634591775</t>
  </si>
  <si>
    <t>121</t>
  </si>
  <si>
    <t>713122111.S</t>
  </si>
  <si>
    <t>Montáž tepelnej izolácie podláh polystyrénom, kladeným voľne v jednej vrstve</t>
  </si>
  <si>
    <t>1394863464</t>
  </si>
  <si>
    <t>122</t>
  </si>
  <si>
    <t>283720002700.S</t>
  </si>
  <si>
    <t>Doska EPS max. zaťaženie 4 kN/m2 hr. 30 mm, pre podlahy</t>
  </si>
  <si>
    <t>-1951055168</t>
  </si>
  <si>
    <t>123</t>
  </si>
  <si>
    <t>713122121.S</t>
  </si>
  <si>
    <t>Montáž tepelnej izolácie podláh polystyrénom, kladeným voľne v dvoch vrstvách</t>
  </si>
  <si>
    <t>-552214760</t>
  </si>
  <si>
    <t>124</t>
  </si>
  <si>
    <t>283720006300.S</t>
  </si>
  <si>
    <t>Doska EPS hr. 50 mm, pevnosť v tlaku 70 kPa, do spodnej vrstvy v dvojvrstvovej skladbe plochých striech</t>
  </si>
  <si>
    <t>84757963</t>
  </si>
  <si>
    <t>125</t>
  </si>
  <si>
    <t>283720006500.S</t>
  </si>
  <si>
    <t>Doska EPS hr. 100 mm, pevnosť v tlaku 70 kPa, do spodnej vrstvy v dvojvrstvovej skladbe plochých striech</t>
  </si>
  <si>
    <t>-40215941</t>
  </si>
  <si>
    <t>126</t>
  </si>
  <si>
    <t>998713202.S</t>
  </si>
  <si>
    <t>Presun hmôt pre izolácie tepelné v objektoch výšky nad 6 m do 12 m</t>
  </si>
  <si>
    <t>-1910847085</t>
  </si>
  <si>
    <t>762</t>
  </si>
  <si>
    <t>Konštrukcie tesárske</t>
  </si>
  <si>
    <t>127</t>
  </si>
  <si>
    <t>762341021</t>
  </si>
  <si>
    <t>Montáž debnenia odkvapov z dosiek pre všetky druhy striech</t>
  </si>
  <si>
    <t>-2092874204</t>
  </si>
  <si>
    <t>128</t>
  </si>
  <si>
    <t>607260000200</t>
  </si>
  <si>
    <t>Doska OSB nebrúsené hrxlxš 12x2500x1250 mm,</t>
  </si>
  <si>
    <t>1416150416</t>
  </si>
  <si>
    <t>129</t>
  </si>
  <si>
    <t>762341251.S</t>
  </si>
  <si>
    <t>Montáž kontralát pre sklon do 22°</t>
  </si>
  <si>
    <t>-1558012625</t>
  </si>
  <si>
    <t>130</t>
  </si>
  <si>
    <t>605120002800.S</t>
  </si>
  <si>
    <t>Hranoly z mäkkého reziva neopracované nehranené akosť II, prierez 25-100 cm2</t>
  </si>
  <si>
    <t>-1041233</t>
  </si>
  <si>
    <t>131</t>
  </si>
  <si>
    <t>998762202.S</t>
  </si>
  <si>
    <t>Presun hmôt pre konštrukcie tesárske v objektoch výšky do 12 m</t>
  </si>
  <si>
    <t>-240567704</t>
  </si>
  <si>
    <t>763</t>
  </si>
  <si>
    <t>Konštrukcie - drevostavby</t>
  </si>
  <si>
    <t>132</t>
  </si>
  <si>
    <t>763132110</t>
  </si>
  <si>
    <t>SDK podhľad, závesná dvojvrstvová kca profil montažný CD a nosný UD, dosky hr. 12,5 mm</t>
  </si>
  <si>
    <t>1334322494</t>
  </si>
  <si>
    <t>133</t>
  </si>
  <si>
    <t>763733001</t>
  </si>
  <si>
    <t xml:space="preserve">Montáž priestorovo viazaných drevených väzníkov na strechu </t>
  </si>
  <si>
    <t>-1295021208</t>
  </si>
  <si>
    <t>134</t>
  </si>
  <si>
    <t>612220000400</t>
  </si>
  <si>
    <t xml:space="preserve">Väzník strešný drevený priehradový pre  strechy rozpätia do 12 m</t>
  </si>
  <si>
    <t>783065405</t>
  </si>
  <si>
    <t>135</t>
  </si>
  <si>
    <t>998763201</t>
  </si>
  <si>
    <t>Presun hmôt pre drevostavby v objektoch výšky do 12 m</t>
  </si>
  <si>
    <t>-1074987275</t>
  </si>
  <si>
    <t>764</t>
  </si>
  <si>
    <t>Konštrukcie klampiarske</t>
  </si>
  <si>
    <t>136</t>
  </si>
  <si>
    <t>764175401.S</t>
  </si>
  <si>
    <t>Krytina trapézová pozink farebný, výška profilu 3 mm, sklon strechy do 30°</t>
  </si>
  <si>
    <t>1567089210</t>
  </si>
  <si>
    <t>137</t>
  </si>
  <si>
    <t>764322240.S</t>
  </si>
  <si>
    <t>Oplechovanie z pozinkovaného PZ plechu, odkvapov na strechách s tvrdou krytinou r.š. 500 mm</t>
  </si>
  <si>
    <t>-2117570098</t>
  </si>
  <si>
    <t>138</t>
  </si>
  <si>
    <t>764323230.S</t>
  </si>
  <si>
    <t>Oplechovanie z pozinkovaného PZ plechu, odkvapov na strechách s lepenkovou krytinou r.š. 330 mm</t>
  </si>
  <si>
    <t>1963552890</t>
  </si>
  <si>
    <t>139</t>
  </si>
  <si>
    <t>764331230.S</t>
  </si>
  <si>
    <t>Lemovanie z pozinkovaného PZ plechu, múrov na strechách s tvrdou krytinou r.š. 330 mm</t>
  </si>
  <si>
    <t>628590605</t>
  </si>
  <si>
    <t>140</t>
  </si>
  <si>
    <t>764352227.S</t>
  </si>
  <si>
    <t>Žľaby z pozinkovaného PZ plechu, pododkvapové polkruhové r.š. 330 mm</t>
  </si>
  <si>
    <t>-354194975</t>
  </si>
  <si>
    <t>141</t>
  </si>
  <si>
    <t>764358201.S</t>
  </si>
  <si>
    <t>Hák pre medzistrešné alebo zaatikové žľaby r.š. 1100 mm</t>
  </si>
  <si>
    <t>-498475397</t>
  </si>
  <si>
    <t>142</t>
  </si>
  <si>
    <t>764359213.S</t>
  </si>
  <si>
    <t>Kotlík kónický z pozinkovaného PZ plechu, pre rúry s priemerom od 125 do 150 mm</t>
  </si>
  <si>
    <t>336496427</t>
  </si>
  <si>
    <t>143</t>
  </si>
  <si>
    <t>764359241.S</t>
  </si>
  <si>
    <t>Ochranný kôš strešného vpustu z pozinkovaného plechu pre rúry s priemerom do 150 mm</t>
  </si>
  <si>
    <t>467776028</t>
  </si>
  <si>
    <t>144</t>
  </si>
  <si>
    <t>764359311.S</t>
  </si>
  <si>
    <t>Montáž príslušenstva k žľabom z pozinkovaného PZ plechu, čelo k pododkvapovým polkruhovým r.š. 200 - 400 mm</t>
  </si>
  <si>
    <t>1917594342</t>
  </si>
  <si>
    <t>145</t>
  </si>
  <si>
    <t>553440035000.S</t>
  </si>
  <si>
    <t>Čelo lisované polkruhové pozinkované, rozmer 330 mm</t>
  </si>
  <si>
    <t>-26036753</t>
  </si>
  <si>
    <t>146</t>
  </si>
  <si>
    <t>764359371.S</t>
  </si>
  <si>
    <t>Montáž príslušenstva k žľabom z pozinkovaného PZ plechu, hrdlo k pododkvapovým polkruhovým D 80 - 150 mm</t>
  </si>
  <si>
    <t>-421505596</t>
  </si>
  <si>
    <t>147</t>
  </si>
  <si>
    <t>553440035700.S</t>
  </si>
  <si>
    <t>Hrdlo žľabové lisované pozinkované, priemer 120 mm</t>
  </si>
  <si>
    <t>-1554610084</t>
  </si>
  <si>
    <t>148</t>
  </si>
  <si>
    <t>764391220.S</t>
  </si>
  <si>
    <t>Záveterná lišta z pozinkovaného PZ plechu, r.š. 330 mm</t>
  </si>
  <si>
    <t>-831829020</t>
  </si>
  <si>
    <t>149</t>
  </si>
  <si>
    <t>764391240.S</t>
  </si>
  <si>
    <t>Záveterná lišta z pozinkovaného PZ plechu, r.š. 500 mm</t>
  </si>
  <si>
    <t>-1472269369</t>
  </si>
  <si>
    <t>150</t>
  </si>
  <si>
    <t>764410540.S</t>
  </si>
  <si>
    <t>Oplechovanie parapetov z poplastovaného plechu, vrátane rohov r.š. 330 mm</t>
  </si>
  <si>
    <t>-107006113</t>
  </si>
  <si>
    <t>151</t>
  </si>
  <si>
    <t>764454234.S</t>
  </si>
  <si>
    <t>Montáž kruhových kolien z pozinkovaného PZ plechu, pre zvodové rúry s priemerom 60 - 150 mm</t>
  </si>
  <si>
    <t>604856458</t>
  </si>
  <si>
    <t>152</t>
  </si>
  <si>
    <t>553440039200.S</t>
  </si>
  <si>
    <t>Koleno lisované pozinkované 72°, priemer 100 mm</t>
  </si>
  <si>
    <t>-1372902181</t>
  </si>
  <si>
    <t>153</t>
  </si>
  <si>
    <t>764454242.S</t>
  </si>
  <si>
    <t>Montáž objímky skrutkovacej z pozinkovaného PZ plechu, pre kruhové zvodové rúry s priemerom 60 - 150 mm</t>
  </si>
  <si>
    <t>973009749</t>
  </si>
  <si>
    <t>154</t>
  </si>
  <si>
    <t>553440042000.S</t>
  </si>
  <si>
    <t>Objímka lisovaná pozinkovaná, šrobovací hrot, priemer 100 mm</t>
  </si>
  <si>
    <t>1900255254</t>
  </si>
  <si>
    <t>155</t>
  </si>
  <si>
    <t>764454255.S</t>
  </si>
  <si>
    <t>Zvodové rúry z pozinkovaného PZ plechu, kruhové priemer 150 mm</t>
  </si>
  <si>
    <t>625675503</t>
  </si>
  <si>
    <t>156</t>
  </si>
  <si>
    <t>998764202.S</t>
  </si>
  <si>
    <t>Presun hmôt pre konštrukcie klampiarske v objektoch výšky nad 6 do 12 m</t>
  </si>
  <si>
    <t>1036084521</t>
  </si>
  <si>
    <t>766</t>
  </si>
  <si>
    <t>Konštrukcie stolárske</t>
  </si>
  <si>
    <t>157</t>
  </si>
  <si>
    <t>766621400.S</t>
  </si>
  <si>
    <t>Montáž okien plastových s hydroizolačnými ISO páskami (exteriérová a interiérová)</t>
  </si>
  <si>
    <t>-927423396</t>
  </si>
  <si>
    <t>158</t>
  </si>
  <si>
    <t>-709719129</t>
  </si>
  <si>
    <t>159</t>
  </si>
  <si>
    <t>-2056821751</t>
  </si>
  <si>
    <t>160</t>
  </si>
  <si>
    <t>611410005600.S</t>
  </si>
  <si>
    <t>Plastové okno jednokrídlové OS, vxš 600x1200 mm, izolačné trojsklo, 6 komorový profil-O1</t>
  </si>
  <si>
    <t>1628968184</t>
  </si>
  <si>
    <t>161</t>
  </si>
  <si>
    <t>611410007000.S</t>
  </si>
  <si>
    <t>Plastové okno jednokrídlové OS, vxš 900x1000 mm, izolačné trojsklo, 6 komorový profil-O2</t>
  </si>
  <si>
    <t>-805020594</t>
  </si>
  <si>
    <t>162</t>
  </si>
  <si>
    <t>611410007400.S</t>
  </si>
  <si>
    <t>Plastové okno dvojkrídlové OS, vxš 900x1800 mm, izolačné trojsklo, 6 komorový profil-O3</t>
  </si>
  <si>
    <t>175083928</t>
  </si>
  <si>
    <t>163</t>
  </si>
  <si>
    <t>611410007200.S</t>
  </si>
  <si>
    <t>Plastové okno jednokrídlové OS, vxš 1000x1400 mm, izolačné trojsklo, 6 komorový profil-O4</t>
  </si>
  <si>
    <t>1742278914</t>
  </si>
  <si>
    <t>164</t>
  </si>
  <si>
    <t>611410007800.S</t>
  </si>
  <si>
    <t>Plastové okno jednokrídlové OS, vxš 1200x1200 mm, izolačné trojsklo, 6 komorový profil-O5</t>
  </si>
  <si>
    <t>1053079140</t>
  </si>
  <si>
    <t>165</t>
  </si>
  <si>
    <t>611410007900.S</t>
  </si>
  <si>
    <t>Plastové okno jednokrídlové OS, d 1200 mm, izolačné trojsklo, 6 komorový profil-O6</t>
  </si>
  <si>
    <t>-2004027196</t>
  </si>
  <si>
    <t>166</t>
  </si>
  <si>
    <t>611410005800.S</t>
  </si>
  <si>
    <t>Plastové okno jednokrídlové OS, vxš 600x1600 mm, izolačné trojsklo, 6 komorový profil-O7</t>
  </si>
  <si>
    <t>641063312</t>
  </si>
  <si>
    <t>167</t>
  </si>
  <si>
    <t>611410007300.S</t>
  </si>
  <si>
    <t>Plastové okno dvojkrídlové OS, vxš 1000x1600 mm, izolačné trojsklo, 6 komorový profil-O8</t>
  </si>
  <si>
    <t>-2020978335</t>
  </si>
  <si>
    <t>168</t>
  </si>
  <si>
    <t>611410008000.S</t>
  </si>
  <si>
    <t>Plastové okno dvojkrídlové OS, vxš 1200x1600 mm, izolačné trojsklo, 6 komorový profil-O9</t>
  </si>
  <si>
    <t>-297176042</t>
  </si>
  <si>
    <t>169</t>
  </si>
  <si>
    <t>61141001R200</t>
  </si>
  <si>
    <t>Plastové okno dvojkrídlové , vxš 2750x1600 mm, izolačné trojsklo, 6 komorový profil</t>
  </si>
  <si>
    <t>1605139467</t>
  </si>
  <si>
    <t>170</t>
  </si>
  <si>
    <t>61141001R300</t>
  </si>
  <si>
    <t>Plastové okno štvorkrídlové , vxš 1870x1800 mm, izolačné trojsklo, 6 komorový profil-O11</t>
  </si>
  <si>
    <t>-867600783</t>
  </si>
  <si>
    <t>171</t>
  </si>
  <si>
    <t>-742838321</t>
  </si>
  <si>
    <t>172</t>
  </si>
  <si>
    <t>611410007500.S</t>
  </si>
  <si>
    <t>Plastové okno dvojkrídlové OS, vxš 1000x2000 mm, izolačné trojsklo, 6 komorový profil-O13</t>
  </si>
  <si>
    <t>-1806784943</t>
  </si>
  <si>
    <t>173</t>
  </si>
  <si>
    <t>766662112.S</t>
  </si>
  <si>
    <t>Montáž dverového krídla otočného jednokrídlového poldrážkového, do existujúcej zárubne, vrátane kovania</t>
  </si>
  <si>
    <t>776043796</t>
  </si>
  <si>
    <t>174</t>
  </si>
  <si>
    <t>549150000600.S</t>
  </si>
  <si>
    <t>Kľučka dverová a rozeta 2x, nehrdzavejúca oceľ, povrch nerez brúsený</t>
  </si>
  <si>
    <t>-565938607</t>
  </si>
  <si>
    <t>175</t>
  </si>
  <si>
    <t>611610000400.S</t>
  </si>
  <si>
    <t>Dvere vnútorné jednokrídlové, šírka 600-900 mm, výplň papierová voština, povrch fólia, plné</t>
  </si>
  <si>
    <t>379284356</t>
  </si>
  <si>
    <t>176</t>
  </si>
  <si>
    <t>766662132.S</t>
  </si>
  <si>
    <t>Montáž dverového krídla otočného dvojkrídlového poldrážkového, do existujúcej zárubne, vrátane kovania</t>
  </si>
  <si>
    <t>-1064152002</t>
  </si>
  <si>
    <t>177</t>
  </si>
  <si>
    <t>808089791</t>
  </si>
  <si>
    <t>178</t>
  </si>
  <si>
    <t>215727979</t>
  </si>
  <si>
    <t>179</t>
  </si>
  <si>
    <t>766664125.S</t>
  </si>
  <si>
    <t>Montáž dverí drevených posuvných jednokrídlových, posun do puzdra-D7</t>
  </si>
  <si>
    <t>-1184313002</t>
  </si>
  <si>
    <t>180</t>
  </si>
  <si>
    <t>-59799055</t>
  </si>
  <si>
    <t>181</t>
  </si>
  <si>
    <t>611610006300.S</t>
  </si>
  <si>
    <t>Montážny materiál pre dvere, okná</t>
  </si>
  <si>
    <t>eur</t>
  </si>
  <si>
    <t>1457967861</t>
  </si>
  <si>
    <t>182</t>
  </si>
  <si>
    <t>766694111.S</t>
  </si>
  <si>
    <t>Montáž parapetnej dosky drevenej šírky do 300 mm, dĺžky do 1000 mm</t>
  </si>
  <si>
    <t>-691455308</t>
  </si>
  <si>
    <t>183</t>
  </si>
  <si>
    <t>611550000300.S</t>
  </si>
  <si>
    <t>Parapetná doska vnútorná, šírka 295 mm, z drevotriesky laminovanej</t>
  </si>
  <si>
    <t>2146075707</t>
  </si>
  <si>
    <t>184</t>
  </si>
  <si>
    <t>611550001700</t>
  </si>
  <si>
    <t>Plastové krytky k vnútorným parapetoM, pár, vo farbe biela, svetlohnedá, tmavohnedá</t>
  </si>
  <si>
    <t>pár</t>
  </si>
  <si>
    <t>-791334774</t>
  </si>
  <si>
    <t>185</t>
  </si>
  <si>
    <t>766694112</t>
  </si>
  <si>
    <t>Montáž parapetnej dosky drevenej šírky do 300 mm, dĺžky 1000-1600 mm</t>
  </si>
  <si>
    <t>-1494432139</t>
  </si>
  <si>
    <t>186</t>
  </si>
  <si>
    <t>611550000300.1</t>
  </si>
  <si>
    <t>Parapetná doska vnútorná, šírka 295 mm, z drevotriesky laminovanej, farba biela</t>
  </si>
  <si>
    <t>-902548355</t>
  </si>
  <si>
    <t>187</t>
  </si>
  <si>
    <t>611560000800.S</t>
  </si>
  <si>
    <t xml:space="preserve">Plastové krytky k vnútorným parapetom </t>
  </si>
  <si>
    <t>-819074084</t>
  </si>
  <si>
    <t>188</t>
  </si>
  <si>
    <t>766694113.S</t>
  </si>
  <si>
    <t>Montáž parapetnej dosky drevenej šírky do 300 mm, dĺžky 1600-2600 mm</t>
  </si>
  <si>
    <t>-1546702784</t>
  </si>
  <si>
    <t>189</t>
  </si>
  <si>
    <t>-955102562</t>
  </si>
  <si>
    <t>190</t>
  </si>
  <si>
    <t>323382608</t>
  </si>
  <si>
    <t>191</t>
  </si>
  <si>
    <t>766702111</t>
  </si>
  <si>
    <t>Montáž zárubní obložkových pre dvere jednokrídlové</t>
  </si>
  <si>
    <t>1981879385</t>
  </si>
  <si>
    <t>192</t>
  </si>
  <si>
    <t>611810000800</t>
  </si>
  <si>
    <t>Zárubňa vnútorná obložková, šírka 600-900 mm, výška1970 mm, DTD doska, povrch fólia, pre stenu hrúbky 180-250 mm, pre jednokrídlové dvere</t>
  </si>
  <si>
    <t>2006111566</t>
  </si>
  <si>
    <t>193</t>
  </si>
  <si>
    <t>766702121.S</t>
  </si>
  <si>
    <t>Montáž zárubní obložkových pre dvere dvojkrídlové</t>
  </si>
  <si>
    <t>375077675</t>
  </si>
  <si>
    <t>194</t>
  </si>
  <si>
    <t>611810007300.S</t>
  </si>
  <si>
    <t>Zárubňa vnútorná obložková, šírka 2100 mm, výška 1970 mm, DTD doska, povrch CPL laminát, pre stenu hrúbky 180-250 mm, pre dvojkrídlové dvere</t>
  </si>
  <si>
    <t>-1679835625</t>
  </si>
  <si>
    <t>195</t>
  </si>
  <si>
    <t>998766202.S</t>
  </si>
  <si>
    <t>Presun hmot pre konštrukcie stolárske v objektoch výšky nad 6 do 12 m</t>
  </si>
  <si>
    <t>-280243955</t>
  </si>
  <si>
    <t>771</t>
  </si>
  <si>
    <t>Podlahy z dlaždíc</t>
  </si>
  <si>
    <t>196</t>
  </si>
  <si>
    <t>771411004.S</t>
  </si>
  <si>
    <t>Montáž soklíkov z obkladačiek do malty veľ. 300 x 80 mm</t>
  </si>
  <si>
    <t>971447743</t>
  </si>
  <si>
    <t>197</t>
  </si>
  <si>
    <t>597640006300.S</t>
  </si>
  <si>
    <t>Sokel keramický, lxvxhr 298x80x9 mm</t>
  </si>
  <si>
    <t>555213302</t>
  </si>
  <si>
    <t>198</t>
  </si>
  <si>
    <t>771575109</t>
  </si>
  <si>
    <t>Montáž podláh z dlaždíc keramických do tmelu veľ. 300 x 300 mm</t>
  </si>
  <si>
    <t>-99895839</t>
  </si>
  <si>
    <t>199</t>
  </si>
  <si>
    <t>5978650320</t>
  </si>
  <si>
    <t>Dlaždice keramické, lxvxhr 297x297x8 mm</t>
  </si>
  <si>
    <t>-1437676612</t>
  </si>
  <si>
    <t>200</t>
  </si>
  <si>
    <t>998771202.S</t>
  </si>
  <si>
    <t>Presun hmôt pre podlahy z dlaždíc v objektoch výšky nad 6 do 12 m</t>
  </si>
  <si>
    <t>1998150195</t>
  </si>
  <si>
    <t>776</t>
  </si>
  <si>
    <t>Podlahy povlakové</t>
  </si>
  <si>
    <t>201</t>
  </si>
  <si>
    <t>776420010.S</t>
  </si>
  <si>
    <t>Lepenie podlahových soklov z PVC</t>
  </si>
  <si>
    <t>1094684140</t>
  </si>
  <si>
    <t>202</t>
  </si>
  <si>
    <t>284110002100.S</t>
  </si>
  <si>
    <t>Podlaha PVC homogénna, hrúbka do 2,5 mm</t>
  </si>
  <si>
    <t>1574504669</t>
  </si>
  <si>
    <t>203</t>
  </si>
  <si>
    <t>776541100.S</t>
  </si>
  <si>
    <t>Lepenie povlakových podláh PVC heterogénnych v pásoch</t>
  </si>
  <si>
    <t>-773571999</t>
  </si>
  <si>
    <t>204</t>
  </si>
  <si>
    <t>284110000110.S</t>
  </si>
  <si>
    <t>Podlaha PVC heterogénna, hrúbka do 2,5 mm</t>
  </si>
  <si>
    <t>1574850823</t>
  </si>
  <si>
    <t>205</t>
  </si>
  <si>
    <t>998776202.S</t>
  </si>
  <si>
    <t>Presun hmôt pre podlahy povlakové v objektoch výšky nad 6 do 12 m</t>
  </si>
  <si>
    <t>-905981542</t>
  </si>
  <si>
    <t>781</t>
  </si>
  <si>
    <t>Obklady</t>
  </si>
  <si>
    <t>206</t>
  </si>
  <si>
    <t>781445018</t>
  </si>
  <si>
    <t>Montáž obkladov vnútor. stien z obkladačiek kladených do tmelu veľ. 200x200 mm</t>
  </si>
  <si>
    <t>-997488889</t>
  </si>
  <si>
    <t>207</t>
  </si>
  <si>
    <t>5976574000</t>
  </si>
  <si>
    <t>Obkladačky keramické glazované jednofarebné hladké lxv 200x200x14 mm</t>
  </si>
  <si>
    <t>85619664</t>
  </si>
  <si>
    <t>208</t>
  </si>
  <si>
    <t>998781202.S</t>
  </si>
  <si>
    <t>Presun hmôt pre obklady keramické v objektoch výšky nad 6 do 12 m</t>
  </si>
  <si>
    <t>-2066129347</t>
  </si>
  <si>
    <t>783</t>
  </si>
  <si>
    <t>Nátery</t>
  </si>
  <si>
    <t>209</t>
  </si>
  <si>
    <t>783711301</t>
  </si>
  <si>
    <t>Nátery tesárskych konštrukcií olejové napustením a 2x lakovaním</t>
  </si>
  <si>
    <t>-290649300</t>
  </si>
  <si>
    <t>210</t>
  </si>
  <si>
    <t>783831130</t>
  </si>
  <si>
    <t>Nátery omietok jednonásobné s 3x emailovaním a 2x plným tmelením</t>
  </si>
  <si>
    <t>-23965358</t>
  </si>
  <si>
    <t>784</t>
  </si>
  <si>
    <t>Maľby</t>
  </si>
  <si>
    <t>211</t>
  </si>
  <si>
    <t>784410030</t>
  </si>
  <si>
    <t>Oblepenie soklov, stykov, okrajov a iných zariadení, výšky miestnosti do 3,80 m</t>
  </si>
  <si>
    <t>577569397</t>
  </si>
  <si>
    <t>212</t>
  </si>
  <si>
    <t>784410100</t>
  </si>
  <si>
    <t>Penetrovanie jednonásobné jemnozrnných podkladov výšky do 3,80 m</t>
  </si>
  <si>
    <t>482406207</t>
  </si>
  <si>
    <t>213</t>
  </si>
  <si>
    <t>784410500</t>
  </si>
  <si>
    <t>Prebrúsenie a oprášenie jemnozrnných povrchov výšky do 3,80 m</t>
  </si>
  <si>
    <t>1246680707</t>
  </si>
  <si>
    <t>214</t>
  </si>
  <si>
    <t>784410600</t>
  </si>
  <si>
    <t>Vyrovnanie trhlín a nerovností na jemnozrnných povrchoch výšky do 3,80 m</t>
  </si>
  <si>
    <t>45801544</t>
  </si>
  <si>
    <t>215</t>
  </si>
  <si>
    <t>784418012</t>
  </si>
  <si>
    <t>Zakrývanie podláh a zariadení papierom v miestnostiach alebo na schodisku</t>
  </si>
  <si>
    <t>-76973409</t>
  </si>
  <si>
    <t>216</t>
  </si>
  <si>
    <t>784423271</t>
  </si>
  <si>
    <t>Maľby vápenné tónované dvojnásobné, ručne nanášané na jemnozrnný podklad výšky do 3,80 m</t>
  </si>
  <si>
    <t>-1289529608</t>
  </si>
  <si>
    <t>SO01-03 - Zdravotechnika</t>
  </si>
  <si>
    <t>Ing. Jozef Vyslúžil</t>
  </si>
  <si>
    <t xml:space="preserve">    721 - Zdravotechnika - vnútorná kanalizácia</t>
  </si>
  <si>
    <t>721</t>
  </si>
  <si>
    <t>Zdravotechnika - vnútorná kanalizácia</t>
  </si>
  <si>
    <t>721XREF_01</t>
  </si>
  <si>
    <t>D+M Rozpočet zvlášť zti</t>
  </si>
  <si>
    <t>súb.</t>
  </si>
  <si>
    <t>900686268</t>
  </si>
  <si>
    <t>SO01-04 - Vykurovanie</t>
  </si>
  <si>
    <t>Ing. Marián Henek</t>
  </si>
  <si>
    <t xml:space="preserve">    733 - Ústredné kúrenie - rozvodné potrubie</t>
  </si>
  <si>
    <t>733</t>
  </si>
  <si>
    <t>Ústredné kúrenie - rozvodné potrubie</t>
  </si>
  <si>
    <t>733_DM_KUR</t>
  </si>
  <si>
    <t>Dodávka Vykurovanie</t>
  </si>
  <si>
    <t>-1855064156</t>
  </si>
  <si>
    <t>733_DM_KUR_M</t>
  </si>
  <si>
    <t>Montáž Vykurovanie</t>
  </si>
  <si>
    <t>-113636970</t>
  </si>
  <si>
    <t>SO01-05 - Elektroinštalácia</t>
  </si>
  <si>
    <t>Ing.Jaroslav Ďurmek</t>
  </si>
  <si>
    <t>M - Práce a dodávky M</t>
  </si>
  <si>
    <t xml:space="preserve">    21-M - Elektromontáže</t>
  </si>
  <si>
    <t>Práce a dodávky M</t>
  </si>
  <si>
    <t>21-M</t>
  </si>
  <si>
    <t>Elektromontáže</t>
  </si>
  <si>
    <t>2100_XREF_E</t>
  </si>
  <si>
    <t>D+M Elektroinštalácia</t>
  </si>
  <si>
    <t>-972291254</t>
  </si>
  <si>
    <t>SO01-06 - Bleskozvod</t>
  </si>
  <si>
    <t>210-REF_BLE_1</t>
  </si>
  <si>
    <t>D+M Bleskozvod</t>
  </si>
  <si>
    <t>397172357</t>
  </si>
  <si>
    <t>SO02 - STL plynová prípojka a MaRZ</t>
  </si>
  <si>
    <t>Ing.Jozef Vyslúžil</t>
  </si>
  <si>
    <t xml:space="preserve">    23-M - Montáže potrubia</t>
  </si>
  <si>
    <t>23-M</t>
  </si>
  <si>
    <t>Montáže potrubia</t>
  </si>
  <si>
    <t>2302-REF_Plyn_1</t>
  </si>
  <si>
    <t>D+M STL plynová prípojka</t>
  </si>
  <si>
    <t>-1887538580</t>
  </si>
  <si>
    <t>SO02 01 - Preložka plynu časť elektroinštalácia</t>
  </si>
  <si>
    <t>2302-REF_Plyn_2</t>
  </si>
  <si>
    <t>D+M STL Preložka plynu časť elektroinštalácia</t>
  </si>
  <si>
    <t>1992582038</t>
  </si>
  <si>
    <t>SO03 - Vnútro-areálová splašková kanalizácia</t>
  </si>
  <si>
    <t>212-REF_VNA_KA</t>
  </si>
  <si>
    <t>D+M Vnútroareálová kanalizácia splašková</t>
  </si>
  <si>
    <t>-1962408605</t>
  </si>
  <si>
    <t>SO04 - Kanalizačná prípojka- dažďová</t>
  </si>
  <si>
    <t>351_KP_1_Ref</t>
  </si>
  <si>
    <t>D+M Kanalizačná prípojka- dažďová</t>
  </si>
  <si>
    <t>sub.</t>
  </si>
  <si>
    <t>898179473</t>
  </si>
  <si>
    <t>SO05 01 - Areál materskej školy- Detské ihrisko</t>
  </si>
  <si>
    <t>589100011.S</t>
  </si>
  <si>
    <t>Položenie športového povrchu polyuretánového farebného EPDM</t>
  </si>
  <si>
    <t>401277860</t>
  </si>
  <si>
    <t>284170000300.S</t>
  </si>
  <si>
    <t>Športový povrch polyuretánový EPDM granulát 11%</t>
  </si>
  <si>
    <t>-544767065</t>
  </si>
  <si>
    <t>936104211.S</t>
  </si>
  <si>
    <t>Osadenie odpadkového koša do betonovej pätky</t>
  </si>
  <si>
    <t>426715493</t>
  </si>
  <si>
    <t>553560003600.S</t>
  </si>
  <si>
    <t>Kôš odpadkový 45 l, kruhový pôdorys, oceľová kostra opláštená drevenými lamelami z tropického dreva, výšky 920 mm</t>
  </si>
  <si>
    <t>663742349</t>
  </si>
  <si>
    <t>936105111.S</t>
  </si>
  <si>
    <t>Montáž detskej zostavy malej z drevených prvkov skladaných na mieste, osadené do betónových pätiek- koníky</t>
  </si>
  <si>
    <t>1541512036</t>
  </si>
  <si>
    <t>553570012600.S</t>
  </si>
  <si>
    <t>Zostava herná, drevená, koníky, pre detské ihriská, s látkovou strechou</t>
  </si>
  <si>
    <t>-1182905054</t>
  </si>
  <si>
    <t>936105114.S</t>
  </si>
  <si>
    <t>Montáž detskej zostavy veľkej z drevených prvkov skladaných na mieste, osadené do betónových pätiek- šmykľavka a preliezka</t>
  </si>
  <si>
    <t>-2052972592</t>
  </si>
  <si>
    <t>936105121.1</t>
  </si>
  <si>
    <t>Montáž detských hojdačiek z drevených prvkov skladaných na mieste, osadené do betónových pätiek</t>
  </si>
  <si>
    <t>758761655</t>
  </si>
  <si>
    <t>553570016600.S</t>
  </si>
  <si>
    <t>Hojdačka pre 2 deti bez operadla,, drevo/hliník, HDPE, oceľ, PE</t>
  </si>
  <si>
    <t>654172406</t>
  </si>
  <si>
    <t>936105121.S</t>
  </si>
  <si>
    <t>Montáž detských hojdačiek z drevených prvkov skladaných na mieste, osadené do betónových pätiek- vahadlová hojdačka</t>
  </si>
  <si>
    <t>255152617</t>
  </si>
  <si>
    <t>-817314734</t>
  </si>
  <si>
    <t>936105141.S</t>
  </si>
  <si>
    <t>Montáž lezeckých prvkov malých z drevených prvkov skladaných na mieste, osadené do betónových pätiek</t>
  </si>
  <si>
    <t>-726482653</t>
  </si>
  <si>
    <t>553570019600.S</t>
  </si>
  <si>
    <t>Šplhacia rampa</t>
  </si>
  <si>
    <t>1191710012</t>
  </si>
  <si>
    <t>936105161.S</t>
  </si>
  <si>
    <t>Kolotoč</t>
  </si>
  <si>
    <t>1022643110</t>
  </si>
  <si>
    <t>936124121.S</t>
  </si>
  <si>
    <t>Osadenie parkovej lavičky so zabetonováním nôh</t>
  </si>
  <si>
    <t>1765982835</t>
  </si>
  <si>
    <t>966001121.S</t>
  </si>
  <si>
    <t xml:space="preserve">Demontáž parkovej lavičky s betónovou pätkou,  -0,03400 t</t>
  </si>
  <si>
    <t>1347296319</t>
  </si>
  <si>
    <t>966001141.S</t>
  </si>
  <si>
    <t>Demontáž prvkov alebo komponentov detského ihriska s betónovou pätkou</t>
  </si>
  <si>
    <t>580120370</t>
  </si>
  <si>
    <t>9660R1143.S</t>
  </si>
  <si>
    <t>Montáž spätná prvkov alebo komponentov detského ihriska s betónovou pätkou</t>
  </si>
  <si>
    <t>312911015</t>
  </si>
  <si>
    <t>979011111.S</t>
  </si>
  <si>
    <t>Zvislá doprava sutiny a vybúraných hmôt za prvé podlažie nad alebo pod základným podlažím</t>
  </si>
  <si>
    <t>-1233669525</t>
  </si>
  <si>
    <t>979081111.S</t>
  </si>
  <si>
    <t>Odvoz sutiny a vybúraných hmôt na skládku do 1 km</t>
  </si>
  <si>
    <t>1856194333</t>
  </si>
  <si>
    <t>979081121.S</t>
  </si>
  <si>
    <t>Odvoz sutiny a vybúraných hmôt na skládku za každý ďalší 1 km</t>
  </si>
  <si>
    <t>527205634</t>
  </si>
  <si>
    <t>979082111.S</t>
  </si>
  <si>
    <t>Vnútrostavenisková doprava sutiny a vybúraných hmôt do 10 m</t>
  </si>
  <si>
    <t>1582120803</t>
  </si>
  <si>
    <t>979082121.S</t>
  </si>
  <si>
    <t>Vnútrostavenisková doprava sutiny a vybúraných hmôt za každých ďalších 5 m</t>
  </si>
  <si>
    <t>795158505</t>
  </si>
  <si>
    <t>979089002.S</t>
  </si>
  <si>
    <t>Poplatok za skladovanie - obaly, (15 01, 02, 06) ostatné</t>
  </si>
  <si>
    <t>-719757320</t>
  </si>
  <si>
    <t>998222012.S</t>
  </si>
  <si>
    <t>Presun hmôt na spevnených plochách s krytom z kameniva (8233, 8235) pre akékoľvek dľžky</t>
  </si>
  <si>
    <t>-1611452075</t>
  </si>
  <si>
    <t>SO05 02 - Areál materskej školy- Sadové úpravy</t>
  </si>
  <si>
    <t>111212121.S</t>
  </si>
  <si>
    <t>Odstránenie drevín priem. do 100 mm bez odstránenia pňa v rovine alebo na svahu do 1:5</t>
  </si>
  <si>
    <t>2111780240</t>
  </si>
  <si>
    <t>112101113.S</t>
  </si>
  <si>
    <t>Vyrúbanie stromu listnatého vo svahu do 1:5 priem. kmeňa nad 300 do 400 mm</t>
  </si>
  <si>
    <t>1747267950</t>
  </si>
  <si>
    <t>112201113.S</t>
  </si>
  <si>
    <t>Odstránenie pňa v rovine a na svahu do 1:5, priemer nad 300 do 400 mm</t>
  </si>
  <si>
    <t>-402563882</t>
  </si>
  <si>
    <t>Premývaný štrk, uloženie</t>
  </si>
  <si>
    <t>754789895</t>
  </si>
  <si>
    <t>1814304380</t>
  </si>
  <si>
    <t>180402111.S</t>
  </si>
  <si>
    <t>Založenie trávnika parkového výsevom v rovine do 1:5</t>
  </si>
  <si>
    <t>-1139108990</t>
  </si>
  <si>
    <t>185803111</t>
  </si>
  <si>
    <t>Ošetrenie trávnika bez ohľadu na spôsob založenia - pokosenie so zhrabaním a odvozom zhrabkov do 20 km a so zložením v rovine alebo vo sahu do 1:5</t>
  </si>
  <si>
    <t>-1555419861</t>
  </si>
  <si>
    <t>005720001400.S</t>
  </si>
  <si>
    <t>Osivá tráv - semená parkovej zmesi</t>
  </si>
  <si>
    <t>2123404543</t>
  </si>
  <si>
    <t>182001111</t>
  </si>
  <si>
    <t>Plošná úprava terénu s urovnaním povrchu bez doplnenia ornice v hornine 1 až 4, pri nerovnostiach terénu do +-150 mm v rovine a na svahu nad 1:5</t>
  </si>
  <si>
    <t>-1210047738</t>
  </si>
  <si>
    <t>184802111</t>
  </si>
  <si>
    <t>Chemické odburinenie pôdy v rovine alebo na svahu do 1:5 postrekom naširoko</t>
  </si>
  <si>
    <t>140126099</t>
  </si>
  <si>
    <t>M Pol27</t>
  </si>
  <si>
    <t>Totálny herbicíd - postrekový prípravok na ničenie burín</t>
  </si>
  <si>
    <t>ml</t>
  </si>
  <si>
    <t>-2118622906</t>
  </si>
  <si>
    <t>182001121.S</t>
  </si>
  <si>
    <t>Plošná úprava terénu pri nerovnostiach terénu nad 100-150 mm v rovine alebo na svahu do 1:5</t>
  </si>
  <si>
    <t>-997533303</t>
  </si>
  <si>
    <t>184102113.S</t>
  </si>
  <si>
    <t>Výsadba dreviny s balom v rovine alebo na svahu do 1:5, priemer balu nad 300 do 400 mm</t>
  </si>
  <si>
    <t>160227196</t>
  </si>
  <si>
    <t>184921093</t>
  </si>
  <si>
    <t>Mulčovanie rastlín pri hrúbke mulča nad 50 do 100 mm v rovine alebo na svahu do 1:5</t>
  </si>
  <si>
    <t>1848481709</t>
  </si>
  <si>
    <t>M Pol43</t>
  </si>
  <si>
    <t>Mulčovacia kôra, vrstva 10 cm</t>
  </si>
  <si>
    <t>-715260522</t>
  </si>
  <si>
    <t>18492111</t>
  </si>
  <si>
    <t>Položenie mulčovacej textílie v rovine alebo na svahu do 1:5</t>
  </si>
  <si>
    <t>866825372</t>
  </si>
  <si>
    <t>M Pol46</t>
  </si>
  <si>
    <t>Mulčovacia textília 1,6m x 100m čierna 50g/m2, +20% na rey a prekryvy</t>
  </si>
  <si>
    <t>1374132435</t>
  </si>
  <si>
    <t>183205121</t>
  </si>
  <si>
    <t>Založenie záhonu pre výsadbu rastlín na svahu do 1:5 na starom trávniku</t>
  </si>
  <si>
    <t>-1083032473</t>
  </si>
  <si>
    <t>183101113</t>
  </si>
  <si>
    <t>Hĺbenie jamky v rovine alebo na svahu do 1:5, objem nad 0,02 do 0,05 m3</t>
  </si>
  <si>
    <t>-1512085433</t>
  </si>
  <si>
    <t>184202112</t>
  </si>
  <si>
    <t>Zakotvenie dreviny troma a viac kolmi pri priemere kolov do 100 mm pri dĺžke kolov do 2 m do 3 m</t>
  </si>
  <si>
    <t>1653403255</t>
  </si>
  <si>
    <t>M Pol28</t>
  </si>
  <si>
    <t>Kotviace koly</t>
  </si>
  <si>
    <t>-489382695</t>
  </si>
  <si>
    <t>M Pol29</t>
  </si>
  <si>
    <t>Popruhy k uviazaniu stromov (1,5 m / kôl)</t>
  </si>
  <si>
    <t>-1986522542</t>
  </si>
  <si>
    <t>-1006871213</t>
  </si>
  <si>
    <t>1777643462</t>
  </si>
  <si>
    <t>998231311.S</t>
  </si>
  <si>
    <t>Presun hmôt pre sadovnícke a krajinárske úpravy do 5000 m vodorovne bez zvislého presunu</t>
  </si>
  <si>
    <t>1390549931</t>
  </si>
  <si>
    <t>SO05 03 - Areál materskej školy- Spevnené plochy</t>
  </si>
  <si>
    <t>111101101.S</t>
  </si>
  <si>
    <t>Odstránenie travín a tŕstia s príp. premiestnením a uložením na hromady do 50 m, pri celkovej ploche do 1000m2</t>
  </si>
  <si>
    <t>-811700629</t>
  </si>
  <si>
    <t>113107143.S</t>
  </si>
  <si>
    <t xml:space="preserve">Odstránenie krytu asfaltového v ploche do 200 m2, hr. nad 100 do 150 mm,  -0,31600t</t>
  </si>
  <si>
    <t>-1197211803</t>
  </si>
  <si>
    <t>113152110.S</t>
  </si>
  <si>
    <t xml:space="preserve">Frézovanie asf. podkladu alebo krytu bez prek., plochy do 500 m2, pruh š. do 0,5 m, hr. do 30 mm  0,076 t</t>
  </si>
  <si>
    <t>149839736</t>
  </si>
  <si>
    <t>113152130.S</t>
  </si>
  <si>
    <t xml:space="preserve">Frézovanie asf. podkladu alebo krytu bez prek., plochy do 500 m2, pruh š. do 0,5 m, hr. 50 mm  0,127 t</t>
  </si>
  <si>
    <t>630139698</t>
  </si>
  <si>
    <t>113202111.S</t>
  </si>
  <si>
    <t xml:space="preserve">Vytrhanie obrúb kamenných, s vybúraním lôžka, z krajníkov alebo obrubníkov stojatých,  -0,14500t</t>
  </si>
  <si>
    <t>-41326678</t>
  </si>
  <si>
    <t>121101002.S</t>
  </si>
  <si>
    <t>Odstránenie ornice ručne s vodorov. premiest., na hromady do 50 m hr. nad 150 mm</t>
  </si>
  <si>
    <t>-1333542933</t>
  </si>
  <si>
    <t>122201101.S</t>
  </si>
  <si>
    <t>Odkopávka a prekopávka nezapažená v hornine 3, do 100 m3</t>
  </si>
  <si>
    <t>1105123639</t>
  </si>
  <si>
    <t>122201101.S.1</t>
  </si>
  <si>
    <t>Spätný zásyp odkopanou zeminou</t>
  </si>
  <si>
    <t>295326465</t>
  </si>
  <si>
    <t>122201109.S</t>
  </si>
  <si>
    <t>Odkopávky a prekopávky nezapažené. Príplatok k cenám za lepivosť horniny 3</t>
  </si>
  <si>
    <t>205979468</t>
  </si>
  <si>
    <t>132211101.S</t>
  </si>
  <si>
    <t xml:space="preserve">Hĺbenie rýh šírky do 600 mm v  hornine tr.3 súdržných - ručným náradím</t>
  </si>
  <si>
    <t>-326652584</t>
  </si>
  <si>
    <t>132211119.S</t>
  </si>
  <si>
    <t>Príplatok za lepivosť pri hĺbení rýh š do 600 mm ručným náradím v hornine tr. 3</t>
  </si>
  <si>
    <t>1790377029</t>
  </si>
  <si>
    <t>161101501</t>
  </si>
  <si>
    <t>Zvislé premiestnenie výkopku z horniny I až IV,</t>
  </si>
  <si>
    <t>84169313</t>
  </si>
  <si>
    <t>162301121.S</t>
  </si>
  <si>
    <t>Vodorovné premiestnenie výkopku po spevnenej ceste z horniny tr.1-4, nad 100 do 1000 m3 na vzdialenosť nad 50 do 500 m</t>
  </si>
  <si>
    <t>974192265</t>
  </si>
  <si>
    <t>162301122.S</t>
  </si>
  <si>
    <t xml:space="preserve">Vodorovné premiestnenie výkopku po spevnenej ceste z  horniny tr.1-4, nad 100 do 1000 m3 na vzdialenosť do 1000 m</t>
  </si>
  <si>
    <t>-368120224</t>
  </si>
  <si>
    <t>162501123.S</t>
  </si>
  <si>
    <t>1783286239</t>
  </si>
  <si>
    <t>167101101</t>
  </si>
  <si>
    <t>1036330115</t>
  </si>
  <si>
    <t>1711-R11101.S</t>
  </si>
  <si>
    <t>Vykonanie statickej zaťažovacej skúšky na zhutnený terén pre podmienku Edef=45MPa</t>
  </si>
  <si>
    <t>skúška</t>
  </si>
  <si>
    <t>-1418830534</t>
  </si>
  <si>
    <t>171201201</t>
  </si>
  <si>
    <t>Uloženie sypaniny na skládky do 100 m3</t>
  </si>
  <si>
    <t>-1455555750</t>
  </si>
  <si>
    <t>171209001.S</t>
  </si>
  <si>
    <t>Poplatok za skladovanie - zemina a kamenivo (17 05) nebezpečné</t>
  </si>
  <si>
    <t>1701088917</t>
  </si>
  <si>
    <t>215901101.S</t>
  </si>
  <si>
    <t>Zhutnenie podložia z rastlej horniny 1 až 4 pod násypy, z hornina súdržných do 92 % PS a nesúdržných</t>
  </si>
  <si>
    <t>1913051073</t>
  </si>
  <si>
    <t>564851115.S</t>
  </si>
  <si>
    <t>Podklad zo štrkodrviny s rozprestretím a zhutnením, po zhutnení hr. 190 mm</t>
  </si>
  <si>
    <t>284239082</t>
  </si>
  <si>
    <t>567122114.S</t>
  </si>
  <si>
    <t>Podklad z kameniva stmeleného cementom s rozprestretím a zhutnením, CBGM C 8/10 (C 6/8), po zhutnení hr. 150 mm</t>
  </si>
  <si>
    <t>483153082</t>
  </si>
  <si>
    <t>573211111.S</t>
  </si>
  <si>
    <t>Postrek asfaltový spojovací bez posypu kamenivom z asfaltu cestného v množstve 0,70 kg/m2</t>
  </si>
  <si>
    <t>-1471597240</t>
  </si>
  <si>
    <t>576751111.S</t>
  </si>
  <si>
    <t>Koberec asfaltový zo štrkopiesku s rozprestretím a so zhutnením, po zhutnení hr. 60 mm</t>
  </si>
  <si>
    <t>318488265</t>
  </si>
  <si>
    <t>914811111.S</t>
  </si>
  <si>
    <t>Montáž plastového podstavca dočasnej dopravnej značky</t>
  </si>
  <si>
    <t>1861941595</t>
  </si>
  <si>
    <t>404490009000.S</t>
  </si>
  <si>
    <t>Podstavec plastový PVC, dxšxv 850x410x100 mm, pre stĺpiky dopravného značenia</t>
  </si>
  <si>
    <t>933750422</t>
  </si>
  <si>
    <t>914812111.S</t>
  </si>
  <si>
    <t>Montáž dočasnej dopravnej značky samostatnej základnej</t>
  </si>
  <si>
    <t>-1178161604</t>
  </si>
  <si>
    <t>404410000200.S</t>
  </si>
  <si>
    <t>Výstražná značka, rozmer 900 mm, fólia RA1, pozinkovaná</t>
  </si>
  <si>
    <t>-469398329</t>
  </si>
  <si>
    <t>914812211.S</t>
  </si>
  <si>
    <t>Demontáž dočasnej dopravnej značky kompletnej základnej</t>
  </si>
  <si>
    <t>2135589634</t>
  </si>
  <si>
    <t>915701111.S</t>
  </si>
  <si>
    <t>Zhotovenie vodorov. značenia z náterových hmôt hr. 2,5 až 3 mm - vodiace pruhy</t>
  </si>
  <si>
    <t>1752678013</t>
  </si>
  <si>
    <t>404460002000.S</t>
  </si>
  <si>
    <t>Rozpúšťadlová cestná farba biela, pre vodorovné dopravné značenie</t>
  </si>
  <si>
    <t>bal</t>
  </si>
  <si>
    <t>833424356</t>
  </si>
  <si>
    <t>916331111.1</t>
  </si>
  <si>
    <t>Osadenie cestného obrubníka betónového ležatého do lôžka z betónu prostého tr. C 12/15 bez bočnej opory- pre zapustený obrubník</t>
  </si>
  <si>
    <t>-1652171471</t>
  </si>
  <si>
    <t>592170002200.S</t>
  </si>
  <si>
    <t>Obrubník cestný, lxšxv 1000x150x260 mm, skosenie 120/40 mm</t>
  </si>
  <si>
    <t>1635310736</t>
  </si>
  <si>
    <t>919735113.S</t>
  </si>
  <si>
    <t>Rezanie existujúceho asfaltového krytu alebo podkladu hĺbky nad 100 do 150 mm</t>
  </si>
  <si>
    <t>282228337</t>
  </si>
  <si>
    <t>-1651683463</t>
  </si>
  <si>
    <t>979081111</t>
  </si>
  <si>
    <t>-1615229466</t>
  </si>
  <si>
    <t>979081121</t>
  </si>
  <si>
    <t>-1494864405</t>
  </si>
  <si>
    <t>979089012</t>
  </si>
  <si>
    <t>Poplatok za skladovanie - betón, tehly, dlaždice (17 01) ostatné</t>
  </si>
  <si>
    <t>-584319940</t>
  </si>
  <si>
    <t>998225111.S</t>
  </si>
  <si>
    <t>Presun hmôt pre pozemnú komunikáciu a letisko s krytom asfaltovým akejkoľvek dĺžky objektu</t>
  </si>
  <si>
    <t>-201072401</t>
  </si>
  <si>
    <t>SO05 04 - Kanalizačná prípojka splaškových odpadových vôd</t>
  </si>
  <si>
    <t>351-R01_X_K</t>
  </si>
  <si>
    <t>D+M Kanalizačná prípojka splaškových odpadových vôd</t>
  </si>
  <si>
    <t>1182387834</t>
  </si>
  <si>
    <t>SO06 - Prekládka telekomunikačného vedenia</t>
  </si>
  <si>
    <t>Ing. Jaroslav Ďurmek</t>
  </si>
  <si>
    <t xml:space="preserve">    22-M - Montáže oznamovacích a zabezpečovacích zariadení</t>
  </si>
  <si>
    <t>22-M</t>
  </si>
  <si>
    <t>Montáže oznamovacích a zabezpečovacích zariadení</t>
  </si>
  <si>
    <t>2200-R01_X_TV</t>
  </si>
  <si>
    <t>D+M Prekládka telekomunikačného vedenia</t>
  </si>
  <si>
    <t>372628887</t>
  </si>
  <si>
    <t>2200-R01_X_TV_1</t>
  </si>
  <si>
    <t>Hodinové zúčtovacie sadzby</t>
  </si>
  <si>
    <t>-233479656</t>
  </si>
  <si>
    <t>SO07 01 - Stavebné úpravy v jestvujúcej budove MŠ</t>
  </si>
  <si>
    <t xml:space="preserve">HSV -   Práce a dodávky HSV</t>
  </si>
  <si>
    <t xml:space="preserve">    712 -  Izolácie striech</t>
  </si>
  <si>
    <t xml:space="preserve">    725 - Zdravotechnika - zariaďovacie predmety</t>
  </si>
  <si>
    <t xml:space="preserve">    791 - Zariadenia veľkokuchýň</t>
  </si>
  <si>
    <t xml:space="preserve">  Práce a dodávky HSV</t>
  </si>
  <si>
    <t>-608086037</t>
  </si>
  <si>
    <t>564764575</t>
  </si>
  <si>
    <t>189530970</t>
  </si>
  <si>
    <t>1541490718</t>
  </si>
  <si>
    <t>7644108501</t>
  </si>
  <si>
    <t xml:space="preserve">Demontáž oplechovania parapetov </t>
  </si>
  <si>
    <t>263320688</t>
  </si>
  <si>
    <t>776511820.1</t>
  </si>
  <si>
    <t>Odstránenie povlakových podláh z nášľapnej plochy lepených s podložkou, vr. soklov</t>
  </si>
  <si>
    <t>1967598570</t>
  </si>
  <si>
    <t>280376496</t>
  </si>
  <si>
    <t>795025912</t>
  </si>
  <si>
    <t>222675423</t>
  </si>
  <si>
    <t>962032231</t>
  </si>
  <si>
    <t xml:space="preserve">Búranie muriva nadzákladového z tehál pálených, vápenopieskových,cementových na maltu,  -1,90500t</t>
  </si>
  <si>
    <t>-932697594</t>
  </si>
  <si>
    <t>9650817120</t>
  </si>
  <si>
    <t>Búranie dlažieb, bez podklad. lôžka z xylolit., alebo keramických dlaždíc hr. do 10 mm, vr. soklov</t>
  </si>
  <si>
    <t>603470256</t>
  </si>
  <si>
    <t>9680120</t>
  </si>
  <si>
    <t xml:space="preserve">Prieraz pre vzt  200x200 mm  v stene hr. 500 mm</t>
  </si>
  <si>
    <t>578958196</t>
  </si>
  <si>
    <t>9680611120</t>
  </si>
  <si>
    <t xml:space="preserve">Vyvesenie alebo zavesenie dreveného alebo kov.okenného krídla </t>
  </si>
  <si>
    <t>-1033481415</t>
  </si>
  <si>
    <t>968062246.0</t>
  </si>
  <si>
    <t xml:space="preserve">Vybúranie drevených a kovových rámov okien jednoduchých plochy do 4 m2,  -0,02700t </t>
  </si>
  <si>
    <t>1256757610</t>
  </si>
  <si>
    <t>974032878</t>
  </si>
  <si>
    <t>Vytváranie drážok ručným drážkovačom</t>
  </si>
  <si>
    <t>-1182082956</t>
  </si>
  <si>
    <t>978013191</t>
  </si>
  <si>
    <t xml:space="preserve">Otlčenie omietok stien vnútorných vápenných alebo vápennocementových v rozsahu do 100 %,  -0,04600t</t>
  </si>
  <si>
    <t>979544860</t>
  </si>
  <si>
    <t>978059631</t>
  </si>
  <si>
    <t xml:space="preserve">Odsekanie a odobratie  obkladačiek zo stien  nad 2 m2,  -0,08900t</t>
  </si>
  <si>
    <t>1901077313</t>
  </si>
  <si>
    <t>978065071.S</t>
  </si>
  <si>
    <t xml:space="preserve">Odstránenie kontaktného zateplenia vrátane povrchovej úpravy z dosiek z minerálnej vlny hrúbky nad 120-150 mm,  -0,04382t</t>
  </si>
  <si>
    <t>-118806738</t>
  </si>
  <si>
    <t>830720147</t>
  </si>
  <si>
    <t>756541548</t>
  </si>
  <si>
    <t>979082111</t>
  </si>
  <si>
    <t>-274134413</t>
  </si>
  <si>
    <t>979087212</t>
  </si>
  <si>
    <t>Nakladanie na dopravné prostriedky pre vodorovnú dopravu sutiny</t>
  </si>
  <si>
    <t>205687098</t>
  </si>
  <si>
    <t>Poplatok za skladovanie - betón, tehly, dlaždice (17 01 ), ostatné</t>
  </si>
  <si>
    <t>1552738838</t>
  </si>
  <si>
    <t>979089112</t>
  </si>
  <si>
    <t>Poplatok za skladovanie - drevo, sklo, plasty (17 02 ), ostatné</t>
  </si>
  <si>
    <t>2108052689</t>
  </si>
  <si>
    <t>1600155006</t>
  </si>
  <si>
    <t>1659960527</t>
  </si>
  <si>
    <t>2043667588</t>
  </si>
  <si>
    <t>-744565689</t>
  </si>
  <si>
    <t>-1466421346</t>
  </si>
  <si>
    <t xml:space="preserve"> Izolácie striech</t>
  </si>
  <si>
    <t>7123617031</t>
  </si>
  <si>
    <t xml:space="preserve">Zhotovenie povlak. krytiny striech gumami fóliou </t>
  </si>
  <si>
    <t>-1510584164</t>
  </si>
  <si>
    <t>28R7X-000150</t>
  </si>
  <si>
    <t>Akrylová hydroizolačná guma náterová, 2 vrstvy, 10 kg vedro</t>
  </si>
  <si>
    <t>941506027</t>
  </si>
  <si>
    <t>-388531472</t>
  </si>
  <si>
    <t>725</t>
  </si>
  <si>
    <t>Zdravotechnika - zariaďovacie predmety</t>
  </si>
  <si>
    <t>725210821.S</t>
  </si>
  <si>
    <t xml:space="preserve">Demontáž umývadiel alebo umývadielok bez výtokovej armatúry,  -0,01946t</t>
  </si>
  <si>
    <t>-765904551</t>
  </si>
  <si>
    <t>725219201.S</t>
  </si>
  <si>
    <t>Montáž umývadla keramického na konzoly, bez výtokovej armatúry</t>
  </si>
  <si>
    <t>950432617</t>
  </si>
  <si>
    <t>642110004300.S</t>
  </si>
  <si>
    <t>Umývadlo keramické bežný typ</t>
  </si>
  <si>
    <t>-1533812775</t>
  </si>
  <si>
    <t>725530823.S</t>
  </si>
  <si>
    <t xml:space="preserve">Demontáž elektrického zásobníkového ohrievača vody tlakového od 50 l do 200 l,  -0,15500t</t>
  </si>
  <si>
    <t>-158186470</t>
  </si>
  <si>
    <t>725819401.S</t>
  </si>
  <si>
    <t>Montáž ventilu rohového s pripojovacou rúrkou G 1/2</t>
  </si>
  <si>
    <t>240543161</t>
  </si>
  <si>
    <t>551620023300.S</t>
  </si>
  <si>
    <t>Odpadový ventil pre odtoky drezov d 90 mm s pripojovacím závitom 6/4", s vtokovým košíkom a ventilovým tanierikom z nerezu, PP</t>
  </si>
  <si>
    <t>160064545</t>
  </si>
  <si>
    <t>725820802</t>
  </si>
  <si>
    <t xml:space="preserve">Demontáž batérie stojankovej do 1 otvoru,  -0,00086t</t>
  </si>
  <si>
    <t>-488604766</t>
  </si>
  <si>
    <t>725829201.S</t>
  </si>
  <si>
    <t>Montáž batérie umývadlovej a drezovej nástennej pákovej alebo klasickej s mechanickým ovládaním</t>
  </si>
  <si>
    <t>1507316091</t>
  </si>
  <si>
    <t>551450000600.S</t>
  </si>
  <si>
    <t>Batéria drezová stojanková páková</t>
  </si>
  <si>
    <t>-215520987</t>
  </si>
  <si>
    <t>725860820</t>
  </si>
  <si>
    <t xml:space="preserve">Demontáž jednoduchej  zápachovej uzávierky pre zariaďovacie predmety, umývadlá, drezy, práčky  -0,00085t</t>
  </si>
  <si>
    <t>-1242370340</t>
  </si>
  <si>
    <t>725869302.S</t>
  </si>
  <si>
    <t>Montáž zápachovej uzávierky pre zariaďovacie predmety, umývadlovej do D 50 (podomietková)</t>
  </si>
  <si>
    <t>-522327719</t>
  </si>
  <si>
    <t>551620005600.S</t>
  </si>
  <si>
    <t>Zápachová uzávierka - sifón pre umývadlá DN 50</t>
  </si>
  <si>
    <t>-787615066</t>
  </si>
  <si>
    <t>998725202.S</t>
  </si>
  <si>
    <t>Presun hmôt pre zariaďovacie predmety v objektoch výšky nad 6 do 12 m</t>
  </si>
  <si>
    <t>1471330849</t>
  </si>
  <si>
    <t>-477035092</t>
  </si>
  <si>
    <t>-1968940057</t>
  </si>
  <si>
    <t>-2045766746</t>
  </si>
  <si>
    <t>776401800</t>
  </si>
  <si>
    <t>Demontáž soklíkov alebo líšt</t>
  </si>
  <si>
    <t>-358428562</t>
  </si>
  <si>
    <t>776551000.S</t>
  </si>
  <si>
    <t>Lepenie povlakových podláh korkových</t>
  </si>
  <si>
    <t>-1471231683</t>
  </si>
  <si>
    <t>284130001200.S</t>
  </si>
  <si>
    <t>Vonkajší alebo vnútorný uholník soklových líšt pre korkovépodlahoviny, šxv 50x100 mm</t>
  </si>
  <si>
    <t>-807619340</t>
  </si>
  <si>
    <t>284130001500.S</t>
  </si>
  <si>
    <t>Podlahový profil so zaoblenou hranou pre korkové podlahoviny, 15x15 mm</t>
  </si>
  <si>
    <t>-1827786641</t>
  </si>
  <si>
    <t>284140000100</t>
  </si>
  <si>
    <t>Podlaha linoleum , hrúbka 2 mm</t>
  </si>
  <si>
    <t>-614084824</t>
  </si>
  <si>
    <t>776992127</t>
  </si>
  <si>
    <t>Vyspravenie podkladu nivelačnou stierkou hr. 5 mm</t>
  </si>
  <si>
    <t>-1774489139</t>
  </si>
  <si>
    <t>776992200.S</t>
  </si>
  <si>
    <t>Príprava podkladu prebrúsením strojne brúskou na betón</t>
  </si>
  <si>
    <t>698989865</t>
  </si>
  <si>
    <t>368571682</t>
  </si>
  <si>
    <t>1991117469</t>
  </si>
  <si>
    <t>-2125133943</t>
  </si>
  <si>
    <t>-1103250772</t>
  </si>
  <si>
    <t>324142170</t>
  </si>
  <si>
    <t>579432143</t>
  </si>
  <si>
    <t>1596617124</t>
  </si>
  <si>
    <t>132338676</t>
  </si>
  <si>
    <t>491379001</t>
  </si>
  <si>
    <t>-1519124921</t>
  </si>
  <si>
    <t>791</t>
  </si>
  <si>
    <t>Zariadenia veľkokuchýň</t>
  </si>
  <si>
    <t>791641101.S</t>
  </si>
  <si>
    <t xml:space="preserve">Montáž  stola</t>
  </si>
  <si>
    <t>-1646154666</t>
  </si>
  <si>
    <t>791641105.S</t>
  </si>
  <si>
    <t>Montáž - vozík servírovací</t>
  </si>
  <si>
    <t>-450558118</t>
  </si>
  <si>
    <t>SO07 02 - Vykurovanie- Stavebné úpravy v jestv. MŠ</t>
  </si>
  <si>
    <t>Ing. Drahomíra Heneková</t>
  </si>
  <si>
    <t>733_DM_KUR_MŠ</t>
  </si>
  <si>
    <t>-1567021683</t>
  </si>
  <si>
    <t>733_DM_KUR_M_MŠ</t>
  </si>
  <si>
    <t>802285401</t>
  </si>
  <si>
    <t>SO07 03 - Plynoinštalácia-Stavebné úpravy v jestv. MŠ</t>
  </si>
  <si>
    <t xml:space="preserve">    731 - Ústredné kúrenie - kotolne</t>
  </si>
  <si>
    <t>731</t>
  </si>
  <si>
    <t>Ústredné kúrenie - kotolne</t>
  </si>
  <si>
    <t>731_PLYN_01</t>
  </si>
  <si>
    <t>D+M Plynoinštalácia-Stavebné úpravy v jestv. MŠ</t>
  </si>
  <si>
    <t>2029869236</t>
  </si>
  <si>
    <t>SO07 04 - Odvetranie kuchyne-Stavebné úpravy v jestv. MŠ</t>
  </si>
  <si>
    <t>733_DM_OK_M_MŠ</t>
  </si>
  <si>
    <t>Montáž Odvetranie kuchyne</t>
  </si>
  <si>
    <t>785206191</t>
  </si>
  <si>
    <t>733_DM_OK_MŠ</t>
  </si>
  <si>
    <t>Dodávka Odvetranie kuchyne</t>
  </si>
  <si>
    <t>1703527614</t>
  </si>
  <si>
    <t>SO07 75 - Elektroinštalácia pre VZT</t>
  </si>
  <si>
    <t>2100_XREF_XVZT</t>
  </si>
  <si>
    <t>D+M Elektroinštalácia pre VZT</t>
  </si>
  <si>
    <t>-861966462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</si>
</sst>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11/2020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Prístavba a stavebné úpravy MŠ Okružná 53/5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Ilava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Ing. Jozef Illa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Bc. Patrícia Lapošová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ROUND(SUM(AG95:AG113),2)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ROUND(SUM(AS95:AS113),2)</f>
        <v>0</v>
      </c>
      <c r="AT94" s="111">
        <f>ROUND(SUM(AV94:AW94),2)</f>
        <v>0</v>
      </c>
      <c r="AU94" s="112">
        <f>ROUND(SUM(AU95:AU113),5)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ROUND(SUM(AZ95:AZ113),2)</f>
        <v>0</v>
      </c>
      <c r="BA94" s="111">
        <f>ROUND(SUM(BA95:BA113),2)</f>
        <v>0</v>
      </c>
      <c r="BB94" s="111">
        <f>ROUND(SUM(BB95:BB113),2)</f>
        <v>0</v>
      </c>
      <c r="BC94" s="111">
        <f>ROUND(SUM(BC95:BC113),2)</f>
        <v>0</v>
      </c>
      <c r="BD94" s="113">
        <f>ROUND(SUM(BD95:BD113),2)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Prístavba matersk...'!J30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01 - Prístavba matersk...'!P139</f>
        <v>0</v>
      </c>
      <c r="AV95" s="125">
        <f>'SO 01 - Prístavba matersk...'!J33</f>
        <v>0</v>
      </c>
      <c r="AW95" s="125">
        <f>'SO 01 - Prístavba matersk...'!J34</f>
        <v>0</v>
      </c>
      <c r="AX95" s="125">
        <f>'SO 01 - Prístavba matersk...'!J35</f>
        <v>0</v>
      </c>
      <c r="AY95" s="125">
        <f>'SO 01 - Prístavba matersk...'!J36</f>
        <v>0</v>
      </c>
      <c r="AZ95" s="125">
        <f>'SO 01 - Prístavba matersk...'!F33</f>
        <v>0</v>
      </c>
      <c r="BA95" s="125">
        <f>'SO 01 - Prístavba matersk...'!F34</f>
        <v>0</v>
      </c>
      <c r="BB95" s="125">
        <f>'SO 01 - Prístavba matersk...'!F35</f>
        <v>0</v>
      </c>
      <c r="BC95" s="125">
        <f>'SO 01 - Prístavba matersk...'!F36</f>
        <v>0</v>
      </c>
      <c r="BD95" s="127">
        <f>'SO 01 - Prístavba matersk...'!F37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75</v>
      </c>
    </row>
    <row r="96" s="7" customFormat="1" ht="24.75" customHeight="1">
      <c r="A96" s="116" t="s">
        <v>79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'SO01-03 - Zdravotechnika'!J30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'SO01-03 - Zdravotechnika'!P118</f>
        <v>0</v>
      </c>
      <c r="AV96" s="125">
        <f>'SO01-03 - Zdravotechnika'!J33</f>
        <v>0</v>
      </c>
      <c r="AW96" s="125">
        <f>'SO01-03 - Zdravotechnika'!J34</f>
        <v>0</v>
      </c>
      <c r="AX96" s="125">
        <f>'SO01-03 - Zdravotechnika'!J35</f>
        <v>0</v>
      </c>
      <c r="AY96" s="125">
        <f>'SO01-03 - Zdravotechnika'!J36</f>
        <v>0</v>
      </c>
      <c r="AZ96" s="125">
        <f>'SO01-03 - Zdravotechnika'!F33</f>
        <v>0</v>
      </c>
      <c r="BA96" s="125">
        <f>'SO01-03 - Zdravotechnika'!F34</f>
        <v>0</v>
      </c>
      <c r="BB96" s="125">
        <f>'SO01-03 - Zdravotechnika'!F35</f>
        <v>0</v>
      </c>
      <c r="BC96" s="125">
        <f>'SO01-03 - Zdravotechnika'!F36</f>
        <v>0</v>
      </c>
      <c r="BD96" s="127">
        <f>'SO01-03 - Zdravotechnika'!F37</f>
        <v>0</v>
      </c>
      <c r="BE96" s="7"/>
      <c r="BT96" s="128" t="s">
        <v>83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75</v>
      </c>
    </row>
    <row r="97" s="7" customFormat="1" ht="24.75" customHeight="1">
      <c r="A97" s="116" t="s">
        <v>79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'SO01-04 - Vykurovanie'!J30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'SO01-04 - Vykurovanie'!P118</f>
        <v>0</v>
      </c>
      <c r="AV97" s="125">
        <f>'SO01-04 - Vykurovanie'!J33</f>
        <v>0</v>
      </c>
      <c r="AW97" s="125">
        <f>'SO01-04 - Vykurovanie'!J34</f>
        <v>0</v>
      </c>
      <c r="AX97" s="125">
        <f>'SO01-04 - Vykurovanie'!J35</f>
        <v>0</v>
      </c>
      <c r="AY97" s="125">
        <f>'SO01-04 - Vykurovanie'!J36</f>
        <v>0</v>
      </c>
      <c r="AZ97" s="125">
        <f>'SO01-04 - Vykurovanie'!F33</f>
        <v>0</v>
      </c>
      <c r="BA97" s="125">
        <f>'SO01-04 - Vykurovanie'!F34</f>
        <v>0</v>
      </c>
      <c r="BB97" s="125">
        <f>'SO01-04 - Vykurovanie'!F35</f>
        <v>0</v>
      </c>
      <c r="BC97" s="125">
        <f>'SO01-04 - Vykurovanie'!F36</f>
        <v>0</v>
      </c>
      <c r="BD97" s="127">
        <f>'SO01-04 - Vykurovanie'!F37</f>
        <v>0</v>
      </c>
      <c r="BE97" s="7"/>
      <c r="BT97" s="128" t="s">
        <v>83</v>
      </c>
      <c r="BV97" s="128" t="s">
        <v>77</v>
      </c>
      <c r="BW97" s="128" t="s">
        <v>90</v>
      </c>
      <c r="BX97" s="128" t="s">
        <v>5</v>
      </c>
      <c r="CL97" s="128" t="s">
        <v>1</v>
      </c>
      <c r="CM97" s="128" t="s">
        <v>75</v>
      </c>
    </row>
    <row r="98" s="7" customFormat="1" ht="24.75" customHeight="1">
      <c r="A98" s="116" t="s">
        <v>79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'SO01-05 - Elektroinštalácia'!J30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4">
        <v>0</v>
      </c>
      <c r="AT98" s="125">
        <f>ROUND(SUM(AV98:AW98),2)</f>
        <v>0</v>
      </c>
      <c r="AU98" s="126">
        <f>'SO01-05 - Elektroinštalácia'!P118</f>
        <v>0</v>
      </c>
      <c r="AV98" s="125">
        <f>'SO01-05 - Elektroinštalácia'!J33</f>
        <v>0</v>
      </c>
      <c r="AW98" s="125">
        <f>'SO01-05 - Elektroinštalácia'!J34</f>
        <v>0</v>
      </c>
      <c r="AX98" s="125">
        <f>'SO01-05 - Elektroinštalácia'!J35</f>
        <v>0</v>
      </c>
      <c r="AY98" s="125">
        <f>'SO01-05 - Elektroinštalácia'!J36</f>
        <v>0</v>
      </c>
      <c r="AZ98" s="125">
        <f>'SO01-05 - Elektroinštalácia'!F33</f>
        <v>0</v>
      </c>
      <c r="BA98" s="125">
        <f>'SO01-05 - Elektroinštalácia'!F34</f>
        <v>0</v>
      </c>
      <c r="BB98" s="125">
        <f>'SO01-05 - Elektroinštalácia'!F35</f>
        <v>0</v>
      </c>
      <c r="BC98" s="125">
        <f>'SO01-05 - Elektroinštalácia'!F36</f>
        <v>0</v>
      </c>
      <c r="BD98" s="127">
        <f>'SO01-05 - Elektroinštalácia'!F37</f>
        <v>0</v>
      </c>
      <c r="BE98" s="7"/>
      <c r="BT98" s="128" t="s">
        <v>83</v>
      </c>
      <c r="BV98" s="128" t="s">
        <v>77</v>
      </c>
      <c r="BW98" s="128" t="s">
        <v>93</v>
      </c>
      <c r="BX98" s="128" t="s">
        <v>5</v>
      </c>
      <c r="CL98" s="128" t="s">
        <v>1</v>
      </c>
      <c r="CM98" s="128" t="s">
        <v>75</v>
      </c>
    </row>
    <row r="99" s="7" customFormat="1" ht="24.75" customHeight="1">
      <c r="A99" s="116" t="s">
        <v>79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'SO01-06 - Bleskozvod'!J30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82</v>
      </c>
      <c r="AR99" s="123"/>
      <c r="AS99" s="124">
        <v>0</v>
      </c>
      <c r="AT99" s="125">
        <f>ROUND(SUM(AV99:AW99),2)</f>
        <v>0</v>
      </c>
      <c r="AU99" s="126">
        <f>'SO01-06 - Bleskozvod'!P118</f>
        <v>0</v>
      </c>
      <c r="AV99" s="125">
        <f>'SO01-06 - Bleskozvod'!J33</f>
        <v>0</v>
      </c>
      <c r="AW99" s="125">
        <f>'SO01-06 - Bleskozvod'!J34</f>
        <v>0</v>
      </c>
      <c r="AX99" s="125">
        <f>'SO01-06 - Bleskozvod'!J35</f>
        <v>0</v>
      </c>
      <c r="AY99" s="125">
        <f>'SO01-06 - Bleskozvod'!J36</f>
        <v>0</v>
      </c>
      <c r="AZ99" s="125">
        <f>'SO01-06 - Bleskozvod'!F33</f>
        <v>0</v>
      </c>
      <c r="BA99" s="125">
        <f>'SO01-06 - Bleskozvod'!F34</f>
        <v>0</v>
      </c>
      <c r="BB99" s="125">
        <f>'SO01-06 - Bleskozvod'!F35</f>
        <v>0</v>
      </c>
      <c r="BC99" s="125">
        <f>'SO01-06 - Bleskozvod'!F36</f>
        <v>0</v>
      </c>
      <c r="BD99" s="127">
        <f>'SO01-06 - Bleskozvod'!F37</f>
        <v>0</v>
      </c>
      <c r="BE99" s="7"/>
      <c r="BT99" s="128" t="s">
        <v>83</v>
      </c>
      <c r="BV99" s="128" t="s">
        <v>77</v>
      </c>
      <c r="BW99" s="128" t="s">
        <v>96</v>
      </c>
      <c r="BX99" s="128" t="s">
        <v>5</v>
      </c>
      <c r="CL99" s="128" t="s">
        <v>1</v>
      </c>
      <c r="CM99" s="128" t="s">
        <v>75</v>
      </c>
    </row>
    <row r="100" s="7" customFormat="1" ht="16.5" customHeight="1">
      <c r="A100" s="116" t="s">
        <v>79</v>
      </c>
      <c r="B100" s="117"/>
      <c r="C100" s="118"/>
      <c r="D100" s="119" t="s">
        <v>97</v>
      </c>
      <c r="E100" s="119"/>
      <c r="F100" s="119"/>
      <c r="G100" s="119"/>
      <c r="H100" s="119"/>
      <c r="I100" s="120"/>
      <c r="J100" s="119" t="s">
        <v>98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'SO02 - STL plynová prípoj...'!J30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82</v>
      </c>
      <c r="AR100" s="123"/>
      <c r="AS100" s="124">
        <v>0</v>
      </c>
      <c r="AT100" s="125">
        <f>ROUND(SUM(AV100:AW100),2)</f>
        <v>0</v>
      </c>
      <c r="AU100" s="126">
        <f>'SO02 - STL plynová prípoj...'!P118</f>
        <v>0</v>
      </c>
      <c r="AV100" s="125">
        <f>'SO02 - STL plynová prípoj...'!J33</f>
        <v>0</v>
      </c>
      <c r="AW100" s="125">
        <f>'SO02 - STL plynová prípoj...'!J34</f>
        <v>0</v>
      </c>
      <c r="AX100" s="125">
        <f>'SO02 - STL plynová prípoj...'!J35</f>
        <v>0</v>
      </c>
      <c r="AY100" s="125">
        <f>'SO02 - STL plynová prípoj...'!J36</f>
        <v>0</v>
      </c>
      <c r="AZ100" s="125">
        <f>'SO02 - STL plynová prípoj...'!F33</f>
        <v>0</v>
      </c>
      <c r="BA100" s="125">
        <f>'SO02 - STL plynová prípoj...'!F34</f>
        <v>0</v>
      </c>
      <c r="BB100" s="125">
        <f>'SO02 - STL plynová prípoj...'!F35</f>
        <v>0</v>
      </c>
      <c r="BC100" s="125">
        <f>'SO02 - STL plynová prípoj...'!F36</f>
        <v>0</v>
      </c>
      <c r="BD100" s="127">
        <f>'SO02 - STL plynová prípoj...'!F37</f>
        <v>0</v>
      </c>
      <c r="BE100" s="7"/>
      <c r="BT100" s="128" t="s">
        <v>83</v>
      </c>
      <c r="BV100" s="128" t="s">
        <v>77</v>
      </c>
      <c r="BW100" s="128" t="s">
        <v>99</v>
      </c>
      <c r="BX100" s="128" t="s">
        <v>5</v>
      </c>
      <c r="CL100" s="128" t="s">
        <v>1</v>
      </c>
      <c r="CM100" s="128" t="s">
        <v>75</v>
      </c>
    </row>
    <row r="101" s="7" customFormat="1" ht="24.75" customHeight="1">
      <c r="A101" s="116" t="s">
        <v>79</v>
      </c>
      <c r="B101" s="117"/>
      <c r="C101" s="118"/>
      <c r="D101" s="119" t="s">
        <v>100</v>
      </c>
      <c r="E101" s="119"/>
      <c r="F101" s="119"/>
      <c r="G101" s="119"/>
      <c r="H101" s="119"/>
      <c r="I101" s="120"/>
      <c r="J101" s="119" t="s">
        <v>101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'SO02 01 - Preložka plynu 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82</v>
      </c>
      <c r="AR101" s="123"/>
      <c r="AS101" s="124">
        <v>0</v>
      </c>
      <c r="AT101" s="125">
        <f>ROUND(SUM(AV101:AW101),2)</f>
        <v>0</v>
      </c>
      <c r="AU101" s="126">
        <f>'SO02 01 - Preložka plynu ...'!P118</f>
        <v>0</v>
      </c>
      <c r="AV101" s="125">
        <f>'SO02 01 - Preložka plynu ...'!J33</f>
        <v>0</v>
      </c>
      <c r="AW101" s="125">
        <f>'SO02 01 - Preložka plynu ...'!J34</f>
        <v>0</v>
      </c>
      <c r="AX101" s="125">
        <f>'SO02 01 - Preložka plynu ...'!J35</f>
        <v>0</v>
      </c>
      <c r="AY101" s="125">
        <f>'SO02 01 - Preložka plynu ...'!J36</f>
        <v>0</v>
      </c>
      <c r="AZ101" s="125">
        <f>'SO02 01 - Preložka plynu ...'!F33</f>
        <v>0</v>
      </c>
      <c r="BA101" s="125">
        <f>'SO02 01 - Preložka plynu ...'!F34</f>
        <v>0</v>
      </c>
      <c r="BB101" s="125">
        <f>'SO02 01 - Preložka plynu ...'!F35</f>
        <v>0</v>
      </c>
      <c r="BC101" s="125">
        <f>'SO02 01 - Preložka plynu ...'!F36</f>
        <v>0</v>
      </c>
      <c r="BD101" s="127">
        <f>'SO02 01 - Preložka plynu ...'!F37</f>
        <v>0</v>
      </c>
      <c r="BE101" s="7"/>
      <c r="BT101" s="128" t="s">
        <v>83</v>
      </c>
      <c r="BV101" s="128" t="s">
        <v>77</v>
      </c>
      <c r="BW101" s="128" t="s">
        <v>102</v>
      </c>
      <c r="BX101" s="128" t="s">
        <v>5</v>
      </c>
      <c r="CL101" s="128" t="s">
        <v>1</v>
      </c>
      <c r="CM101" s="128" t="s">
        <v>75</v>
      </c>
    </row>
    <row r="102" s="7" customFormat="1" ht="16.5" customHeight="1">
      <c r="A102" s="116" t="s">
        <v>79</v>
      </c>
      <c r="B102" s="117"/>
      <c r="C102" s="118"/>
      <c r="D102" s="119" t="s">
        <v>103</v>
      </c>
      <c r="E102" s="119"/>
      <c r="F102" s="119"/>
      <c r="G102" s="119"/>
      <c r="H102" s="119"/>
      <c r="I102" s="120"/>
      <c r="J102" s="119" t="s">
        <v>104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'SO03 - Vnútro-areálová sp...'!J30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82</v>
      </c>
      <c r="AR102" s="123"/>
      <c r="AS102" s="124">
        <v>0</v>
      </c>
      <c r="AT102" s="125">
        <f>ROUND(SUM(AV102:AW102),2)</f>
        <v>0</v>
      </c>
      <c r="AU102" s="126">
        <f>'SO03 - Vnútro-areálová sp...'!P118</f>
        <v>0</v>
      </c>
      <c r="AV102" s="125">
        <f>'SO03 - Vnútro-areálová sp...'!J33</f>
        <v>0</v>
      </c>
      <c r="AW102" s="125">
        <f>'SO03 - Vnútro-areálová sp...'!J34</f>
        <v>0</v>
      </c>
      <c r="AX102" s="125">
        <f>'SO03 - Vnútro-areálová sp...'!J35</f>
        <v>0</v>
      </c>
      <c r="AY102" s="125">
        <f>'SO03 - Vnútro-areálová sp...'!J36</f>
        <v>0</v>
      </c>
      <c r="AZ102" s="125">
        <f>'SO03 - Vnútro-areálová sp...'!F33</f>
        <v>0</v>
      </c>
      <c r="BA102" s="125">
        <f>'SO03 - Vnútro-areálová sp...'!F34</f>
        <v>0</v>
      </c>
      <c r="BB102" s="125">
        <f>'SO03 - Vnútro-areálová sp...'!F35</f>
        <v>0</v>
      </c>
      <c r="BC102" s="125">
        <f>'SO03 - Vnútro-areálová sp...'!F36</f>
        <v>0</v>
      </c>
      <c r="BD102" s="127">
        <f>'SO03 - Vnútro-areálová sp...'!F37</f>
        <v>0</v>
      </c>
      <c r="BE102" s="7"/>
      <c r="BT102" s="128" t="s">
        <v>83</v>
      </c>
      <c r="BV102" s="128" t="s">
        <v>77</v>
      </c>
      <c r="BW102" s="128" t="s">
        <v>105</v>
      </c>
      <c r="BX102" s="128" t="s">
        <v>5</v>
      </c>
      <c r="CL102" s="128" t="s">
        <v>1</v>
      </c>
      <c r="CM102" s="128" t="s">
        <v>75</v>
      </c>
    </row>
    <row r="103" s="7" customFormat="1" ht="16.5" customHeight="1">
      <c r="A103" s="116" t="s">
        <v>79</v>
      </c>
      <c r="B103" s="117"/>
      <c r="C103" s="118"/>
      <c r="D103" s="119" t="s">
        <v>106</v>
      </c>
      <c r="E103" s="119"/>
      <c r="F103" s="119"/>
      <c r="G103" s="119"/>
      <c r="H103" s="119"/>
      <c r="I103" s="120"/>
      <c r="J103" s="119" t="s">
        <v>107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'SO04 - Kanalizačná prípoj...'!J30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82</v>
      </c>
      <c r="AR103" s="123"/>
      <c r="AS103" s="124">
        <v>0</v>
      </c>
      <c r="AT103" s="125">
        <f>ROUND(SUM(AV103:AW103),2)</f>
        <v>0</v>
      </c>
      <c r="AU103" s="126">
        <f>'SO04 - Kanalizačná prípoj...'!P118</f>
        <v>0</v>
      </c>
      <c r="AV103" s="125">
        <f>'SO04 - Kanalizačná prípoj...'!J33</f>
        <v>0</v>
      </c>
      <c r="AW103" s="125">
        <f>'SO04 - Kanalizačná prípoj...'!J34</f>
        <v>0</v>
      </c>
      <c r="AX103" s="125">
        <f>'SO04 - Kanalizačná prípoj...'!J35</f>
        <v>0</v>
      </c>
      <c r="AY103" s="125">
        <f>'SO04 - Kanalizačná prípoj...'!J36</f>
        <v>0</v>
      </c>
      <c r="AZ103" s="125">
        <f>'SO04 - Kanalizačná prípoj...'!F33</f>
        <v>0</v>
      </c>
      <c r="BA103" s="125">
        <f>'SO04 - Kanalizačná prípoj...'!F34</f>
        <v>0</v>
      </c>
      <c r="BB103" s="125">
        <f>'SO04 - Kanalizačná prípoj...'!F35</f>
        <v>0</v>
      </c>
      <c r="BC103" s="125">
        <f>'SO04 - Kanalizačná prípoj...'!F36</f>
        <v>0</v>
      </c>
      <c r="BD103" s="127">
        <f>'SO04 - Kanalizačná prípoj...'!F37</f>
        <v>0</v>
      </c>
      <c r="BE103" s="7"/>
      <c r="BT103" s="128" t="s">
        <v>83</v>
      </c>
      <c r="BV103" s="128" t="s">
        <v>77</v>
      </c>
      <c r="BW103" s="128" t="s">
        <v>108</v>
      </c>
      <c r="BX103" s="128" t="s">
        <v>5</v>
      </c>
      <c r="CL103" s="128" t="s">
        <v>1</v>
      </c>
      <c r="CM103" s="128" t="s">
        <v>75</v>
      </c>
    </row>
    <row r="104" s="7" customFormat="1" ht="24.75" customHeight="1">
      <c r="A104" s="116" t="s">
        <v>79</v>
      </c>
      <c r="B104" s="117"/>
      <c r="C104" s="118"/>
      <c r="D104" s="119" t="s">
        <v>109</v>
      </c>
      <c r="E104" s="119"/>
      <c r="F104" s="119"/>
      <c r="G104" s="119"/>
      <c r="H104" s="119"/>
      <c r="I104" s="120"/>
      <c r="J104" s="119" t="s">
        <v>110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'SO05 01 - Areál materskej...'!J30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82</v>
      </c>
      <c r="AR104" s="123"/>
      <c r="AS104" s="124">
        <v>0</v>
      </c>
      <c r="AT104" s="125">
        <f>ROUND(SUM(AV104:AW104),2)</f>
        <v>0</v>
      </c>
      <c r="AU104" s="126">
        <f>'SO05 01 - Areál materskej...'!P120</f>
        <v>0</v>
      </c>
      <c r="AV104" s="125">
        <f>'SO05 01 - Areál materskej...'!J33</f>
        <v>0</v>
      </c>
      <c r="AW104" s="125">
        <f>'SO05 01 - Areál materskej...'!J34</f>
        <v>0</v>
      </c>
      <c r="AX104" s="125">
        <f>'SO05 01 - Areál materskej...'!J35</f>
        <v>0</v>
      </c>
      <c r="AY104" s="125">
        <f>'SO05 01 - Areál materskej...'!J36</f>
        <v>0</v>
      </c>
      <c r="AZ104" s="125">
        <f>'SO05 01 - Areál materskej...'!F33</f>
        <v>0</v>
      </c>
      <c r="BA104" s="125">
        <f>'SO05 01 - Areál materskej...'!F34</f>
        <v>0</v>
      </c>
      <c r="BB104" s="125">
        <f>'SO05 01 - Areál materskej...'!F35</f>
        <v>0</v>
      </c>
      <c r="BC104" s="125">
        <f>'SO05 01 - Areál materskej...'!F36</f>
        <v>0</v>
      </c>
      <c r="BD104" s="127">
        <f>'SO05 01 - Areál materskej...'!F37</f>
        <v>0</v>
      </c>
      <c r="BE104" s="7"/>
      <c r="BT104" s="128" t="s">
        <v>83</v>
      </c>
      <c r="BV104" s="128" t="s">
        <v>77</v>
      </c>
      <c r="BW104" s="128" t="s">
        <v>111</v>
      </c>
      <c r="BX104" s="128" t="s">
        <v>5</v>
      </c>
      <c r="CL104" s="128" t="s">
        <v>1</v>
      </c>
      <c r="CM104" s="128" t="s">
        <v>75</v>
      </c>
    </row>
    <row r="105" s="7" customFormat="1" ht="24.75" customHeight="1">
      <c r="A105" s="116" t="s">
        <v>79</v>
      </c>
      <c r="B105" s="117"/>
      <c r="C105" s="118"/>
      <c r="D105" s="119" t="s">
        <v>112</v>
      </c>
      <c r="E105" s="119"/>
      <c r="F105" s="119"/>
      <c r="G105" s="119"/>
      <c r="H105" s="119"/>
      <c r="I105" s="120"/>
      <c r="J105" s="119" t="s">
        <v>113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1">
        <f>'SO05 02 - Areál materskej...'!J30</f>
        <v>0</v>
      </c>
      <c r="AH105" s="120"/>
      <c r="AI105" s="120"/>
      <c r="AJ105" s="120"/>
      <c r="AK105" s="120"/>
      <c r="AL105" s="120"/>
      <c r="AM105" s="120"/>
      <c r="AN105" s="121">
        <f>SUM(AG105,AT105)</f>
        <v>0</v>
      </c>
      <c r="AO105" s="120"/>
      <c r="AP105" s="120"/>
      <c r="AQ105" s="122" t="s">
        <v>82</v>
      </c>
      <c r="AR105" s="123"/>
      <c r="AS105" s="124">
        <v>0</v>
      </c>
      <c r="AT105" s="125">
        <f>ROUND(SUM(AV105:AW105),2)</f>
        <v>0</v>
      </c>
      <c r="AU105" s="126">
        <f>'SO05 02 - Areál materskej...'!P120</f>
        <v>0</v>
      </c>
      <c r="AV105" s="125">
        <f>'SO05 02 - Areál materskej...'!J33</f>
        <v>0</v>
      </c>
      <c r="AW105" s="125">
        <f>'SO05 02 - Areál materskej...'!J34</f>
        <v>0</v>
      </c>
      <c r="AX105" s="125">
        <f>'SO05 02 - Areál materskej...'!J35</f>
        <v>0</v>
      </c>
      <c r="AY105" s="125">
        <f>'SO05 02 - Areál materskej...'!J36</f>
        <v>0</v>
      </c>
      <c r="AZ105" s="125">
        <f>'SO05 02 - Areál materskej...'!F33</f>
        <v>0</v>
      </c>
      <c r="BA105" s="125">
        <f>'SO05 02 - Areál materskej...'!F34</f>
        <v>0</v>
      </c>
      <c r="BB105" s="125">
        <f>'SO05 02 - Areál materskej...'!F35</f>
        <v>0</v>
      </c>
      <c r="BC105" s="125">
        <f>'SO05 02 - Areál materskej...'!F36</f>
        <v>0</v>
      </c>
      <c r="BD105" s="127">
        <f>'SO05 02 - Areál materskej...'!F37</f>
        <v>0</v>
      </c>
      <c r="BE105" s="7"/>
      <c r="BT105" s="128" t="s">
        <v>83</v>
      </c>
      <c r="BV105" s="128" t="s">
        <v>77</v>
      </c>
      <c r="BW105" s="128" t="s">
        <v>114</v>
      </c>
      <c r="BX105" s="128" t="s">
        <v>5</v>
      </c>
      <c r="CL105" s="128" t="s">
        <v>1</v>
      </c>
      <c r="CM105" s="128" t="s">
        <v>75</v>
      </c>
    </row>
    <row r="106" s="7" customFormat="1" ht="24.75" customHeight="1">
      <c r="A106" s="116" t="s">
        <v>79</v>
      </c>
      <c r="B106" s="117"/>
      <c r="C106" s="118"/>
      <c r="D106" s="119" t="s">
        <v>115</v>
      </c>
      <c r="E106" s="119"/>
      <c r="F106" s="119"/>
      <c r="G106" s="119"/>
      <c r="H106" s="119"/>
      <c r="I106" s="120"/>
      <c r="J106" s="119" t="s">
        <v>116</v>
      </c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21">
        <f>'SO05 03 - Areál materskej...'!J30</f>
        <v>0</v>
      </c>
      <c r="AH106" s="120"/>
      <c r="AI106" s="120"/>
      <c r="AJ106" s="120"/>
      <c r="AK106" s="120"/>
      <c r="AL106" s="120"/>
      <c r="AM106" s="120"/>
      <c r="AN106" s="121">
        <f>SUM(AG106,AT106)</f>
        <v>0</v>
      </c>
      <c r="AO106" s="120"/>
      <c r="AP106" s="120"/>
      <c r="AQ106" s="122" t="s">
        <v>82</v>
      </c>
      <c r="AR106" s="123"/>
      <c r="AS106" s="124">
        <v>0</v>
      </c>
      <c r="AT106" s="125">
        <f>ROUND(SUM(AV106:AW106),2)</f>
        <v>0</v>
      </c>
      <c r="AU106" s="126">
        <f>'SO05 03 - Areál materskej...'!P122</f>
        <v>0</v>
      </c>
      <c r="AV106" s="125">
        <f>'SO05 03 - Areál materskej...'!J33</f>
        <v>0</v>
      </c>
      <c r="AW106" s="125">
        <f>'SO05 03 - Areál materskej...'!J34</f>
        <v>0</v>
      </c>
      <c r="AX106" s="125">
        <f>'SO05 03 - Areál materskej...'!J35</f>
        <v>0</v>
      </c>
      <c r="AY106" s="125">
        <f>'SO05 03 - Areál materskej...'!J36</f>
        <v>0</v>
      </c>
      <c r="AZ106" s="125">
        <f>'SO05 03 - Areál materskej...'!F33</f>
        <v>0</v>
      </c>
      <c r="BA106" s="125">
        <f>'SO05 03 - Areál materskej...'!F34</f>
        <v>0</v>
      </c>
      <c r="BB106" s="125">
        <f>'SO05 03 - Areál materskej...'!F35</f>
        <v>0</v>
      </c>
      <c r="BC106" s="125">
        <f>'SO05 03 - Areál materskej...'!F36</f>
        <v>0</v>
      </c>
      <c r="BD106" s="127">
        <f>'SO05 03 - Areál materskej...'!F37</f>
        <v>0</v>
      </c>
      <c r="BE106" s="7"/>
      <c r="BT106" s="128" t="s">
        <v>83</v>
      </c>
      <c r="BV106" s="128" t="s">
        <v>77</v>
      </c>
      <c r="BW106" s="128" t="s">
        <v>117</v>
      </c>
      <c r="BX106" s="128" t="s">
        <v>5</v>
      </c>
      <c r="CL106" s="128" t="s">
        <v>1</v>
      </c>
      <c r="CM106" s="128" t="s">
        <v>75</v>
      </c>
    </row>
    <row r="107" s="7" customFormat="1" ht="24.75" customHeight="1">
      <c r="A107" s="116" t="s">
        <v>79</v>
      </c>
      <c r="B107" s="117"/>
      <c r="C107" s="118"/>
      <c r="D107" s="119" t="s">
        <v>118</v>
      </c>
      <c r="E107" s="119"/>
      <c r="F107" s="119"/>
      <c r="G107" s="119"/>
      <c r="H107" s="119"/>
      <c r="I107" s="120"/>
      <c r="J107" s="119" t="s">
        <v>119</v>
      </c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21">
        <f>'SO05 04 - Kanalizačná prí...'!J30</f>
        <v>0</v>
      </c>
      <c r="AH107" s="120"/>
      <c r="AI107" s="120"/>
      <c r="AJ107" s="120"/>
      <c r="AK107" s="120"/>
      <c r="AL107" s="120"/>
      <c r="AM107" s="120"/>
      <c r="AN107" s="121">
        <f>SUM(AG107,AT107)</f>
        <v>0</v>
      </c>
      <c r="AO107" s="120"/>
      <c r="AP107" s="120"/>
      <c r="AQ107" s="122" t="s">
        <v>82</v>
      </c>
      <c r="AR107" s="123"/>
      <c r="AS107" s="124">
        <v>0</v>
      </c>
      <c r="AT107" s="125">
        <f>ROUND(SUM(AV107:AW107),2)</f>
        <v>0</v>
      </c>
      <c r="AU107" s="126">
        <f>'SO05 04 - Kanalizačná prí...'!P118</f>
        <v>0</v>
      </c>
      <c r="AV107" s="125">
        <f>'SO05 04 - Kanalizačná prí...'!J33</f>
        <v>0</v>
      </c>
      <c r="AW107" s="125">
        <f>'SO05 04 - Kanalizačná prí...'!J34</f>
        <v>0</v>
      </c>
      <c r="AX107" s="125">
        <f>'SO05 04 - Kanalizačná prí...'!J35</f>
        <v>0</v>
      </c>
      <c r="AY107" s="125">
        <f>'SO05 04 - Kanalizačná prí...'!J36</f>
        <v>0</v>
      </c>
      <c r="AZ107" s="125">
        <f>'SO05 04 - Kanalizačná prí...'!F33</f>
        <v>0</v>
      </c>
      <c r="BA107" s="125">
        <f>'SO05 04 - Kanalizačná prí...'!F34</f>
        <v>0</v>
      </c>
      <c r="BB107" s="125">
        <f>'SO05 04 - Kanalizačná prí...'!F35</f>
        <v>0</v>
      </c>
      <c r="BC107" s="125">
        <f>'SO05 04 - Kanalizačná prí...'!F36</f>
        <v>0</v>
      </c>
      <c r="BD107" s="127">
        <f>'SO05 04 - Kanalizačná prí...'!F37</f>
        <v>0</v>
      </c>
      <c r="BE107" s="7"/>
      <c r="BT107" s="128" t="s">
        <v>83</v>
      </c>
      <c r="BV107" s="128" t="s">
        <v>77</v>
      </c>
      <c r="BW107" s="128" t="s">
        <v>120</v>
      </c>
      <c r="BX107" s="128" t="s">
        <v>5</v>
      </c>
      <c r="CL107" s="128" t="s">
        <v>1</v>
      </c>
      <c r="CM107" s="128" t="s">
        <v>75</v>
      </c>
    </row>
    <row r="108" s="7" customFormat="1" ht="16.5" customHeight="1">
      <c r="A108" s="116" t="s">
        <v>79</v>
      </c>
      <c r="B108" s="117"/>
      <c r="C108" s="118"/>
      <c r="D108" s="119" t="s">
        <v>121</v>
      </c>
      <c r="E108" s="119"/>
      <c r="F108" s="119"/>
      <c r="G108" s="119"/>
      <c r="H108" s="119"/>
      <c r="I108" s="120"/>
      <c r="J108" s="119" t="s">
        <v>122</v>
      </c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21">
        <f>'SO06 - Prekládka telekomu...'!J30</f>
        <v>0</v>
      </c>
      <c r="AH108" s="120"/>
      <c r="AI108" s="120"/>
      <c r="AJ108" s="120"/>
      <c r="AK108" s="120"/>
      <c r="AL108" s="120"/>
      <c r="AM108" s="120"/>
      <c r="AN108" s="121">
        <f>SUM(AG108,AT108)</f>
        <v>0</v>
      </c>
      <c r="AO108" s="120"/>
      <c r="AP108" s="120"/>
      <c r="AQ108" s="122" t="s">
        <v>82</v>
      </c>
      <c r="AR108" s="123"/>
      <c r="AS108" s="124">
        <v>0</v>
      </c>
      <c r="AT108" s="125">
        <f>ROUND(SUM(AV108:AW108),2)</f>
        <v>0</v>
      </c>
      <c r="AU108" s="126">
        <f>'SO06 - Prekládka telekomu...'!P118</f>
        <v>0</v>
      </c>
      <c r="AV108" s="125">
        <f>'SO06 - Prekládka telekomu...'!J33</f>
        <v>0</v>
      </c>
      <c r="AW108" s="125">
        <f>'SO06 - Prekládka telekomu...'!J34</f>
        <v>0</v>
      </c>
      <c r="AX108" s="125">
        <f>'SO06 - Prekládka telekomu...'!J35</f>
        <v>0</v>
      </c>
      <c r="AY108" s="125">
        <f>'SO06 - Prekládka telekomu...'!J36</f>
        <v>0</v>
      </c>
      <c r="AZ108" s="125">
        <f>'SO06 - Prekládka telekomu...'!F33</f>
        <v>0</v>
      </c>
      <c r="BA108" s="125">
        <f>'SO06 - Prekládka telekomu...'!F34</f>
        <v>0</v>
      </c>
      <c r="BB108" s="125">
        <f>'SO06 - Prekládka telekomu...'!F35</f>
        <v>0</v>
      </c>
      <c r="BC108" s="125">
        <f>'SO06 - Prekládka telekomu...'!F36</f>
        <v>0</v>
      </c>
      <c r="BD108" s="127">
        <f>'SO06 - Prekládka telekomu...'!F37</f>
        <v>0</v>
      </c>
      <c r="BE108" s="7"/>
      <c r="BT108" s="128" t="s">
        <v>83</v>
      </c>
      <c r="BV108" s="128" t="s">
        <v>77</v>
      </c>
      <c r="BW108" s="128" t="s">
        <v>123</v>
      </c>
      <c r="BX108" s="128" t="s">
        <v>5</v>
      </c>
      <c r="CL108" s="128" t="s">
        <v>1</v>
      </c>
      <c r="CM108" s="128" t="s">
        <v>75</v>
      </c>
    </row>
    <row r="109" s="7" customFormat="1" ht="24.75" customHeight="1">
      <c r="A109" s="116" t="s">
        <v>79</v>
      </c>
      <c r="B109" s="117"/>
      <c r="C109" s="118"/>
      <c r="D109" s="119" t="s">
        <v>124</v>
      </c>
      <c r="E109" s="119"/>
      <c r="F109" s="119"/>
      <c r="G109" s="119"/>
      <c r="H109" s="119"/>
      <c r="I109" s="120"/>
      <c r="J109" s="119" t="s">
        <v>125</v>
      </c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21">
        <f>'SO07 01 - Stavebné úpravy...'!J30</f>
        <v>0</v>
      </c>
      <c r="AH109" s="120"/>
      <c r="AI109" s="120"/>
      <c r="AJ109" s="120"/>
      <c r="AK109" s="120"/>
      <c r="AL109" s="120"/>
      <c r="AM109" s="120"/>
      <c r="AN109" s="121">
        <f>SUM(AG109,AT109)</f>
        <v>0</v>
      </c>
      <c r="AO109" s="120"/>
      <c r="AP109" s="120"/>
      <c r="AQ109" s="122" t="s">
        <v>82</v>
      </c>
      <c r="AR109" s="123"/>
      <c r="AS109" s="124">
        <v>0</v>
      </c>
      <c r="AT109" s="125">
        <f>ROUND(SUM(AV109:AW109),2)</f>
        <v>0</v>
      </c>
      <c r="AU109" s="126">
        <f>'SO07 01 - Stavebné úpravy...'!P130</f>
        <v>0</v>
      </c>
      <c r="AV109" s="125">
        <f>'SO07 01 - Stavebné úpravy...'!J33</f>
        <v>0</v>
      </c>
      <c r="AW109" s="125">
        <f>'SO07 01 - Stavebné úpravy...'!J34</f>
        <v>0</v>
      </c>
      <c r="AX109" s="125">
        <f>'SO07 01 - Stavebné úpravy...'!J35</f>
        <v>0</v>
      </c>
      <c r="AY109" s="125">
        <f>'SO07 01 - Stavebné úpravy...'!J36</f>
        <v>0</v>
      </c>
      <c r="AZ109" s="125">
        <f>'SO07 01 - Stavebné úpravy...'!F33</f>
        <v>0</v>
      </c>
      <c r="BA109" s="125">
        <f>'SO07 01 - Stavebné úpravy...'!F34</f>
        <v>0</v>
      </c>
      <c r="BB109" s="125">
        <f>'SO07 01 - Stavebné úpravy...'!F35</f>
        <v>0</v>
      </c>
      <c r="BC109" s="125">
        <f>'SO07 01 - Stavebné úpravy...'!F36</f>
        <v>0</v>
      </c>
      <c r="BD109" s="127">
        <f>'SO07 01 - Stavebné úpravy...'!F37</f>
        <v>0</v>
      </c>
      <c r="BE109" s="7"/>
      <c r="BT109" s="128" t="s">
        <v>83</v>
      </c>
      <c r="BV109" s="128" t="s">
        <v>77</v>
      </c>
      <c r="BW109" s="128" t="s">
        <v>126</v>
      </c>
      <c r="BX109" s="128" t="s">
        <v>5</v>
      </c>
      <c r="CL109" s="128" t="s">
        <v>1</v>
      </c>
      <c r="CM109" s="128" t="s">
        <v>75</v>
      </c>
    </row>
    <row r="110" s="7" customFormat="1" ht="24.75" customHeight="1">
      <c r="A110" s="116" t="s">
        <v>79</v>
      </c>
      <c r="B110" s="117"/>
      <c r="C110" s="118"/>
      <c r="D110" s="119" t="s">
        <v>127</v>
      </c>
      <c r="E110" s="119"/>
      <c r="F110" s="119"/>
      <c r="G110" s="119"/>
      <c r="H110" s="119"/>
      <c r="I110" s="120"/>
      <c r="J110" s="119" t="s">
        <v>128</v>
      </c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21">
        <f>'SO07 02 - Vykurovanie- St...'!J30</f>
        <v>0</v>
      </c>
      <c r="AH110" s="120"/>
      <c r="AI110" s="120"/>
      <c r="AJ110" s="120"/>
      <c r="AK110" s="120"/>
      <c r="AL110" s="120"/>
      <c r="AM110" s="120"/>
      <c r="AN110" s="121">
        <f>SUM(AG110,AT110)</f>
        <v>0</v>
      </c>
      <c r="AO110" s="120"/>
      <c r="AP110" s="120"/>
      <c r="AQ110" s="122" t="s">
        <v>82</v>
      </c>
      <c r="AR110" s="123"/>
      <c r="AS110" s="124">
        <v>0</v>
      </c>
      <c r="AT110" s="125">
        <f>ROUND(SUM(AV110:AW110),2)</f>
        <v>0</v>
      </c>
      <c r="AU110" s="126">
        <f>'SO07 02 - Vykurovanie- St...'!P118</f>
        <v>0</v>
      </c>
      <c r="AV110" s="125">
        <f>'SO07 02 - Vykurovanie- St...'!J33</f>
        <v>0</v>
      </c>
      <c r="AW110" s="125">
        <f>'SO07 02 - Vykurovanie- St...'!J34</f>
        <v>0</v>
      </c>
      <c r="AX110" s="125">
        <f>'SO07 02 - Vykurovanie- St...'!J35</f>
        <v>0</v>
      </c>
      <c r="AY110" s="125">
        <f>'SO07 02 - Vykurovanie- St...'!J36</f>
        <v>0</v>
      </c>
      <c r="AZ110" s="125">
        <f>'SO07 02 - Vykurovanie- St...'!F33</f>
        <v>0</v>
      </c>
      <c r="BA110" s="125">
        <f>'SO07 02 - Vykurovanie- St...'!F34</f>
        <v>0</v>
      </c>
      <c r="BB110" s="125">
        <f>'SO07 02 - Vykurovanie- St...'!F35</f>
        <v>0</v>
      </c>
      <c r="BC110" s="125">
        <f>'SO07 02 - Vykurovanie- St...'!F36</f>
        <v>0</v>
      </c>
      <c r="BD110" s="127">
        <f>'SO07 02 - Vykurovanie- St...'!F37</f>
        <v>0</v>
      </c>
      <c r="BE110" s="7"/>
      <c r="BT110" s="128" t="s">
        <v>83</v>
      </c>
      <c r="BV110" s="128" t="s">
        <v>77</v>
      </c>
      <c r="BW110" s="128" t="s">
        <v>129</v>
      </c>
      <c r="BX110" s="128" t="s">
        <v>5</v>
      </c>
      <c r="CL110" s="128" t="s">
        <v>1</v>
      </c>
      <c r="CM110" s="128" t="s">
        <v>75</v>
      </c>
    </row>
    <row r="111" s="7" customFormat="1" ht="24.75" customHeight="1">
      <c r="A111" s="116" t="s">
        <v>79</v>
      </c>
      <c r="B111" s="117"/>
      <c r="C111" s="118"/>
      <c r="D111" s="119" t="s">
        <v>130</v>
      </c>
      <c r="E111" s="119"/>
      <c r="F111" s="119"/>
      <c r="G111" s="119"/>
      <c r="H111" s="119"/>
      <c r="I111" s="120"/>
      <c r="J111" s="119" t="s">
        <v>131</v>
      </c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21">
        <f>'SO07 03 - Plynoinštalácia...'!J30</f>
        <v>0</v>
      </c>
      <c r="AH111" s="120"/>
      <c r="AI111" s="120"/>
      <c r="AJ111" s="120"/>
      <c r="AK111" s="120"/>
      <c r="AL111" s="120"/>
      <c r="AM111" s="120"/>
      <c r="AN111" s="121">
        <f>SUM(AG111,AT111)</f>
        <v>0</v>
      </c>
      <c r="AO111" s="120"/>
      <c r="AP111" s="120"/>
      <c r="AQ111" s="122" t="s">
        <v>82</v>
      </c>
      <c r="AR111" s="123"/>
      <c r="AS111" s="124">
        <v>0</v>
      </c>
      <c r="AT111" s="125">
        <f>ROUND(SUM(AV111:AW111),2)</f>
        <v>0</v>
      </c>
      <c r="AU111" s="126">
        <f>'SO07 03 - Plynoinštalácia...'!P118</f>
        <v>0</v>
      </c>
      <c r="AV111" s="125">
        <f>'SO07 03 - Plynoinštalácia...'!J33</f>
        <v>0</v>
      </c>
      <c r="AW111" s="125">
        <f>'SO07 03 - Plynoinštalácia...'!J34</f>
        <v>0</v>
      </c>
      <c r="AX111" s="125">
        <f>'SO07 03 - Plynoinštalácia...'!J35</f>
        <v>0</v>
      </c>
      <c r="AY111" s="125">
        <f>'SO07 03 - Plynoinštalácia...'!J36</f>
        <v>0</v>
      </c>
      <c r="AZ111" s="125">
        <f>'SO07 03 - Plynoinštalácia...'!F33</f>
        <v>0</v>
      </c>
      <c r="BA111" s="125">
        <f>'SO07 03 - Plynoinštalácia...'!F34</f>
        <v>0</v>
      </c>
      <c r="BB111" s="125">
        <f>'SO07 03 - Plynoinštalácia...'!F35</f>
        <v>0</v>
      </c>
      <c r="BC111" s="125">
        <f>'SO07 03 - Plynoinštalácia...'!F36</f>
        <v>0</v>
      </c>
      <c r="BD111" s="127">
        <f>'SO07 03 - Plynoinštalácia...'!F37</f>
        <v>0</v>
      </c>
      <c r="BE111" s="7"/>
      <c r="BT111" s="128" t="s">
        <v>83</v>
      </c>
      <c r="BV111" s="128" t="s">
        <v>77</v>
      </c>
      <c r="BW111" s="128" t="s">
        <v>132</v>
      </c>
      <c r="BX111" s="128" t="s">
        <v>5</v>
      </c>
      <c r="CL111" s="128" t="s">
        <v>1</v>
      </c>
      <c r="CM111" s="128" t="s">
        <v>75</v>
      </c>
    </row>
    <row r="112" s="7" customFormat="1" ht="24.75" customHeight="1">
      <c r="A112" s="116" t="s">
        <v>79</v>
      </c>
      <c r="B112" s="117"/>
      <c r="C112" s="118"/>
      <c r="D112" s="119" t="s">
        <v>133</v>
      </c>
      <c r="E112" s="119"/>
      <c r="F112" s="119"/>
      <c r="G112" s="119"/>
      <c r="H112" s="119"/>
      <c r="I112" s="120"/>
      <c r="J112" s="119" t="s">
        <v>134</v>
      </c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21">
        <f>'SO07 04 - Odvetranie kuch...'!J30</f>
        <v>0</v>
      </c>
      <c r="AH112" s="120"/>
      <c r="AI112" s="120"/>
      <c r="AJ112" s="120"/>
      <c r="AK112" s="120"/>
      <c r="AL112" s="120"/>
      <c r="AM112" s="120"/>
      <c r="AN112" s="121">
        <f>SUM(AG112,AT112)</f>
        <v>0</v>
      </c>
      <c r="AO112" s="120"/>
      <c r="AP112" s="120"/>
      <c r="AQ112" s="122" t="s">
        <v>82</v>
      </c>
      <c r="AR112" s="123"/>
      <c r="AS112" s="124">
        <v>0</v>
      </c>
      <c r="AT112" s="125">
        <f>ROUND(SUM(AV112:AW112),2)</f>
        <v>0</v>
      </c>
      <c r="AU112" s="126">
        <f>'SO07 04 - Odvetranie kuch...'!P118</f>
        <v>0</v>
      </c>
      <c r="AV112" s="125">
        <f>'SO07 04 - Odvetranie kuch...'!J33</f>
        <v>0</v>
      </c>
      <c r="AW112" s="125">
        <f>'SO07 04 - Odvetranie kuch...'!J34</f>
        <v>0</v>
      </c>
      <c r="AX112" s="125">
        <f>'SO07 04 - Odvetranie kuch...'!J35</f>
        <v>0</v>
      </c>
      <c r="AY112" s="125">
        <f>'SO07 04 - Odvetranie kuch...'!J36</f>
        <v>0</v>
      </c>
      <c r="AZ112" s="125">
        <f>'SO07 04 - Odvetranie kuch...'!F33</f>
        <v>0</v>
      </c>
      <c r="BA112" s="125">
        <f>'SO07 04 - Odvetranie kuch...'!F34</f>
        <v>0</v>
      </c>
      <c r="BB112" s="125">
        <f>'SO07 04 - Odvetranie kuch...'!F35</f>
        <v>0</v>
      </c>
      <c r="BC112" s="125">
        <f>'SO07 04 - Odvetranie kuch...'!F36</f>
        <v>0</v>
      </c>
      <c r="BD112" s="127">
        <f>'SO07 04 - Odvetranie kuch...'!F37</f>
        <v>0</v>
      </c>
      <c r="BE112" s="7"/>
      <c r="BT112" s="128" t="s">
        <v>83</v>
      </c>
      <c r="BV112" s="128" t="s">
        <v>77</v>
      </c>
      <c r="BW112" s="128" t="s">
        <v>135</v>
      </c>
      <c r="BX112" s="128" t="s">
        <v>5</v>
      </c>
      <c r="CL112" s="128" t="s">
        <v>1</v>
      </c>
      <c r="CM112" s="128" t="s">
        <v>75</v>
      </c>
    </row>
    <row r="113" s="7" customFormat="1" ht="24.75" customHeight="1">
      <c r="A113" s="116" t="s">
        <v>79</v>
      </c>
      <c r="B113" s="117"/>
      <c r="C113" s="118"/>
      <c r="D113" s="119" t="s">
        <v>136</v>
      </c>
      <c r="E113" s="119"/>
      <c r="F113" s="119"/>
      <c r="G113" s="119"/>
      <c r="H113" s="119"/>
      <c r="I113" s="120"/>
      <c r="J113" s="119" t="s">
        <v>137</v>
      </c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21">
        <f>'SO07 75 - Elektroinštalác...'!J30</f>
        <v>0</v>
      </c>
      <c r="AH113" s="120"/>
      <c r="AI113" s="120"/>
      <c r="AJ113" s="120"/>
      <c r="AK113" s="120"/>
      <c r="AL113" s="120"/>
      <c r="AM113" s="120"/>
      <c r="AN113" s="121">
        <f>SUM(AG113,AT113)</f>
        <v>0</v>
      </c>
      <c r="AO113" s="120"/>
      <c r="AP113" s="120"/>
      <c r="AQ113" s="122" t="s">
        <v>82</v>
      </c>
      <c r="AR113" s="123"/>
      <c r="AS113" s="129">
        <v>0</v>
      </c>
      <c r="AT113" s="130">
        <f>ROUND(SUM(AV113:AW113),2)</f>
        <v>0</v>
      </c>
      <c r="AU113" s="131">
        <f>'SO07 75 - Elektroinštalác...'!P118</f>
        <v>0</v>
      </c>
      <c r="AV113" s="130">
        <f>'SO07 75 - Elektroinštalác...'!J33</f>
        <v>0</v>
      </c>
      <c r="AW113" s="130">
        <f>'SO07 75 - Elektroinštalác...'!J34</f>
        <v>0</v>
      </c>
      <c r="AX113" s="130">
        <f>'SO07 75 - Elektroinštalác...'!J35</f>
        <v>0</v>
      </c>
      <c r="AY113" s="130">
        <f>'SO07 75 - Elektroinštalác...'!J36</f>
        <v>0</v>
      </c>
      <c r="AZ113" s="130">
        <f>'SO07 75 - Elektroinštalác...'!F33</f>
        <v>0</v>
      </c>
      <c r="BA113" s="130">
        <f>'SO07 75 - Elektroinštalác...'!F34</f>
        <v>0</v>
      </c>
      <c r="BB113" s="130">
        <f>'SO07 75 - Elektroinštalác...'!F35</f>
        <v>0</v>
      </c>
      <c r="BC113" s="130">
        <f>'SO07 75 - Elektroinštalác...'!F36</f>
        <v>0</v>
      </c>
      <c r="BD113" s="132">
        <f>'SO07 75 - Elektroinštalác...'!F37</f>
        <v>0</v>
      </c>
      <c r="BE113" s="7"/>
      <c r="BT113" s="128" t="s">
        <v>83</v>
      </c>
      <c r="BV113" s="128" t="s">
        <v>77</v>
      </c>
      <c r="BW113" s="128" t="s">
        <v>138</v>
      </c>
      <c r="BX113" s="128" t="s">
        <v>5</v>
      </c>
      <c r="CL113" s="128" t="s">
        <v>1</v>
      </c>
      <c r="CM113" s="128" t="s">
        <v>75</v>
      </c>
    </row>
    <row r="114" s="2" customFormat="1" ht="30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41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41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</sheetData>
  <sheetProtection sheet="1" formatColumns="0" formatRows="0" objects="1" scenarios="1" spinCount="100000" saltValue="QHq+ivmXsTdsZspXrLDLVDWGePQuJwiRicT6zr0llLZIp3/8DtkQ0es1ndwU6AUI94EXmCjqDogh/JWd0iHGag==" hashValue="eMJgaW55uXKmaDTf2RDuEf7AGWQBIibiFdbH6l9RZzcNyiFHlBLrxELcVLtTAcHmTVs91MC45xdokepMfZvaIw==" algorithmName="SHA-512" password="CC35"/>
  <mergeCells count="11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94:AP94"/>
  </mergeCells>
  <hyperlinks>
    <hyperlink ref="A95" location="'SO 01 - Prístavba matersk...'!C2" display="/"/>
    <hyperlink ref="A96" location="'SO01-03 - Zdravotechnika'!C2" display="/"/>
    <hyperlink ref="A97" location="'SO01-04 - Vykurovanie'!C2" display="/"/>
    <hyperlink ref="A98" location="'SO01-05 - Elektroinštalácia'!C2" display="/"/>
    <hyperlink ref="A99" location="'SO01-06 - Bleskozvod'!C2" display="/"/>
    <hyperlink ref="A100" location="'SO02 - STL plynová prípoj...'!C2" display="/"/>
    <hyperlink ref="A101" location="'SO02 01 - Preložka plynu ...'!C2" display="/"/>
    <hyperlink ref="A102" location="'SO03 - Vnútro-areálová sp...'!C2" display="/"/>
    <hyperlink ref="A103" location="'SO04 - Kanalizačná prípoj...'!C2" display="/"/>
    <hyperlink ref="A104" location="'SO05 01 - Areál materskej...'!C2" display="/"/>
    <hyperlink ref="A105" location="'SO05 02 - Areál materskej...'!C2" display="/"/>
    <hyperlink ref="A106" location="'SO05 03 - Areál materskej...'!C2" display="/"/>
    <hyperlink ref="A107" location="'SO05 04 - Kanalizačná prí...'!C2" display="/"/>
    <hyperlink ref="A108" location="'SO06 - Prekládka telekomu...'!C2" display="/"/>
    <hyperlink ref="A109" location="'SO07 01 - Stavebné úpravy...'!C2" display="/"/>
    <hyperlink ref="A110" location="'SO07 02 - Vykurovanie- St...'!C2" display="/"/>
    <hyperlink ref="A111" location="'SO07 03 - Plynoinštalácia...'!C2" display="/"/>
    <hyperlink ref="A112" location="'SO07 04 - Odvetranie kuch...'!C2" display="/"/>
    <hyperlink ref="A113" location="'SO07 75 - Elektroinštalá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1123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1108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SO04 - Kanalizačná prípojka- dažďová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150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SO04 - Kanalizačná prípojka- dažďová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2.2477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182</v>
      </c>
      <c r="F119" s="203" t="s">
        <v>183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2.2477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196</v>
      </c>
      <c r="F120" s="214" t="s">
        <v>278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2.2477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1124</v>
      </c>
      <c r="F121" s="218" t="s">
        <v>1125</v>
      </c>
      <c r="G121" s="219" t="s">
        <v>1126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2.2477</v>
      </c>
      <c r="R121" s="245">
        <f>Q121*H121</f>
        <v>2.2477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190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190</v>
      </c>
      <c r="BM121" s="228" t="s">
        <v>1127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RSEM6TBaLbJENIrtVbFFgHAixQixIVx4Z6Jj3q+iJ2RvV77/wuU4QPrMLEcbAhh0ZhKN6vmLj9EzLrWexY3nKg==" hashValue="d58ecn3i21uw/QsPvNoQeG7deqUfGRKRlbSSjpSH+RSfwEmDVsp6WrExCGnbsfTGXe8eA3PyUUuTX1xtPvGTG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1128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ROUND((SUM(BE120:BE149)),  2)</f>
        <v>0</v>
      </c>
      <c r="G33" s="35"/>
      <c r="H33" s="35"/>
      <c r="I33" s="152">
        <v>0.20000000000000001</v>
      </c>
      <c r="J33" s="151">
        <f>ROUND(((SUM(BE120:BE149))*I33),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ROUND((SUM(BF120:BF149)),  2)</f>
        <v>0</v>
      </c>
      <c r="G34" s="35"/>
      <c r="H34" s="35"/>
      <c r="I34" s="152">
        <v>0.20000000000000001</v>
      </c>
      <c r="J34" s="151">
        <f>ROUND(((SUM(BF120:BF149))*I34),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ROUND((SUM(BG120:BG149)),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ROUND((SUM(BH120:BH149)),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ROUND((SUM(BI120:BI149)),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SO05 01 - Areál materskej školy- Detské ihrisko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Bc. Patrícia Lapošová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152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154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155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Prístavba a stavebné úpravy MŠ Okružná 53/5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SO05 01 - Areál materskej školy- Detské ihrisko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Ilava</v>
      </c>
      <c r="G114" s="37"/>
      <c r="H114" s="37"/>
      <c r="I114" s="29" t="s">
        <v>21</v>
      </c>
      <c r="J114" s="76" t="str">
        <f>IF(J12="","",J12)</f>
        <v>1. 12. 2020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>Ing. Jozef Illa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Bc. Patrícia Lapošová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171</v>
      </c>
      <c r="D119" s="191" t="s">
        <v>60</v>
      </c>
      <c r="E119" s="191" t="s">
        <v>56</v>
      </c>
      <c r="F119" s="191" t="s">
        <v>57</v>
      </c>
      <c r="G119" s="191" t="s">
        <v>172</v>
      </c>
      <c r="H119" s="191" t="s">
        <v>173</v>
      </c>
      <c r="I119" s="191" t="s">
        <v>174</v>
      </c>
      <c r="J119" s="192" t="s">
        <v>144</v>
      </c>
      <c r="K119" s="193" t="s">
        <v>175</v>
      </c>
      <c r="L119" s="194"/>
      <c r="M119" s="97" t="s">
        <v>1</v>
      </c>
      <c r="N119" s="98" t="s">
        <v>39</v>
      </c>
      <c r="O119" s="98" t="s">
        <v>176</v>
      </c>
      <c r="P119" s="98" t="s">
        <v>177</v>
      </c>
      <c r="Q119" s="98" t="s">
        <v>178</v>
      </c>
      <c r="R119" s="98" t="s">
        <v>179</v>
      </c>
      <c r="S119" s="98" t="s">
        <v>180</v>
      </c>
      <c r="T119" s="99" t="s">
        <v>181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145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</f>
        <v>0</v>
      </c>
      <c r="Q120" s="101"/>
      <c r="R120" s="197">
        <f>R121</f>
        <v>10.8393</v>
      </c>
      <c r="S120" s="101"/>
      <c r="T120" s="198">
        <f>T121</f>
        <v>0.23800000000000002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146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74</v>
      </c>
      <c r="E121" s="203" t="s">
        <v>182</v>
      </c>
      <c r="F121" s="203" t="s">
        <v>183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P122+P125+P148</f>
        <v>0</v>
      </c>
      <c r="Q121" s="208"/>
      <c r="R121" s="209">
        <f>R122+R125+R148</f>
        <v>10.8393</v>
      </c>
      <c r="S121" s="208"/>
      <c r="T121" s="210">
        <f>T122+T125+T148</f>
        <v>0.23800000000000002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74</v>
      </c>
      <c r="AU121" s="212" t="s">
        <v>75</v>
      </c>
      <c r="AY121" s="211" t="s">
        <v>184</v>
      </c>
      <c r="BK121" s="213">
        <f>BK122+BK125+BK148</f>
        <v>0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203</v>
      </c>
      <c r="F122" s="214" t="s">
        <v>390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SUM(P123:P124)</f>
        <v>0</v>
      </c>
      <c r="Q122" s="208"/>
      <c r="R122" s="209">
        <f>SUM(R123:R124)</f>
        <v>0.35999999999999999</v>
      </c>
      <c r="S122" s="208"/>
      <c r="T122" s="21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74</v>
      </c>
      <c r="AU122" s="212" t="s">
        <v>83</v>
      </c>
      <c r="AY122" s="211" t="s">
        <v>184</v>
      </c>
      <c r="BK122" s="213">
        <f>SUM(BK123:BK124)</f>
        <v>0</v>
      </c>
    </row>
    <row r="123" s="2" customFormat="1" ht="24.15" customHeight="1">
      <c r="A123" s="35"/>
      <c r="B123" s="36"/>
      <c r="C123" s="216" t="s">
        <v>83</v>
      </c>
      <c r="D123" s="216" t="s">
        <v>186</v>
      </c>
      <c r="E123" s="217" t="s">
        <v>1129</v>
      </c>
      <c r="F123" s="218" t="s">
        <v>1130</v>
      </c>
      <c r="G123" s="219" t="s">
        <v>244</v>
      </c>
      <c r="H123" s="220">
        <v>360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190</v>
      </c>
      <c r="AT123" s="228" t="s">
        <v>186</v>
      </c>
      <c r="AU123" s="228" t="s">
        <v>191</v>
      </c>
      <c r="AY123" s="14" t="s">
        <v>184</v>
      </c>
      <c r="BE123" s="229">
        <f>IF(N123="základná",J123,0)</f>
        <v>0</v>
      </c>
      <c r="BF123" s="229">
        <f>IF(N123="znížená",J123,0)</f>
        <v>0</v>
      </c>
      <c r="BG123" s="229">
        <f>IF(N123="zákl. prenesená",J123,0)</f>
        <v>0</v>
      </c>
      <c r="BH123" s="229">
        <f>IF(N123="zníž. prenesená",J123,0)</f>
        <v>0</v>
      </c>
      <c r="BI123" s="229">
        <f>IF(N123="nulová",J123,0)</f>
        <v>0</v>
      </c>
      <c r="BJ123" s="14" t="s">
        <v>191</v>
      </c>
      <c r="BK123" s="229">
        <f>ROUND(I123*H123,2)</f>
        <v>0</v>
      </c>
      <c r="BL123" s="14" t="s">
        <v>190</v>
      </c>
      <c r="BM123" s="228" t="s">
        <v>1131</v>
      </c>
    </row>
    <row r="124" s="2" customFormat="1" ht="14.4" customHeight="1">
      <c r="A124" s="35"/>
      <c r="B124" s="36"/>
      <c r="C124" s="230" t="s">
        <v>191</v>
      </c>
      <c r="D124" s="230" t="s">
        <v>237</v>
      </c>
      <c r="E124" s="231" t="s">
        <v>1132</v>
      </c>
      <c r="F124" s="232" t="s">
        <v>1133</v>
      </c>
      <c r="G124" s="233" t="s">
        <v>244</v>
      </c>
      <c r="H124" s="234">
        <v>360</v>
      </c>
      <c r="I124" s="235"/>
      <c r="J124" s="236">
        <f>ROUND(I124*H124,2)</f>
        <v>0</v>
      </c>
      <c r="K124" s="237"/>
      <c r="L124" s="238"/>
      <c r="M124" s="239" t="s">
        <v>1</v>
      </c>
      <c r="N124" s="240" t="s">
        <v>41</v>
      </c>
      <c r="O124" s="88"/>
      <c r="P124" s="226">
        <f>O124*H124</f>
        <v>0</v>
      </c>
      <c r="Q124" s="226">
        <v>0.001</v>
      </c>
      <c r="R124" s="226">
        <f>Q124*H124</f>
        <v>0.35999999999999999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215</v>
      </c>
      <c r="AT124" s="228" t="s">
        <v>237</v>
      </c>
      <c r="AU124" s="228" t="s">
        <v>191</v>
      </c>
      <c r="AY124" s="14" t="s">
        <v>184</v>
      </c>
      <c r="BE124" s="229">
        <f>IF(N124="základná",J124,0)</f>
        <v>0</v>
      </c>
      <c r="BF124" s="229">
        <f>IF(N124="znížená",J124,0)</f>
        <v>0</v>
      </c>
      <c r="BG124" s="229">
        <f>IF(N124="zákl. prenesená",J124,0)</f>
        <v>0</v>
      </c>
      <c r="BH124" s="229">
        <f>IF(N124="zníž. prenesená",J124,0)</f>
        <v>0</v>
      </c>
      <c r="BI124" s="229">
        <f>IF(N124="nulová",J124,0)</f>
        <v>0</v>
      </c>
      <c r="BJ124" s="14" t="s">
        <v>191</v>
      </c>
      <c r="BK124" s="229">
        <f>ROUND(I124*H124,2)</f>
        <v>0</v>
      </c>
      <c r="BL124" s="14" t="s">
        <v>190</v>
      </c>
      <c r="BM124" s="228" t="s">
        <v>1134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219</v>
      </c>
      <c r="F125" s="214" t="s">
        <v>476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SUM(P126:P147)</f>
        <v>0</v>
      </c>
      <c r="Q125" s="208"/>
      <c r="R125" s="209">
        <f>SUM(R126:R147)</f>
        <v>10.4793</v>
      </c>
      <c r="S125" s="208"/>
      <c r="T125" s="210">
        <f>SUM(T126:T147)</f>
        <v>0.23800000000000002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83</v>
      </c>
      <c r="AY125" s="211" t="s">
        <v>184</v>
      </c>
      <c r="BK125" s="213">
        <f>SUM(BK126:BK147)</f>
        <v>0</v>
      </c>
    </row>
    <row r="126" s="2" customFormat="1" ht="14.4" customHeight="1">
      <c r="A126" s="35"/>
      <c r="B126" s="36"/>
      <c r="C126" s="216" t="s">
        <v>196</v>
      </c>
      <c r="D126" s="216" t="s">
        <v>186</v>
      </c>
      <c r="E126" s="217" t="s">
        <v>1135</v>
      </c>
      <c r="F126" s="218" t="s">
        <v>1136</v>
      </c>
      <c r="G126" s="219" t="s">
        <v>298</v>
      </c>
      <c r="H126" s="220">
        <v>3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0.15306</v>
      </c>
      <c r="R126" s="226">
        <f>Q126*H126</f>
        <v>0.45918000000000003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190</v>
      </c>
      <c r="AT126" s="228" t="s">
        <v>186</v>
      </c>
      <c r="AU126" s="228" t="s">
        <v>191</v>
      </c>
      <c r="AY126" s="14" t="s">
        <v>184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191</v>
      </c>
      <c r="BK126" s="229">
        <f>ROUND(I126*H126,2)</f>
        <v>0</v>
      </c>
      <c r="BL126" s="14" t="s">
        <v>190</v>
      </c>
      <c r="BM126" s="228" t="s">
        <v>1137</v>
      </c>
    </row>
    <row r="127" s="2" customFormat="1" ht="37.8" customHeight="1">
      <c r="A127" s="35"/>
      <c r="B127" s="36"/>
      <c r="C127" s="230" t="s">
        <v>190</v>
      </c>
      <c r="D127" s="230" t="s">
        <v>237</v>
      </c>
      <c r="E127" s="231" t="s">
        <v>1138</v>
      </c>
      <c r="F127" s="232" t="s">
        <v>1139</v>
      </c>
      <c r="G127" s="233" t="s">
        <v>298</v>
      </c>
      <c r="H127" s="234">
        <v>3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41</v>
      </c>
      <c r="O127" s="88"/>
      <c r="P127" s="226">
        <f>O127*H127</f>
        <v>0</v>
      </c>
      <c r="Q127" s="226">
        <v>0.027</v>
      </c>
      <c r="R127" s="226">
        <f>Q127*H127</f>
        <v>0.081000000000000003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215</v>
      </c>
      <c r="AT127" s="228" t="s">
        <v>237</v>
      </c>
      <c r="AU127" s="228" t="s">
        <v>191</v>
      </c>
      <c r="AY127" s="14" t="s">
        <v>184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191</v>
      </c>
      <c r="BK127" s="229">
        <f>ROUND(I127*H127,2)</f>
        <v>0</v>
      </c>
      <c r="BL127" s="14" t="s">
        <v>190</v>
      </c>
      <c r="BM127" s="228" t="s">
        <v>1140</v>
      </c>
    </row>
    <row r="128" s="2" customFormat="1" ht="37.8" customHeight="1">
      <c r="A128" s="35"/>
      <c r="B128" s="36"/>
      <c r="C128" s="216" t="s">
        <v>203</v>
      </c>
      <c r="D128" s="216" t="s">
        <v>186</v>
      </c>
      <c r="E128" s="217" t="s">
        <v>1141</v>
      </c>
      <c r="F128" s="218" t="s">
        <v>1142</v>
      </c>
      <c r="G128" s="219" t="s">
        <v>1080</v>
      </c>
      <c r="H128" s="220">
        <v>2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0.97299000000000002</v>
      </c>
      <c r="R128" s="226">
        <f>Q128*H128</f>
        <v>1.94598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190</v>
      </c>
      <c r="AT128" s="228" t="s">
        <v>186</v>
      </c>
      <c r="AU128" s="228" t="s">
        <v>191</v>
      </c>
      <c r="AY128" s="14" t="s">
        <v>184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191</v>
      </c>
      <c r="BK128" s="229">
        <f>ROUND(I128*H128,2)</f>
        <v>0</v>
      </c>
      <c r="BL128" s="14" t="s">
        <v>190</v>
      </c>
      <c r="BM128" s="228" t="s">
        <v>1143</v>
      </c>
    </row>
    <row r="129" s="2" customFormat="1" ht="24.15" customHeight="1">
      <c r="A129" s="35"/>
      <c r="B129" s="36"/>
      <c r="C129" s="230" t="s">
        <v>207</v>
      </c>
      <c r="D129" s="230" t="s">
        <v>237</v>
      </c>
      <c r="E129" s="231" t="s">
        <v>1144</v>
      </c>
      <c r="F129" s="232" t="s">
        <v>1145</v>
      </c>
      <c r="G129" s="233" t="s">
        <v>298</v>
      </c>
      <c r="H129" s="234">
        <v>2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41</v>
      </c>
      <c r="O129" s="88"/>
      <c r="P129" s="226">
        <f>O129*H129</f>
        <v>0</v>
      </c>
      <c r="Q129" s="226">
        <v>0.17999999999999999</v>
      </c>
      <c r="R129" s="226">
        <f>Q129*H129</f>
        <v>0.35999999999999999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215</v>
      </c>
      <c r="AT129" s="228" t="s">
        <v>237</v>
      </c>
      <c r="AU129" s="228" t="s">
        <v>191</v>
      </c>
      <c r="AY129" s="14" t="s">
        <v>184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191</v>
      </c>
      <c r="BK129" s="229">
        <f>ROUND(I129*H129,2)</f>
        <v>0</v>
      </c>
      <c r="BL129" s="14" t="s">
        <v>190</v>
      </c>
      <c r="BM129" s="228" t="s">
        <v>1146</v>
      </c>
    </row>
    <row r="130" s="2" customFormat="1" ht="37.8" customHeight="1">
      <c r="A130" s="35"/>
      <c r="B130" s="36"/>
      <c r="C130" s="216" t="s">
        <v>211</v>
      </c>
      <c r="D130" s="216" t="s">
        <v>186</v>
      </c>
      <c r="E130" s="217" t="s">
        <v>1147</v>
      </c>
      <c r="F130" s="218" t="s">
        <v>1148</v>
      </c>
      <c r="G130" s="219" t="s">
        <v>1080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2.6409600000000002</v>
      </c>
      <c r="R130" s="226">
        <f>Q130*H130</f>
        <v>2.6409600000000002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190</v>
      </c>
      <c r="AT130" s="228" t="s">
        <v>186</v>
      </c>
      <c r="AU130" s="228" t="s">
        <v>191</v>
      </c>
      <c r="AY130" s="14" t="s">
        <v>184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191</v>
      </c>
      <c r="BK130" s="229">
        <f>ROUND(I130*H130,2)</f>
        <v>0</v>
      </c>
      <c r="BL130" s="14" t="s">
        <v>190</v>
      </c>
      <c r="BM130" s="228" t="s">
        <v>1149</v>
      </c>
    </row>
    <row r="131" s="2" customFormat="1" ht="24.15" customHeight="1">
      <c r="A131" s="35"/>
      <c r="B131" s="36"/>
      <c r="C131" s="216" t="s">
        <v>215</v>
      </c>
      <c r="D131" s="216" t="s">
        <v>186</v>
      </c>
      <c r="E131" s="217" t="s">
        <v>1150</v>
      </c>
      <c r="F131" s="218" t="s">
        <v>1151</v>
      </c>
      <c r="G131" s="219" t="s">
        <v>1080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0.69499</v>
      </c>
      <c r="R131" s="226">
        <f>Q131*H131</f>
        <v>0.69499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190</v>
      </c>
      <c r="AT131" s="228" t="s">
        <v>186</v>
      </c>
      <c r="AU131" s="228" t="s">
        <v>191</v>
      </c>
      <c r="AY131" s="14" t="s">
        <v>184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191</v>
      </c>
      <c r="BK131" s="229">
        <f>ROUND(I131*H131,2)</f>
        <v>0</v>
      </c>
      <c r="BL131" s="14" t="s">
        <v>190</v>
      </c>
      <c r="BM131" s="228" t="s">
        <v>1152</v>
      </c>
    </row>
    <row r="132" s="2" customFormat="1" ht="24.15" customHeight="1">
      <c r="A132" s="35"/>
      <c r="B132" s="36"/>
      <c r="C132" s="230" t="s">
        <v>219</v>
      </c>
      <c r="D132" s="230" t="s">
        <v>237</v>
      </c>
      <c r="E132" s="231" t="s">
        <v>1153</v>
      </c>
      <c r="F132" s="232" t="s">
        <v>1154</v>
      </c>
      <c r="G132" s="233" t="s">
        <v>298</v>
      </c>
      <c r="H132" s="234">
        <v>1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41</v>
      </c>
      <c r="O132" s="88"/>
      <c r="P132" s="226">
        <f>O132*H132</f>
        <v>0</v>
      </c>
      <c r="Q132" s="226">
        <v>0.065000000000000002</v>
      </c>
      <c r="R132" s="226">
        <f>Q132*H132</f>
        <v>0.065000000000000002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215</v>
      </c>
      <c r="AT132" s="228" t="s">
        <v>237</v>
      </c>
      <c r="AU132" s="228" t="s">
        <v>191</v>
      </c>
      <c r="AY132" s="14" t="s">
        <v>184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191</v>
      </c>
      <c r="BK132" s="229">
        <f>ROUND(I132*H132,2)</f>
        <v>0</v>
      </c>
      <c r="BL132" s="14" t="s">
        <v>190</v>
      </c>
      <c r="BM132" s="228" t="s">
        <v>1155</v>
      </c>
    </row>
    <row r="133" s="2" customFormat="1" ht="37.8" customHeight="1">
      <c r="A133" s="35"/>
      <c r="B133" s="36"/>
      <c r="C133" s="216" t="s">
        <v>223</v>
      </c>
      <c r="D133" s="216" t="s">
        <v>186</v>
      </c>
      <c r="E133" s="217" t="s">
        <v>1156</v>
      </c>
      <c r="F133" s="218" t="s">
        <v>1157</v>
      </c>
      <c r="G133" s="219" t="s">
        <v>1080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0.69499</v>
      </c>
      <c r="R133" s="226">
        <f>Q133*H133</f>
        <v>0.69499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190</v>
      </c>
      <c r="AT133" s="228" t="s">
        <v>186</v>
      </c>
      <c r="AU133" s="228" t="s">
        <v>191</v>
      </c>
      <c r="AY133" s="14" t="s">
        <v>184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191</v>
      </c>
      <c r="BK133" s="229">
        <f>ROUND(I133*H133,2)</f>
        <v>0</v>
      </c>
      <c r="BL133" s="14" t="s">
        <v>190</v>
      </c>
      <c r="BM133" s="228" t="s">
        <v>1158</v>
      </c>
    </row>
    <row r="134" s="2" customFormat="1" ht="24.15" customHeight="1">
      <c r="A134" s="35"/>
      <c r="B134" s="36"/>
      <c r="C134" s="230" t="s">
        <v>227</v>
      </c>
      <c r="D134" s="230" t="s">
        <v>237</v>
      </c>
      <c r="E134" s="231" t="s">
        <v>1153</v>
      </c>
      <c r="F134" s="232" t="s">
        <v>1154</v>
      </c>
      <c r="G134" s="233" t="s">
        <v>298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41</v>
      </c>
      <c r="O134" s="88"/>
      <c r="P134" s="226">
        <f>O134*H134</f>
        <v>0</v>
      </c>
      <c r="Q134" s="226">
        <v>0.065000000000000002</v>
      </c>
      <c r="R134" s="226">
        <f>Q134*H134</f>
        <v>0.065000000000000002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215</v>
      </c>
      <c r="AT134" s="228" t="s">
        <v>237</v>
      </c>
      <c r="AU134" s="228" t="s">
        <v>191</v>
      </c>
      <c r="AY134" s="14" t="s">
        <v>184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191</v>
      </c>
      <c r="BK134" s="229">
        <f>ROUND(I134*H134,2)</f>
        <v>0</v>
      </c>
      <c r="BL134" s="14" t="s">
        <v>190</v>
      </c>
      <c r="BM134" s="228" t="s">
        <v>1159</v>
      </c>
    </row>
    <row r="135" s="2" customFormat="1" ht="24.15" customHeight="1">
      <c r="A135" s="35"/>
      <c r="B135" s="36"/>
      <c r="C135" s="216" t="s">
        <v>232</v>
      </c>
      <c r="D135" s="216" t="s">
        <v>186</v>
      </c>
      <c r="E135" s="217" t="s">
        <v>1160</v>
      </c>
      <c r="F135" s="218" t="s">
        <v>1161</v>
      </c>
      <c r="G135" s="219" t="s">
        <v>1080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0.69499</v>
      </c>
      <c r="R135" s="226">
        <f>Q135*H135</f>
        <v>0.69499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190</v>
      </c>
      <c r="AT135" s="228" t="s">
        <v>186</v>
      </c>
      <c r="AU135" s="228" t="s">
        <v>191</v>
      </c>
      <c r="AY135" s="14" t="s">
        <v>184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191</v>
      </c>
      <c r="BK135" s="229">
        <f>ROUND(I135*H135,2)</f>
        <v>0</v>
      </c>
      <c r="BL135" s="14" t="s">
        <v>190</v>
      </c>
      <c r="BM135" s="228" t="s">
        <v>1162</v>
      </c>
    </row>
    <row r="136" s="2" customFormat="1" ht="14.4" customHeight="1">
      <c r="A136" s="35"/>
      <c r="B136" s="36"/>
      <c r="C136" s="230" t="s">
        <v>236</v>
      </c>
      <c r="D136" s="230" t="s">
        <v>237</v>
      </c>
      <c r="E136" s="231" t="s">
        <v>1163</v>
      </c>
      <c r="F136" s="232" t="s">
        <v>1164</v>
      </c>
      <c r="G136" s="233" t="s">
        <v>298</v>
      </c>
      <c r="H136" s="234">
        <v>1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41</v>
      </c>
      <c r="O136" s="88"/>
      <c r="P136" s="226">
        <f>O136*H136</f>
        <v>0</v>
      </c>
      <c r="Q136" s="226">
        <v>0.12</v>
      </c>
      <c r="R136" s="226">
        <f>Q136*H136</f>
        <v>0.12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215</v>
      </c>
      <c r="AT136" s="228" t="s">
        <v>237</v>
      </c>
      <c r="AU136" s="228" t="s">
        <v>191</v>
      </c>
      <c r="AY136" s="14" t="s">
        <v>184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191</v>
      </c>
      <c r="BK136" s="229">
        <f>ROUND(I136*H136,2)</f>
        <v>0</v>
      </c>
      <c r="BL136" s="14" t="s">
        <v>190</v>
      </c>
      <c r="BM136" s="228" t="s">
        <v>1165</v>
      </c>
    </row>
    <row r="137" s="2" customFormat="1" ht="14.4" customHeight="1">
      <c r="A137" s="35"/>
      <c r="B137" s="36"/>
      <c r="C137" s="216" t="s">
        <v>241</v>
      </c>
      <c r="D137" s="216" t="s">
        <v>186</v>
      </c>
      <c r="E137" s="217" t="s">
        <v>1166</v>
      </c>
      <c r="F137" s="218" t="s">
        <v>1167</v>
      </c>
      <c r="G137" s="219" t="s">
        <v>1080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1.25098</v>
      </c>
      <c r="R137" s="226">
        <f>Q137*H137</f>
        <v>1.25098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190</v>
      </c>
      <c r="AT137" s="228" t="s">
        <v>186</v>
      </c>
      <c r="AU137" s="228" t="s">
        <v>191</v>
      </c>
      <c r="AY137" s="14" t="s">
        <v>184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191</v>
      </c>
      <c r="BK137" s="229">
        <f>ROUND(I137*H137,2)</f>
        <v>0</v>
      </c>
      <c r="BL137" s="14" t="s">
        <v>190</v>
      </c>
      <c r="BM137" s="228" t="s">
        <v>1168</v>
      </c>
    </row>
    <row r="138" s="2" customFormat="1" ht="14.4" customHeight="1">
      <c r="A138" s="35"/>
      <c r="B138" s="36"/>
      <c r="C138" s="216" t="s">
        <v>247</v>
      </c>
      <c r="D138" s="216" t="s">
        <v>186</v>
      </c>
      <c r="E138" s="217" t="s">
        <v>1169</v>
      </c>
      <c r="F138" s="218" t="s">
        <v>1170</v>
      </c>
      <c r="G138" s="219" t="s">
        <v>298</v>
      </c>
      <c r="H138" s="220">
        <v>7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0.20089000000000001</v>
      </c>
      <c r="R138" s="226">
        <f>Q138*H138</f>
        <v>1.4062300000000001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190</v>
      </c>
      <c r="AT138" s="228" t="s">
        <v>186</v>
      </c>
      <c r="AU138" s="228" t="s">
        <v>191</v>
      </c>
      <c r="AY138" s="14" t="s">
        <v>184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191</v>
      </c>
      <c r="BK138" s="229">
        <f>ROUND(I138*H138,2)</f>
        <v>0</v>
      </c>
      <c r="BL138" s="14" t="s">
        <v>190</v>
      </c>
      <c r="BM138" s="228" t="s">
        <v>1171</v>
      </c>
    </row>
    <row r="139" s="2" customFormat="1" ht="24.15" customHeight="1">
      <c r="A139" s="35"/>
      <c r="B139" s="36"/>
      <c r="C139" s="216" t="s">
        <v>251</v>
      </c>
      <c r="D139" s="216" t="s">
        <v>186</v>
      </c>
      <c r="E139" s="217" t="s">
        <v>1172</v>
      </c>
      <c r="F139" s="218" t="s">
        <v>1173</v>
      </c>
      <c r="G139" s="219" t="s">
        <v>298</v>
      </c>
      <c r="H139" s="220">
        <v>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0.034000000000000002</v>
      </c>
      <c r="T139" s="227">
        <f>S139*H139</f>
        <v>0.23800000000000002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190</v>
      </c>
      <c r="AT139" s="228" t="s">
        <v>186</v>
      </c>
      <c r="AU139" s="228" t="s">
        <v>191</v>
      </c>
      <c r="AY139" s="14" t="s">
        <v>184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191</v>
      </c>
      <c r="BK139" s="229">
        <f>ROUND(I139*H139,2)</f>
        <v>0</v>
      </c>
      <c r="BL139" s="14" t="s">
        <v>190</v>
      </c>
      <c r="BM139" s="228" t="s">
        <v>1174</v>
      </c>
    </row>
    <row r="140" s="2" customFormat="1" ht="24.15" customHeight="1">
      <c r="A140" s="35"/>
      <c r="B140" s="36"/>
      <c r="C140" s="216" t="s">
        <v>255</v>
      </c>
      <c r="D140" s="216" t="s">
        <v>186</v>
      </c>
      <c r="E140" s="217" t="s">
        <v>1175</v>
      </c>
      <c r="F140" s="218" t="s">
        <v>1176</v>
      </c>
      <c r="G140" s="219" t="s">
        <v>298</v>
      </c>
      <c r="H140" s="220">
        <v>4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190</v>
      </c>
      <c r="AT140" s="228" t="s">
        <v>186</v>
      </c>
      <c r="AU140" s="228" t="s">
        <v>191</v>
      </c>
      <c r="AY140" s="14" t="s">
        <v>184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191</v>
      </c>
      <c r="BK140" s="229">
        <f>ROUND(I140*H140,2)</f>
        <v>0</v>
      </c>
      <c r="BL140" s="14" t="s">
        <v>190</v>
      </c>
      <c r="BM140" s="228" t="s">
        <v>1177</v>
      </c>
    </row>
    <row r="141" s="2" customFormat="1" ht="24.15" customHeight="1">
      <c r="A141" s="35"/>
      <c r="B141" s="36"/>
      <c r="C141" s="216" t="s">
        <v>259</v>
      </c>
      <c r="D141" s="216" t="s">
        <v>186</v>
      </c>
      <c r="E141" s="217" t="s">
        <v>1178</v>
      </c>
      <c r="F141" s="218" t="s">
        <v>1179</v>
      </c>
      <c r="G141" s="219" t="s">
        <v>298</v>
      </c>
      <c r="H141" s="220">
        <v>4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190</v>
      </c>
      <c r="AT141" s="228" t="s">
        <v>186</v>
      </c>
      <c r="AU141" s="228" t="s">
        <v>191</v>
      </c>
      <c r="AY141" s="14" t="s">
        <v>184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191</v>
      </c>
      <c r="BK141" s="229">
        <f>ROUND(I141*H141,2)</f>
        <v>0</v>
      </c>
      <c r="BL141" s="14" t="s">
        <v>190</v>
      </c>
      <c r="BM141" s="228" t="s">
        <v>1180</v>
      </c>
    </row>
    <row r="142" s="2" customFormat="1" ht="24.15" customHeight="1">
      <c r="A142" s="35"/>
      <c r="B142" s="36"/>
      <c r="C142" s="216" t="s">
        <v>263</v>
      </c>
      <c r="D142" s="216" t="s">
        <v>186</v>
      </c>
      <c r="E142" s="217" t="s">
        <v>1181</v>
      </c>
      <c r="F142" s="218" t="s">
        <v>1182</v>
      </c>
      <c r="G142" s="219" t="s">
        <v>230</v>
      </c>
      <c r="H142" s="220">
        <v>0.23799999999999999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190</v>
      </c>
      <c r="AT142" s="228" t="s">
        <v>186</v>
      </c>
      <c r="AU142" s="228" t="s">
        <v>191</v>
      </c>
      <c r="AY142" s="14" t="s">
        <v>184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191</v>
      </c>
      <c r="BK142" s="229">
        <f>ROUND(I142*H142,2)</f>
        <v>0</v>
      </c>
      <c r="BL142" s="14" t="s">
        <v>190</v>
      </c>
      <c r="BM142" s="228" t="s">
        <v>1183</v>
      </c>
    </row>
    <row r="143" s="2" customFormat="1" ht="14.4" customHeight="1">
      <c r="A143" s="35"/>
      <c r="B143" s="36"/>
      <c r="C143" s="216" t="s">
        <v>7</v>
      </c>
      <c r="D143" s="216" t="s">
        <v>186</v>
      </c>
      <c r="E143" s="217" t="s">
        <v>1184</v>
      </c>
      <c r="F143" s="218" t="s">
        <v>1185</v>
      </c>
      <c r="G143" s="219" t="s">
        <v>230</v>
      </c>
      <c r="H143" s="220">
        <v>0.23799999999999999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190</v>
      </c>
      <c r="AT143" s="228" t="s">
        <v>186</v>
      </c>
      <c r="AU143" s="228" t="s">
        <v>191</v>
      </c>
      <c r="AY143" s="14" t="s">
        <v>184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191</v>
      </c>
      <c r="BK143" s="229">
        <f>ROUND(I143*H143,2)</f>
        <v>0</v>
      </c>
      <c r="BL143" s="14" t="s">
        <v>190</v>
      </c>
      <c r="BM143" s="228" t="s">
        <v>1186</v>
      </c>
    </row>
    <row r="144" s="2" customFormat="1" ht="24.15" customHeight="1">
      <c r="A144" s="35"/>
      <c r="B144" s="36"/>
      <c r="C144" s="216" t="s">
        <v>270</v>
      </c>
      <c r="D144" s="216" t="s">
        <v>186</v>
      </c>
      <c r="E144" s="217" t="s">
        <v>1187</v>
      </c>
      <c r="F144" s="218" t="s">
        <v>1188</v>
      </c>
      <c r="G144" s="219" t="s">
        <v>230</v>
      </c>
      <c r="H144" s="220">
        <v>1.333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190</v>
      </c>
      <c r="AT144" s="228" t="s">
        <v>186</v>
      </c>
      <c r="AU144" s="228" t="s">
        <v>191</v>
      </c>
      <c r="AY144" s="14" t="s">
        <v>184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191</v>
      </c>
      <c r="BK144" s="229">
        <f>ROUND(I144*H144,2)</f>
        <v>0</v>
      </c>
      <c r="BL144" s="14" t="s">
        <v>190</v>
      </c>
      <c r="BM144" s="228" t="s">
        <v>1189</v>
      </c>
    </row>
    <row r="145" s="2" customFormat="1" ht="24.15" customHeight="1">
      <c r="A145" s="35"/>
      <c r="B145" s="36"/>
      <c r="C145" s="216" t="s">
        <v>274</v>
      </c>
      <c r="D145" s="216" t="s">
        <v>186</v>
      </c>
      <c r="E145" s="217" t="s">
        <v>1190</v>
      </c>
      <c r="F145" s="218" t="s">
        <v>1191</v>
      </c>
      <c r="G145" s="219" t="s">
        <v>230</v>
      </c>
      <c r="H145" s="220">
        <v>0.23799999999999999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190</v>
      </c>
      <c r="AT145" s="228" t="s">
        <v>186</v>
      </c>
      <c r="AU145" s="228" t="s">
        <v>191</v>
      </c>
      <c r="AY145" s="14" t="s">
        <v>184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191</v>
      </c>
      <c r="BK145" s="229">
        <f>ROUND(I145*H145,2)</f>
        <v>0</v>
      </c>
      <c r="BL145" s="14" t="s">
        <v>190</v>
      </c>
      <c r="BM145" s="228" t="s">
        <v>1192</v>
      </c>
    </row>
    <row r="146" s="2" customFormat="1" ht="24.15" customHeight="1">
      <c r="A146" s="35"/>
      <c r="B146" s="36"/>
      <c r="C146" s="216" t="s">
        <v>279</v>
      </c>
      <c r="D146" s="216" t="s">
        <v>186</v>
      </c>
      <c r="E146" s="217" t="s">
        <v>1193</v>
      </c>
      <c r="F146" s="218" t="s">
        <v>1194</v>
      </c>
      <c r="G146" s="219" t="s">
        <v>230</v>
      </c>
      <c r="H146" s="220">
        <v>11.9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190</v>
      </c>
      <c r="AT146" s="228" t="s">
        <v>186</v>
      </c>
      <c r="AU146" s="228" t="s">
        <v>191</v>
      </c>
      <c r="AY146" s="14" t="s">
        <v>184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191</v>
      </c>
      <c r="BK146" s="229">
        <f>ROUND(I146*H146,2)</f>
        <v>0</v>
      </c>
      <c r="BL146" s="14" t="s">
        <v>190</v>
      </c>
      <c r="BM146" s="228" t="s">
        <v>1195</v>
      </c>
    </row>
    <row r="147" s="2" customFormat="1" ht="14.4" customHeight="1">
      <c r="A147" s="35"/>
      <c r="B147" s="36"/>
      <c r="C147" s="216" t="s">
        <v>283</v>
      </c>
      <c r="D147" s="216" t="s">
        <v>186</v>
      </c>
      <c r="E147" s="217" t="s">
        <v>1196</v>
      </c>
      <c r="F147" s="218" t="s">
        <v>1197</v>
      </c>
      <c r="G147" s="219" t="s">
        <v>230</v>
      </c>
      <c r="H147" s="220">
        <v>0.23799999999999999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190</v>
      </c>
      <c r="AT147" s="228" t="s">
        <v>186</v>
      </c>
      <c r="AU147" s="228" t="s">
        <v>191</v>
      </c>
      <c r="AY147" s="14" t="s">
        <v>184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191</v>
      </c>
      <c r="BK147" s="229">
        <f>ROUND(I147*H147,2)</f>
        <v>0</v>
      </c>
      <c r="BL147" s="14" t="s">
        <v>190</v>
      </c>
      <c r="BM147" s="228" t="s">
        <v>1198</v>
      </c>
    </row>
    <row r="148" s="12" customFormat="1" ht="22.8" customHeight="1">
      <c r="A148" s="12"/>
      <c r="B148" s="200"/>
      <c r="C148" s="201"/>
      <c r="D148" s="202" t="s">
        <v>74</v>
      </c>
      <c r="E148" s="214" t="s">
        <v>525</v>
      </c>
      <c r="F148" s="214" t="s">
        <v>526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0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83</v>
      </c>
      <c r="AT148" s="212" t="s">
        <v>74</v>
      </c>
      <c r="AU148" s="212" t="s">
        <v>83</v>
      </c>
      <c r="AY148" s="211" t="s">
        <v>184</v>
      </c>
      <c r="BK148" s="213">
        <f>BK149</f>
        <v>0</v>
      </c>
    </row>
    <row r="149" s="2" customFormat="1" ht="24.15" customHeight="1">
      <c r="A149" s="35"/>
      <c r="B149" s="36"/>
      <c r="C149" s="216" t="s">
        <v>287</v>
      </c>
      <c r="D149" s="216" t="s">
        <v>186</v>
      </c>
      <c r="E149" s="217" t="s">
        <v>1199</v>
      </c>
      <c r="F149" s="218" t="s">
        <v>1200</v>
      </c>
      <c r="G149" s="219" t="s">
        <v>230</v>
      </c>
      <c r="H149" s="220">
        <v>10.839</v>
      </c>
      <c r="I149" s="221"/>
      <c r="J149" s="222">
        <f>ROUND(I149*H149,2)</f>
        <v>0</v>
      </c>
      <c r="K149" s="223"/>
      <c r="L149" s="41"/>
      <c r="M149" s="242" t="s">
        <v>1</v>
      </c>
      <c r="N149" s="243" t="s">
        <v>41</v>
      </c>
      <c r="O149" s="244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190</v>
      </c>
      <c r="AT149" s="228" t="s">
        <v>186</v>
      </c>
      <c r="AU149" s="228" t="s">
        <v>191</v>
      </c>
      <c r="AY149" s="14" t="s">
        <v>184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191</v>
      </c>
      <c r="BK149" s="229">
        <f>ROUND(I149*H149,2)</f>
        <v>0</v>
      </c>
      <c r="BL149" s="14" t="s">
        <v>190</v>
      </c>
      <c r="BM149" s="228" t="s">
        <v>1201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jirHKSewThvPqBkV4YjTXsuDtwGhfjxUx15e01ZcGMZ+jKOsLeetJE7gyrYz1okmsWCBE/EgZ+rTubd5BlVjYQ==" hashValue="/2YAScLmDh+OHHFN5XgHFhZw/Jk44dbV9S0gx41Vm4COjvbn6MQbK++PMgautDb1qq+BwMLRwZeT3654pmAnGw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ROUND((SUM(BE120:BE149)),  2)</f>
        <v>0</v>
      </c>
      <c r="G33" s="35"/>
      <c r="H33" s="35"/>
      <c r="I33" s="152">
        <v>0.20000000000000001</v>
      </c>
      <c r="J33" s="151">
        <f>ROUND(((SUM(BE120:BE149))*I33),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ROUND((SUM(BF120:BF149)),  2)</f>
        <v>0</v>
      </c>
      <c r="G34" s="35"/>
      <c r="H34" s="35"/>
      <c r="I34" s="152">
        <v>0.20000000000000001</v>
      </c>
      <c r="J34" s="151">
        <f>ROUND(((SUM(BF120:BF149))*I34),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ROUND((SUM(BG120:BG149)),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ROUND((SUM(BH120:BH149)),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ROUND((SUM(BI120:BI149)),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SO05 02 - Areál materskej školy- Sadové úpravy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Bc. Patrícia Lapošová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148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152</v>
      </c>
      <c r="E99" s="185"/>
      <c r="F99" s="185"/>
      <c r="G99" s="185"/>
      <c r="H99" s="185"/>
      <c r="I99" s="185"/>
      <c r="J99" s="186">
        <f>J145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155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Prístavba a stavebné úpravy MŠ Okružná 53/5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SO05 02 - Areál materskej školy- Sadové úpravy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Ilava</v>
      </c>
      <c r="G114" s="37"/>
      <c r="H114" s="37"/>
      <c r="I114" s="29" t="s">
        <v>21</v>
      </c>
      <c r="J114" s="76" t="str">
        <f>IF(J12="","",J12)</f>
        <v>1. 12. 2020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>Ing. Jozef Illa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Bc. Patrícia Lapošová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171</v>
      </c>
      <c r="D119" s="191" t="s">
        <v>60</v>
      </c>
      <c r="E119" s="191" t="s">
        <v>56</v>
      </c>
      <c r="F119" s="191" t="s">
        <v>57</v>
      </c>
      <c r="G119" s="191" t="s">
        <v>172</v>
      </c>
      <c r="H119" s="191" t="s">
        <v>173</v>
      </c>
      <c r="I119" s="191" t="s">
        <v>174</v>
      </c>
      <c r="J119" s="192" t="s">
        <v>144</v>
      </c>
      <c r="K119" s="193" t="s">
        <v>175</v>
      </c>
      <c r="L119" s="194"/>
      <c r="M119" s="97" t="s">
        <v>1</v>
      </c>
      <c r="N119" s="98" t="s">
        <v>39</v>
      </c>
      <c r="O119" s="98" t="s">
        <v>176</v>
      </c>
      <c r="P119" s="98" t="s">
        <v>177</v>
      </c>
      <c r="Q119" s="98" t="s">
        <v>178</v>
      </c>
      <c r="R119" s="98" t="s">
        <v>179</v>
      </c>
      <c r="S119" s="98" t="s">
        <v>180</v>
      </c>
      <c r="T119" s="99" t="s">
        <v>181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145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</f>
        <v>0</v>
      </c>
      <c r="Q120" s="101"/>
      <c r="R120" s="197">
        <f>R121</f>
        <v>25.800177359999999</v>
      </c>
      <c r="S120" s="101"/>
      <c r="T120" s="19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146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74</v>
      </c>
      <c r="E121" s="203" t="s">
        <v>182</v>
      </c>
      <c r="F121" s="203" t="s">
        <v>183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P122+P145+P148</f>
        <v>0</v>
      </c>
      <c r="Q121" s="208"/>
      <c r="R121" s="209">
        <f>R122+R145+R148</f>
        <v>25.800177359999999</v>
      </c>
      <c r="S121" s="208"/>
      <c r="T121" s="210">
        <f>T122+T145+T148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74</v>
      </c>
      <c r="AU121" s="212" t="s">
        <v>75</v>
      </c>
      <c r="AY121" s="211" t="s">
        <v>184</v>
      </c>
      <c r="BK121" s="213">
        <f>BK122+BK145+BK148</f>
        <v>0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83</v>
      </c>
      <c r="F122" s="214" t="s">
        <v>185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SUM(P123:P144)</f>
        <v>0</v>
      </c>
      <c r="Q122" s="208"/>
      <c r="R122" s="209">
        <f>SUM(R123:R144)</f>
        <v>2.2431140000000003</v>
      </c>
      <c r="S122" s="208"/>
      <c r="T122" s="210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74</v>
      </c>
      <c r="AU122" s="212" t="s">
        <v>83</v>
      </c>
      <c r="AY122" s="211" t="s">
        <v>184</v>
      </c>
      <c r="BK122" s="213">
        <f>SUM(BK123:BK144)</f>
        <v>0</v>
      </c>
    </row>
    <row r="123" s="2" customFormat="1" ht="24.15" customHeight="1">
      <c r="A123" s="35"/>
      <c r="B123" s="36"/>
      <c r="C123" s="216" t="s">
        <v>83</v>
      </c>
      <c r="D123" s="216" t="s">
        <v>186</v>
      </c>
      <c r="E123" s="217" t="s">
        <v>1203</v>
      </c>
      <c r="F123" s="218" t="s">
        <v>1204</v>
      </c>
      <c r="G123" s="219" t="s">
        <v>244</v>
      </c>
      <c r="H123" s="220">
        <v>8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190</v>
      </c>
      <c r="AT123" s="228" t="s">
        <v>186</v>
      </c>
      <c r="AU123" s="228" t="s">
        <v>191</v>
      </c>
      <c r="AY123" s="14" t="s">
        <v>184</v>
      </c>
      <c r="BE123" s="229">
        <f>IF(N123="základná",J123,0)</f>
        <v>0</v>
      </c>
      <c r="BF123" s="229">
        <f>IF(N123="znížená",J123,0)</f>
        <v>0</v>
      </c>
      <c r="BG123" s="229">
        <f>IF(N123="zákl. prenesená",J123,0)</f>
        <v>0</v>
      </c>
      <c r="BH123" s="229">
        <f>IF(N123="zníž. prenesená",J123,0)</f>
        <v>0</v>
      </c>
      <c r="BI123" s="229">
        <f>IF(N123="nulová",J123,0)</f>
        <v>0</v>
      </c>
      <c r="BJ123" s="14" t="s">
        <v>191</v>
      </c>
      <c r="BK123" s="229">
        <f>ROUND(I123*H123,2)</f>
        <v>0</v>
      </c>
      <c r="BL123" s="14" t="s">
        <v>190</v>
      </c>
      <c r="BM123" s="228" t="s">
        <v>1205</v>
      </c>
    </row>
    <row r="124" s="2" customFormat="1" ht="24.15" customHeight="1">
      <c r="A124" s="35"/>
      <c r="B124" s="36"/>
      <c r="C124" s="216" t="s">
        <v>191</v>
      </c>
      <c r="D124" s="216" t="s">
        <v>186</v>
      </c>
      <c r="E124" s="217" t="s">
        <v>1206</v>
      </c>
      <c r="F124" s="218" t="s">
        <v>1207</v>
      </c>
      <c r="G124" s="219" t="s">
        <v>298</v>
      </c>
      <c r="H124" s="220">
        <v>8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190</v>
      </c>
      <c r="AT124" s="228" t="s">
        <v>186</v>
      </c>
      <c r="AU124" s="228" t="s">
        <v>191</v>
      </c>
      <c r="AY124" s="14" t="s">
        <v>184</v>
      </c>
      <c r="BE124" s="229">
        <f>IF(N124="základná",J124,0)</f>
        <v>0</v>
      </c>
      <c r="BF124" s="229">
        <f>IF(N124="znížená",J124,0)</f>
        <v>0</v>
      </c>
      <c r="BG124" s="229">
        <f>IF(N124="zákl. prenesená",J124,0)</f>
        <v>0</v>
      </c>
      <c r="BH124" s="229">
        <f>IF(N124="zníž. prenesená",J124,0)</f>
        <v>0</v>
      </c>
      <c r="BI124" s="229">
        <f>IF(N124="nulová",J124,0)</f>
        <v>0</v>
      </c>
      <c r="BJ124" s="14" t="s">
        <v>191</v>
      </c>
      <c r="BK124" s="229">
        <f>ROUND(I124*H124,2)</f>
        <v>0</v>
      </c>
      <c r="BL124" s="14" t="s">
        <v>190</v>
      </c>
      <c r="BM124" s="228" t="s">
        <v>1208</v>
      </c>
    </row>
    <row r="125" s="2" customFormat="1" ht="24.15" customHeight="1">
      <c r="A125" s="35"/>
      <c r="B125" s="36"/>
      <c r="C125" s="216" t="s">
        <v>196</v>
      </c>
      <c r="D125" s="216" t="s">
        <v>186</v>
      </c>
      <c r="E125" s="217" t="s">
        <v>1209</v>
      </c>
      <c r="F125" s="218" t="s">
        <v>1210</v>
      </c>
      <c r="G125" s="219" t="s">
        <v>298</v>
      </c>
      <c r="H125" s="220">
        <v>8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190</v>
      </c>
      <c r="AT125" s="228" t="s">
        <v>186</v>
      </c>
      <c r="AU125" s="228" t="s">
        <v>191</v>
      </c>
      <c r="AY125" s="14" t="s">
        <v>184</v>
      </c>
      <c r="BE125" s="229">
        <f>IF(N125="základná",J125,0)</f>
        <v>0</v>
      </c>
      <c r="BF125" s="229">
        <f>IF(N125="znížená",J125,0)</f>
        <v>0</v>
      </c>
      <c r="BG125" s="229">
        <f>IF(N125="zákl. prenesená",J125,0)</f>
        <v>0</v>
      </c>
      <c r="BH125" s="229">
        <f>IF(N125="zníž. prenesená",J125,0)</f>
        <v>0</v>
      </c>
      <c r="BI125" s="229">
        <f>IF(N125="nulová",J125,0)</f>
        <v>0</v>
      </c>
      <c r="BJ125" s="14" t="s">
        <v>191</v>
      </c>
      <c r="BK125" s="229">
        <f>ROUND(I125*H125,2)</f>
        <v>0</v>
      </c>
      <c r="BL125" s="14" t="s">
        <v>190</v>
      </c>
      <c r="BM125" s="228" t="s">
        <v>1211</v>
      </c>
    </row>
    <row r="126" s="2" customFormat="1" ht="14.4" customHeight="1">
      <c r="A126" s="35"/>
      <c r="B126" s="36"/>
      <c r="C126" s="216" t="s">
        <v>190</v>
      </c>
      <c r="D126" s="216" t="s">
        <v>186</v>
      </c>
      <c r="E126" s="217" t="s">
        <v>233</v>
      </c>
      <c r="F126" s="218" t="s">
        <v>1212</v>
      </c>
      <c r="G126" s="219" t="s">
        <v>189</v>
      </c>
      <c r="H126" s="220">
        <v>1.375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190</v>
      </c>
      <c r="AT126" s="228" t="s">
        <v>186</v>
      </c>
      <c r="AU126" s="228" t="s">
        <v>191</v>
      </c>
      <c r="AY126" s="14" t="s">
        <v>184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191</v>
      </c>
      <c r="BK126" s="229">
        <f>ROUND(I126*H126,2)</f>
        <v>0</v>
      </c>
      <c r="BL126" s="14" t="s">
        <v>190</v>
      </c>
      <c r="BM126" s="228" t="s">
        <v>1213</v>
      </c>
    </row>
    <row r="127" s="2" customFormat="1" ht="14.4" customHeight="1">
      <c r="A127" s="35"/>
      <c r="B127" s="36"/>
      <c r="C127" s="230" t="s">
        <v>203</v>
      </c>
      <c r="D127" s="230" t="s">
        <v>237</v>
      </c>
      <c r="E127" s="231" t="s">
        <v>238</v>
      </c>
      <c r="F127" s="232" t="s">
        <v>239</v>
      </c>
      <c r="G127" s="233" t="s">
        <v>230</v>
      </c>
      <c r="H127" s="234">
        <v>2.2000000000000002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41</v>
      </c>
      <c r="O127" s="88"/>
      <c r="P127" s="226">
        <f>O127*H127</f>
        <v>0</v>
      </c>
      <c r="Q127" s="226">
        <v>1</v>
      </c>
      <c r="R127" s="226">
        <f>Q127*H127</f>
        <v>2.2000000000000002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215</v>
      </c>
      <c r="AT127" s="228" t="s">
        <v>237</v>
      </c>
      <c r="AU127" s="228" t="s">
        <v>191</v>
      </c>
      <c r="AY127" s="14" t="s">
        <v>184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191</v>
      </c>
      <c r="BK127" s="229">
        <f>ROUND(I127*H127,2)</f>
        <v>0</v>
      </c>
      <c r="BL127" s="14" t="s">
        <v>190</v>
      </c>
      <c r="BM127" s="228" t="s">
        <v>1214</v>
      </c>
    </row>
    <row r="128" s="2" customFormat="1" ht="14.4" customHeight="1">
      <c r="A128" s="35"/>
      <c r="B128" s="36"/>
      <c r="C128" s="216" t="s">
        <v>207</v>
      </c>
      <c r="D128" s="216" t="s">
        <v>186</v>
      </c>
      <c r="E128" s="217" t="s">
        <v>1215</v>
      </c>
      <c r="F128" s="218" t="s">
        <v>1216</v>
      </c>
      <c r="G128" s="219" t="s">
        <v>244</v>
      </c>
      <c r="H128" s="220">
        <v>2240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190</v>
      </c>
      <c r="AT128" s="228" t="s">
        <v>186</v>
      </c>
      <c r="AU128" s="228" t="s">
        <v>191</v>
      </c>
      <c r="AY128" s="14" t="s">
        <v>184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191</v>
      </c>
      <c r="BK128" s="229">
        <f>ROUND(I128*H128,2)</f>
        <v>0</v>
      </c>
      <c r="BL128" s="14" t="s">
        <v>190</v>
      </c>
      <c r="BM128" s="228" t="s">
        <v>1217</v>
      </c>
    </row>
    <row r="129" s="2" customFormat="1" ht="37.8" customHeight="1">
      <c r="A129" s="35"/>
      <c r="B129" s="36"/>
      <c r="C129" s="216" t="s">
        <v>211</v>
      </c>
      <c r="D129" s="216" t="s">
        <v>186</v>
      </c>
      <c r="E129" s="217" t="s">
        <v>1218</v>
      </c>
      <c r="F129" s="218" t="s">
        <v>1219</v>
      </c>
      <c r="G129" s="219" t="s">
        <v>244</v>
      </c>
      <c r="H129" s="220">
        <v>2240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190</v>
      </c>
      <c r="AT129" s="228" t="s">
        <v>186</v>
      </c>
      <c r="AU129" s="228" t="s">
        <v>191</v>
      </c>
      <c r="AY129" s="14" t="s">
        <v>184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191</v>
      </c>
      <c r="BK129" s="229">
        <f>ROUND(I129*H129,2)</f>
        <v>0</v>
      </c>
      <c r="BL129" s="14" t="s">
        <v>190</v>
      </c>
      <c r="BM129" s="228" t="s">
        <v>1220</v>
      </c>
    </row>
    <row r="130" s="2" customFormat="1" ht="14.4" customHeight="1">
      <c r="A130" s="35"/>
      <c r="B130" s="36"/>
      <c r="C130" s="230" t="s">
        <v>215</v>
      </c>
      <c r="D130" s="230" t="s">
        <v>237</v>
      </c>
      <c r="E130" s="231" t="s">
        <v>1221</v>
      </c>
      <c r="F130" s="232" t="s">
        <v>1222</v>
      </c>
      <c r="G130" s="233" t="s">
        <v>643</v>
      </c>
      <c r="H130" s="234">
        <v>6.9219999999999997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41</v>
      </c>
      <c r="O130" s="88"/>
      <c r="P130" s="226">
        <f>O130*H130</f>
        <v>0</v>
      </c>
      <c r="Q130" s="226">
        <v>0.001</v>
      </c>
      <c r="R130" s="226">
        <f>Q130*H130</f>
        <v>0.0069220000000000002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215</v>
      </c>
      <c r="AT130" s="228" t="s">
        <v>237</v>
      </c>
      <c r="AU130" s="228" t="s">
        <v>191</v>
      </c>
      <c r="AY130" s="14" t="s">
        <v>184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191</v>
      </c>
      <c r="BK130" s="229">
        <f>ROUND(I130*H130,2)</f>
        <v>0</v>
      </c>
      <c r="BL130" s="14" t="s">
        <v>190</v>
      </c>
      <c r="BM130" s="228" t="s">
        <v>1223</v>
      </c>
    </row>
    <row r="131" s="2" customFormat="1" ht="37.8" customHeight="1">
      <c r="A131" s="35"/>
      <c r="B131" s="36"/>
      <c r="C131" s="216" t="s">
        <v>219</v>
      </c>
      <c r="D131" s="216" t="s">
        <v>186</v>
      </c>
      <c r="E131" s="217" t="s">
        <v>1224</v>
      </c>
      <c r="F131" s="218" t="s">
        <v>1225</v>
      </c>
      <c r="G131" s="219" t="s">
        <v>244</v>
      </c>
      <c r="H131" s="220">
        <v>2240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190</v>
      </c>
      <c r="AT131" s="228" t="s">
        <v>186</v>
      </c>
      <c r="AU131" s="228" t="s">
        <v>191</v>
      </c>
      <c r="AY131" s="14" t="s">
        <v>184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191</v>
      </c>
      <c r="BK131" s="229">
        <f>ROUND(I131*H131,2)</f>
        <v>0</v>
      </c>
      <c r="BL131" s="14" t="s">
        <v>190</v>
      </c>
      <c r="BM131" s="228" t="s">
        <v>1226</v>
      </c>
    </row>
    <row r="132" s="2" customFormat="1" ht="24.15" customHeight="1">
      <c r="A132" s="35"/>
      <c r="B132" s="36"/>
      <c r="C132" s="216" t="s">
        <v>223</v>
      </c>
      <c r="D132" s="216" t="s">
        <v>186</v>
      </c>
      <c r="E132" s="217" t="s">
        <v>1227</v>
      </c>
      <c r="F132" s="218" t="s">
        <v>1228</v>
      </c>
      <c r="G132" s="219" t="s">
        <v>244</v>
      </c>
      <c r="H132" s="220">
        <v>2240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1.7999999999999999E-06</v>
      </c>
      <c r="R132" s="226">
        <f>Q132*H132</f>
        <v>0.004032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190</v>
      </c>
      <c r="AT132" s="228" t="s">
        <v>186</v>
      </c>
      <c r="AU132" s="228" t="s">
        <v>191</v>
      </c>
      <c r="AY132" s="14" t="s">
        <v>184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191</v>
      </c>
      <c r="BK132" s="229">
        <f>ROUND(I132*H132,2)</f>
        <v>0</v>
      </c>
      <c r="BL132" s="14" t="s">
        <v>190</v>
      </c>
      <c r="BM132" s="228" t="s">
        <v>1229</v>
      </c>
    </row>
    <row r="133" s="2" customFormat="1" ht="14.4" customHeight="1">
      <c r="A133" s="35"/>
      <c r="B133" s="36"/>
      <c r="C133" s="230" t="s">
        <v>227</v>
      </c>
      <c r="D133" s="230" t="s">
        <v>237</v>
      </c>
      <c r="E133" s="231" t="s">
        <v>1230</v>
      </c>
      <c r="F133" s="232" t="s">
        <v>1231</v>
      </c>
      <c r="G133" s="233" t="s">
        <v>1232</v>
      </c>
      <c r="H133" s="234">
        <v>11.199999999999999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215</v>
      </c>
      <c r="AT133" s="228" t="s">
        <v>237</v>
      </c>
      <c r="AU133" s="228" t="s">
        <v>191</v>
      </c>
      <c r="AY133" s="14" t="s">
        <v>184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191</v>
      </c>
      <c r="BK133" s="229">
        <f>ROUND(I133*H133,2)</f>
        <v>0</v>
      </c>
      <c r="BL133" s="14" t="s">
        <v>190</v>
      </c>
      <c r="BM133" s="228" t="s">
        <v>1233</v>
      </c>
    </row>
    <row r="134" s="2" customFormat="1" ht="24.15" customHeight="1">
      <c r="A134" s="35"/>
      <c r="B134" s="36"/>
      <c r="C134" s="216" t="s">
        <v>232</v>
      </c>
      <c r="D134" s="216" t="s">
        <v>186</v>
      </c>
      <c r="E134" s="217" t="s">
        <v>1234</v>
      </c>
      <c r="F134" s="218" t="s">
        <v>1235</v>
      </c>
      <c r="G134" s="219" t="s">
        <v>244</v>
      </c>
      <c r="H134" s="220">
        <v>2240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190</v>
      </c>
      <c r="AT134" s="228" t="s">
        <v>186</v>
      </c>
      <c r="AU134" s="228" t="s">
        <v>191</v>
      </c>
      <c r="AY134" s="14" t="s">
        <v>184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191</v>
      </c>
      <c r="BK134" s="229">
        <f>ROUND(I134*H134,2)</f>
        <v>0</v>
      </c>
      <c r="BL134" s="14" t="s">
        <v>190</v>
      </c>
      <c r="BM134" s="228" t="s">
        <v>1236</v>
      </c>
    </row>
    <row r="135" s="2" customFormat="1" ht="24.15" customHeight="1">
      <c r="A135" s="35"/>
      <c r="B135" s="36"/>
      <c r="C135" s="216" t="s">
        <v>236</v>
      </c>
      <c r="D135" s="216" t="s">
        <v>186</v>
      </c>
      <c r="E135" s="217" t="s">
        <v>1237</v>
      </c>
      <c r="F135" s="218" t="s">
        <v>1238</v>
      </c>
      <c r="G135" s="219" t="s">
        <v>298</v>
      </c>
      <c r="H135" s="220">
        <v>12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190</v>
      </c>
      <c r="AT135" s="228" t="s">
        <v>186</v>
      </c>
      <c r="AU135" s="228" t="s">
        <v>191</v>
      </c>
      <c r="AY135" s="14" t="s">
        <v>184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191</v>
      </c>
      <c r="BK135" s="229">
        <f>ROUND(I135*H135,2)</f>
        <v>0</v>
      </c>
      <c r="BL135" s="14" t="s">
        <v>190</v>
      </c>
      <c r="BM135" s="228" t="s">
        <v>1239</v>
      </c>
    </row>
    <row r="136" s="2" customFormat="1" ht="24.15" customHeight="1">
      <c r="A136" s="35"/>
      <c r="B136" s="36"/>
      <c r="C136" s="216" t="s">
        <v>241</v>
      </c>
      <c r="D136" s="216" t="s">
        <v>186</v>
      </c>
      <c r="E136" s="217" t="s">
        <v>1240</v>
      </c>
      <c r="F136" s="218" t="s">
        <v>1241</v>
      </c>
      <c r="G136" s="219" t="s">
        <v>244</v>
      </c>
      <c r="H136" s="220">
        <v>132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190</v>
      </c>
      <c r="AT136" s="228" t="s">
        <v>186</v>
      </c>
      <c r="AU136" s="228" t="s">
        <v>191</v>
      </c>
      <c r="AY136" s="14" t="s">
        <v>184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191</v>
      </c>
      <c r="BK136" s="229">
        <f>ROUND(I136*H136,2)</f>
        <v>0</v>
      </c>
      <c r="BL136" s="14" t="s">
        <v>190</v>
      </c>
      <c r="BM136" s="228" t="s">
        <v>1242</v>
      </c>
    </row>
    <row r="137" s="2" customFormat="1" ht="14.4" customHeight="1">
      <c r="A137" s="35"/>
      <c r="B137" s="36"/>
      <c r="C137" s="230" t="s">
        <v>247</v>
      </c>
      <c r="D137" s="230" t="s">
        <v>237</v>
      </c>
      <c r="E137" s="231" t="s">
        <v>1243</v>
      </c>
      <c r="F137" s="232" t="s">
        <v>1244</v>
      </c>
      <c r="G137" s="233" t="s">
        <v>189</v>
      </c>
      <c r="H137" s="234">
        <v>13.199999999999999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215</v>
      </c>
      <c r="AT137" s="228" t="s">
        <v>237</v>
      </c>
      <c r="AU137" s="228" t="s">
        <v>191</v>
      </c>
      <c r="AY137" s="14" t="s">
        <v>184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191</v>
      </c>
      <c r="BK137" s="229">
        <f>ROUND(I137*H137,2)</f>
        <v>0</v>
      </c>
      <c r="BL137" s="14" t="s">
        <v>190</v>
      </c>
      <c r="BM137" s="228" t="s">
        <v>1245</v>
      </c>
    </row>
    <row r="138" s="2" customFormat="1" ht="24.15" customHeight="1">
      <c r="A138" s="35"/>
      <c r="B138" s="36"/>
      <c r="C138" s="216" t="s">
        <v>251</v>
      </c>
      <c r="D138" s="216" t="s">
        <v>186</v>
      </c>
      <c r="E138" s="217" t="s">
        <v>1246</v>
      </c>
      <c r="F138" s="218" t="s">
        <v>1247</v>
      </c>
      <c r="G138" s="219" t="s">
        <v>244</v>
      </c>
      <c r="H138" s="220">
        <v>132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0.00020000000000000001</v>
      </c>
      <c r="R138" s="226">
        <f>Q138*H138</f>
        <v>0.0264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190</v>
      </c>
      <c r="AT138" s="228" t="s">
        <v>186</v>
      </c>
      <c r="AU138" s="228" t="s">
        <v>191</v>
      </c>
      <c r="AY138" s="14" t="s">
        <v>184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191</v>
      </c>
      <c r="BK138" s="229">
        <f>ROUND(I138*H138,2)</f>
        <v>0</v>
      </c>
      <c r="BL138" s="14" t="s">
        <v>190</v>
      </c>
      <c r="BM138" s="228" t="s">
        <v>1248</v>
      </c>
    </row>
    <row r="139" s="2" customFormat="1" ht="24.15" customHeight="1">
      <c r="A139" s="35"/>
      <c r="B139" s="36"/>
      <c r="C139" s="230" t="s">
        <v>255</v>
      </c>
      <c r="D139" s="230" t="s">
        <v>237</v>
      </c>
      <c r="E139" s="231" t="s">
        <v>1249</v>
      </c>
      <c r="F139" s="232" t="s">
        <v>1250</v>
      </c>
      <c r="G139" s="233" t="s">
        <v>244</v>
      </c>
      <c r="H139" s="234">
        <v>132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215</v>
      </c>
      <c r="AT139" s="228" t="s">
        <v>237</v>
      </c>
      <c r="AU139" s="228" t="s">
        <v>191</v>
      </c>
      <c r="AY139" s="14" t="s">
        <v>184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191</v>
      </c>
      <c r="BK139" s="229">
        <f>ROUND(I139*H139,2)</f>
        <v>0</v>
      </c>
      <c r="BL139" s="14" t="s">
        <v>190</v>
      </c>
      <c r="BM139" s="228" t="s">
        <v>1251</v>
      </c>
    </row>
    <row r="140" s="2" customFormat="1" ht="24.15" customHeight="1">
      <c r="A140" s="35"/>
      <c r="B140" s="36"/>
      <c r="C140" s="216" t="s">
        <v>259</v>
      </c>
      <c r="D140" s="216" t="s">
        <v>186</v>
      </c>
      <c r="E140" s="217" t="s">
        <v>1252</v>
      </c>
      <c r="F140" s="218" t="s">
        <v>1253</v>
      </c>
      <c r="G140" s="219" t="s">
        <v>244</v>
      </c>
      <c r="H140" s="220">
        <v>25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190</v>
      </c>
      <c r="AT140" s="228" t="s">
        <v>186</v>
      </c>
      <c r="AU140" s="228" t="s">
        <v>191</v>
      </c>
      <c r="AY140" s="14" t="s">
        <v>184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191</v>
      </c>
      <c r="BK140" s="229">
        <f>ROUND(I140*H140,2)</f>
        <v>0</v>
      </c>
      <c r="BL140" s="14" t="s">
        <v>190</v>
      </c>
      <c r="BM140" s="228" t="s">
        <v>1254</v>
      </c>
    </row>
    <row r="141" s="2" customFormat="1" ht="24.15" customHeight="1">
      <c r="A141" s="35"/>
      <c r="B141" s="36"/>
      <c r="C141" s="216" t="s">
        <v>263</v>
      </c>
      <c r="D141" s="216" t="s">
        <v>186</v>
      </c>
      <c r="E141" s="217" t="s">
        <v>1255</v>
      </c>
      <c r="F141" s="218" t="s">
        <v>1256</v>
      </c>
      <c r="G141" s="219" t="s">
        <v>298</v>
      </c>
      <c r="H141" s="220">
        <v>12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190</v>
      </c>
      <c r="AT141" s="228" t="s">
        <v>186</v>
      </c>
      <c r="AU141" s="228" t="s">
        <v>191</v>
      </c>
      <c r="AY141" s="14" t="s">
        <v>184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191</v>
      </c>
      <c r="BK141" s="229">
        <f>ROUND(I141*H141,2)</f>
        <v>0</v>
      </c>
      <c r="BL141" s="14" t="s">
        <v>190</v>
      </c>
      <c r="BM141" s="228" t="s">
        <v>1257</v>
      </c>
    </row>
    <row r="142" s="2" customFormat="1" ht="24.15" customHeight="1">
      <c r="A142" s="35"/>
      <c r="B142" s="36"/>
      <c r="C142" s="216" t="s">
        <v>7</v>
      </c>
      <c r="D142" s="216" t="s">
        <v>186</v>
      </c>
      <c r="E142" s="217" t="s">
        <v>1258</v>
      </c>
      <c r="F142" s="218" t="s">
        <v>1259</v>
      </c>
      <c r="G142" s="219" t="s">
        <v>298</v>
      </c>
      <c r="H142" s="220">
        <v>12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0.00048000000000000001</v>
      </c>
      <c r="R142" s="226">
        <f>Q142*H142</f>
        <v>0.0057600000000000004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190</v>
      </c>
      <c r="AT142" s="228" t="s">
        <v>186</v>
      </c>
      <c r="AU142" s="228" t="s">
        <v>191</v>
      </c>
      <c r="AY142" s="14" t="s">
        <v>184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191</v>
      </c>
      <c r="BK142" s="229">
        <f>ROUND(I142*H142,2)</f>
        <v>0</v>
      </c>
      <c r="BL142" s="14" t="s">
        <v>190</v>
      </c>
      <c r="BM142" s="228" t="s">
        <v>1260</v>
      </c>
    </row>
    <row r="143" s="2" customFormat="1" ht="14.4" customHeight="1">
      <c r="A143" s="35"/>
      <c r="B143" s="36"/>
      <c r="C143" s="230" t="s">
        <v>270</v>
      </c>
      <c r="D143" s="230" t="s">
        <v>237</v>
      </c>
      <c r="E143" s="231" t="s">
        <v>1261</v>
      </c>
      <c r="F143" s="232" t="s">
        <v>1262</v>
      </c>
      <c r="G143" s="233" t="s">
        <v>298</v>
      </c>
      <c r="H143" s="234">
        <v>12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215</v>
      </c>
      <c r="AT143" s="228" t="s">
        <v>237</v>
      </c>
      <c r="AU143" s="228" t="s">
        <v>191</v>
      </c>
      <c r="AY143" s="14" t="s">
        <v>184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191</v>
      </c>
      <c r="BK143" s="229">
        <f>ROUND(I143*H143,2)</f>
        <v>0</v>
      </c>
      <c r="BL143" s="14" t="s">
        <v>190</v>
      </c>
      <c r="BM143" s="228" t="s">
        <v>1263</v>
      </c>
    </row>
    <row r="144" s="2" customFormat="1" ht="14.4" customHeight="1">
      <c r="A144" s="35"/>
      <c r="B144" s="36"/>
      <c r="C144" s="230" t="s">
        <v>274</v>
      </c>
      <c r="D144" s="230" t="s">
        <v>237</v>
      </c>
      <c r="E144" s="231" t="s">
        <v>1264</v>
      </c>
      <c r="F144" s="232" t="s">
        <v>1265</v>
      </c>
      <c r="G144" s="233" t="s">
        <v>323</v>
      </c>
      <c r="H144" s="234">
        <v>12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215</v>
      </c>
      <c r="AT144" s="228" t="s">
        <v>237</v>
      </c>
      <c r="AU144" s="228" t="s">
        <v>191</v>
      </c>
      <c r="AY144" s="14" t="s">
        <v>184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191</v>
      </c>
      <c r="BK144" s="229">
        <f>ROUND(I144*H144,2)</f>
        <v>0</v>
      </c>
      <c r="BL144" s="14" t="s">
        <v>190</v>
      </c>
      <c r="BM144" s="228" t="s">
        <v>1266</v>
      </c>
    </row>
    <row r="145" s="12" customFormat="1" ht="22.8" customHeight="1">
      <c r="A145" s="12"/>
      <c r="B145" s="200"/>
      <c r="C145" s="201"/>
      <c r="D145" s="202" t="s">
        <v>74</v>
      </c>
      <c r="E145" s="214" t="s">
        <v>203</v>
      </c>
      <c r="F145" s="214" t="s">
        <v>390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SUM(P146:P147)</f>
        <v>0</v>
      </c>
      <c r="Q145" s="208"/>
      <c r="R145" s="209">
        <f>SUM(R146:R147)</f>
        <v>23.557063360000001</v>
      </c>
      <c r="S145" s="208"/>
      <c r="T145" s="210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83</v>
      </c>
      <c r="AT145" s="212" t="s">
        <v>74</v>
      </c>
      <c r="AU145" s="212" t="s">
        <v>83</v>
      </c>
      <c r="AY145" s="211" t="s">
        <v>184</v>
      </c>
      <c r="BK145" s="213">
        <f>SUM(BK146:BK147)</f>
        <v>0</v>
      </c>
    </row>
    <row r="146" s="2" customFormat="1" ht="37.8" customHeight="1">
      <c r="A146" s="35"/>
      <c r="B146" s="36"/>
      <c r="C146" s="216" t="s">
        <v>279</v>
      </c>
      <c r="D146" s="216" t="s">
        <v>186</v>
      </c>
      <c r="E146" s="217" t="s">
        <v>400</v>
      </c>
      <c r="F146" s="218" t="s">
        <v>401</v>
      </c>
      <c r="G146" s="219" t="s">
        <v>323</v>
      </c>
      <c r="H146" s="220">
        <v>194.75200000000001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0.097930000000000003</v>
      </c>
      <c r="R146" s="226">
        <f>Q146*H146</f>
        <v>19.072063360000001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190</v>
      </c>
      <c r="AT146" s="228" t="s">
        <v>186</v>
      </c>
      <c r="AU146" s="228" t="s">
        <v>191</v>
      </c>
      <c r="AY146" s="14" t="s">
        <v>184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191</v>
      </c>
      <c r="BK146" s="229">
        <f>ROUND(I146*H146,2)</f>
        <v>0</v>
      </c>
      <c r="BL146" s="14" t="s">
        <v>190</v>
      </c>
      <c r="BM146" s="228" t="s">
        <v>1267</v>
      </c>
    </row>
    <row r="147" s="2" customFormat="1" ht="14.4" customHeight="1">
      <c r="A147" s="35"/>
      <c r="B147" s="36"/>
      <c r="C147" s="230" t="s">
        <v>283</v>
      </c>
      <c r="D147" s="230" t="s">
        <v>237</v>
      </c>
      <c r="E147" s="231" t="s">
        <v>404</v>
      </c>
      <c r="F147" s="232" t="s">
        <v>405</v>
      </c>
      <c r="G147" s="233" t="s">
        <v>298</v>
      </c>
      <c r="H147" s="234">
        <v>195</v>
      </c>
      <c r="I147" s="235"/>
      <c r="J147" s="236">
        <f>ROUND(I147*H147,2)</f>
        <v>0</v>
      </c>
      <c r="K147" s="237"/>
      <c r="L147" s="238"/>
      <c r="M147" s="239" t="s">
        <v>1</v>
      </c>
      <c r="N147" s="240" t="s">
        <v>41</v>
      </c>
      <c r="O147" s="88"/>
      <c r="P147" s="226">
        <f>O147*H147</f>
        <v>0</v>
      </c>
      <c r="Q147" s="226">
        <v>0.023</v>
      </c>
      <c r="R147" s="226">
        <f>Q147*H147</f>
        <v>4.4850000000000003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215</v>
      </c>
      <c r="AT147" s="228" t="s">
        <v>237</v>
      </c>
      <c r="AU147" s="228" t="s">
        <v>191</v>
      </c>
      <c r="AY147" s="14" t="s">
        <v>184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191</v>
      </c>
      <c r="BK147" s="229">
        <f>ROUND(I147*H147,2)</f>
        <v>0</v>
      </c>
      <c r="BL147" s="14" t="s">
        <v>190</v>
      </c>
      <c r="BM147" s="228" t="s">
        <v>1268</v>
      </c>
    </row>
    <row r="148" s="12" customFormat="1" ht="22.8" customHeight="1">
      <c r="A148" s="12"/>
      <c r="B148" s="200"/>
      <c r="C148" s="201"/>
      <c r="D148" s="202" t="s">
        <v>74</v>
      </c>
      <c r="E148" s="214" t="s">
        <v>525</v>
      </c>
      <c r="F148" s="214" t="s">
        <v>526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0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83</v>
      </c>
      <c r="AT148" s="212" t="s">
        <v>74</v>
      </c>
      <c r="AU148" s="212" t="s">
        <v>83</v>
      </c>
      <c r="AY148" s="211" t="s">
        <v>184</v>
      </c>
      <c r="BK148" s="213">
        <f>BK149</f>
        <v>0</v>
      </c>
    </row>
    <row r="149" s="2" customFormat="1" ht="24.15" customHeight="1">
      <c r="A149" s="35"/>
      <c r="B149" s="36"/>
      <c r="C149" s="216" t="s">
        <v>287</v>
      </c>
      <c r="D149" s="216" t="s">
        <v>186</v>
      </c>
      <c r="E149" s="217" t="s">
        <v>1269</v>
      </c>
      <c r="F149" s="218" t="s">
        <v>1270</v>
      </c>
      <c r="G149" s="219" t="s">
        <v>230</v>
      </c>
      <c r="H149" s="220">
        <v>25.800000000000001</v>
      </c>
      <c r="I149" s="221"/>
      <c r="J149" s="222">
        <f>ROUND(I149*H149,2)</f>
        <v>0</v>
      </c>
      <c r="K149" s="223"/>
      <c r="L149" s="41"/>
      <c r="M149" s="242" t="s">
        <v>1</v>
      </c>
      <c r="N149" s="243" t="s">
        <v>41</v>
      </c>
      <c r="O149" s="244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190</v>
      </c>
      <c r="AT149" s="228" t="s">
        <v>186</v>
      </c>
      <c r="AU149" s="228" t="s">
        <v>191</v>
      </c>
      <c r="AY149" s="14" t="s">
        <v>184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191</v>
      </c>
      <c r="BK149" s="229">
        <f>ROUND(I149*H149,2)</f>
        <v>0</v>
      </c>
      <c r="BL149" s="14" t="s">
        <v>190</v>
      </c>
      <c r="BM149" s="228" t="s">
        <v>1271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Q8YLENaAnxWNhgaC/M13BU2I1IHfRWSEMFh+2Cw+tUCSH1w05OxFSMKe3kSoOIte6jAWmbCoc28hNKqlrd5bdg==" hashValue="lECaJKlhqgCiDAXQhy92J5Pcgjs7z6O9oLZPuOkx0tcvJOKaS7FrefPZx8QROQctfCy+j6KrRpIRjm76t2NI3g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1272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ROUND((SUM(BE122:BE167)),  2)</f>
        <v>0</v>
      </c>
      <c r="G33" s="35"/>
      <c r="H33" s="35"/>
      <c r="I33" s="152">
        <v>0.20000000000000001</v>
      </c>
      <c r="J33" s="151">
        <f>ROUND(((SUM(BE122:BE167))*I33),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ROUND((SUM(BF122:BF167)),  2)</f>
        <v>0</v>
      </c>
      <c r="G34" s="35"/>
      <c r="H34" s="35"/>
      <c r="I34" s="152">
        <v>0.20000000000000001</v>
      </c>
      <c r="J34" s="151">
        <f>ROUND(((SUM(BF122:BF167))*I34),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ROUND((SUM(BG122:BG167)),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ROUND((SUM(BH122:BH167)),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ROUND((SUM(BI122:BI167)),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SO05 03 - Areál materskej školy- Spevnené plochy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Bc. Patrícia Lapošová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148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149</v>
      </c>
      <c r="E99" s="185"/>
      <c r="F99" s="185"/>
      <c r="G99" s="185"/>
      <c r="H99" s="185"/>
      <c r="I99" s="185"/>
      <c r="J99" s="186">
        <f>J144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152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154</v>
      </c>
      <c r="E101" s="185"/>
      <c r="F101" s="185"/>
      <c r="G101" s="185"/>
      <c r="H101" s="185"/>
      <c r="I101" s="185"/>
      <c r="J101" s="186">
        <f>J151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155</v>
      </c>
      <c r="E102" s="185"/>
      <c r="F102" s="185"/>
      <c r="G102" s="185"/>
      <c r="H102" s="185"/>
      <c r="I102" s="185"/>
      <c r="J102" s="186">
        <f>J166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Prístavba a stavebné úpravy MŠ Okružná 53/5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140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SO05 03 - Areál materskej školy- Spevnené plochy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>Ilava</v>
      </c>
      <c r="G116" s="37"/>
      <c r="H116" s="37"/>
      <c r="I116" s="29" t="s">
        <v>21</v>
      </c>
      <c r="J116" s="76" t="str">
        <f>IF(J12="","",J12)</f>
        <v>1. 12. 2020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>Ing. Jozef Illa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>Bc. Patrícia Lapošová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171</v>
      </c>
      <c r="D121" s="191" t="s">
        <v>60</v>
      </c>
      <c r="E121" s="191" t="s">
        <v>56</v>
      </c>
      <c r="F121" s="191" t="s">
        <v>57</v>
      </c>
      <c r="G121" s="191" t="s">
        <v>172</v>
      </c>
      <c r="H121" s="191" t="s">
        <v>173</v>
      </c>
      <c r="I121" s="191" t="s">
        <v>174</v>
      </c>
      <c r="J121" s="192" t="s">
        <v>144</v>
      </c>
      <c r="K121" s="193" t="s">
        <v>175</v>
      </c>
      <c r="L121" s="194"/>
      <c r="M121" s="97" t="s">
        <v>1</v>
      </c>
      <c r="N121" s="98" t="s">
        <v>39</v>
      </c>
      <c r="O121" s="98" t="s">
        <v>176</v>
      </c>
      <c r="P121" s="98" t="s">
        <v>177</v>
      </c>
      <c r="Q121" s="98" t="s">
        <v>178</v>
      </c>
      <c r="R121" s="98" t="s">
        <v>179</v>
      </c>
      <c r="S121" s="98" t="s">
        <v>180</v>
      </c>
      <c r="T121" s="99" t="s">
        <v>181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145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</f>
        <v>0</v>
      </c>
      <c r="Q122" s="101"/>
      <c r="R122" s="197">
        <f>R123</f>
        <v>106.8349275752</v>
      </c>
      <c r="S122" s="101"/>
      <c r="T122" s="198">
        <f>T123</f>
        <v>59.251999999999995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146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74</v>
      </c>
      <c r="E123" s="203" t="s">
        <v>182</v>
      </c>
      <c r="F123" s="203" t="s">
        <v>183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P124+P144+P146+P151+P166</f>
        <v>0</v>
      </c>
      <c r="Q123" s="208"/>
      <c r="R123" s="209">
        <f>R124+R144+R146+R151+R166</f>
        <v>106.8349275752</v>
      </c>
      <c r="S123" s="208"/>
      <c r="T123" s="210">
        <f>T124+T144+T146+T151+T166</f>
        <v>59.251999999999995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83</v>
      </c>
      <c r="AT123" s="212" t="s">
        <v>74</v>
      </c>
      <c r="AU123" s="212" t="s">
        <v>75</v>
      </c>
      <c r="AY123" s="211" t="s">
        <v>184</v>
      </c>
      <c r="BK123" s="213">
        <f>BK124+BK144+BK146+BK151+BK166</f>
        <v>0</v>
      </c>
    </row>
    <row r="124" s="12" customFormat="1" ht="22.8" customHeight="1">
      <c r="A124" s="12"/>
      <c r="B124" s="200"/>
      <c r="C124" s="201"/>
      <c r="D124" s="202" t="s">
        <v>74</v>
      </c>
      <c r="E124" s="214" t="s">
        <v>83</v>
      </c>
      <c r="F124" s="214" t="s">
        <v>185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SUM(P125:P143)</f>
        <v>0</v>
      </c>
      <c r="Q124" s="208"/>
      <c r="R124" s="209">
        <f>SUM(R125:R143)</f>
        <v>0.023153875200000004</v>
      </c>
      <c r="S124" s="208"/>
      <c r="T124" s="210">
        <f>SUM(T125:T143)</f>
        <v>59.251999999999995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83</v>
      </c>
      <c r="AT124" s="212" t="s">
        <v>74</v>
      </c>
      <c r="AU124" s="212" t="s">
        <v>83</v>
      </c>
      <c r="AY124" s="211" t="s">
        <v>184</v>
      </c>
      <c r="BK124" s="213">
        <f>SUM(BK125:BK143)</f>
        <v>0</v>
      </c>
    </row>
    <row r="125" s="2" customFormat="1" ht="37.8" customHeight="1">
      <c r="A125" s="35"/>
      <c r="B125" s="36"/>
      <c r="C125" s="216" t="s">
        <v>83</v>
      </c>
      <c r="D125" s="216" t="s">
        <v>186</v>
      </c>
      <c r="E125" s="217" t="s">
        <v>1273</v>
      </c>
      <c r="F125" s="218" t="s">
        <v>1274</v>
      </c>
      <c r="G125" s="219" t="s">
        <v>244</v>
      </c>
      <c r="H125" s="220">
        <v>60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190</v>
      </c>
      <c r="AT125" s="228" t="s">
        <v>186</v>
      </c>
      <c r="AU125" s="228" t="s">
        <v>191</v>
      </c>
      <c r="AY125" s="14" t="s">
        <v>184</v>
      </c>
      <c r="BE125" s="229">
        <f>IF(N125="základná",J125,0)</f>
        <v>0</v>
      </c>
      <c r="BF125" s="229">
        <f>IF(N125="znížená",J125,0)</f>
        <v>0</v>
      </c>
      <c r="BG125" s="229">
        <f>IF(N125="zákl. prenesená",J125,0)</f>
        <v>0</v>
      </c>
      <c r="BH125" s="229">
        <f>IF(N125="zníž. prenesená",J125,0)</f>
        <v>0</v>
      </c>
      <c r="BI125" s="229">
        <f>IF(N125="nulová",J125,0)</f>
        <v>0</v>
      </c>
      <c r="BJ125" s="14" t="s">
        <v>191</v>
      </c>
      <c r="BK125" s="229">
        <f>ROUND(I125*H125,2)</f>
        <v>0</v>
      </c>
      <c r="BL125" s="14" t="s">
        <v>190</v>
      </c>
      <c r="BM125" s="228" t="s">
        <v>1275</v>
      </c>
    </row>
    <row r="126" s="2" customFormat="1" ht="24.15" customHeight="1">
      <c r="A126" s="35"/>
      <c r="B126" s="36"/>
      <c r="C126" s="216" t="s">
        <v>191</v>
      </c>
      <c r="D126" s="216" t="s">
        <v>186</v>
      </c>
      <c r="E126" s="217" t="s">
        <v>1276</v>
      </c>
      <c r="F126" s="218" t="s">
        <v>1277</v>
      </c>
      <c r="G126" s="219" t="s">
        <v>244</v>
      </c>
      <c r="H126" s="220">
        <v>30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0.316</v>
      </c>
      <c r="T126" s="227">
        <f>S126*H126</f>
        <v>9.4800000000000004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190</v>
      </c>
      <c r="AT126" s="228" t="s">
        <v>186</v>
      </c>
      <c r="AU126" s="228" t="s">
        <v>191</v>
      </c>
      <c r="AY126" s="14" t="s">
        <v>184</v>
      </c>
      <c r="BE126" s="229">
        <f>IF(N126="základná",J126,0)</f>
        <v>0</v>
      </c>
      <c r="BF126" s="229">
        <f>IF(N126="znížená",J126,0)</f>
        <v>0</v>
      </c>
      <c r="BG126" s="229">
        <f>IF(N126="zákl. prenesená",J126,0)</f>
        <v>0</v>
      </c>
      <c r="BH126" s="229">
        <f>IF(N126="zníž. prenesená",J126,0)</f>
        <v>0</v>
      </c>
      <c r="BI126" s="229">
        <f>IF(N126="nulová",J126,0)</f>
        <v>0</v>
      </c>
      <c r="BJ126" s="14" t="s">
        <v>191</v>
      </c>
      <c r="BK126" s="229">
        <f>ROUND(I126*H126,2)</f>
        <v>0</v>
      </c>
      <c r="BL126" s="14" t="s">
        <v>190</v>
      </c>
      <c r="BM126" s="228" t="s">
        <v>1278</v>
      </c>
    </row>
    <row r="127" s="2" customFormat="1" ht="24.15" customHeight="1">
      <c r="A127" s="35"/>
      <c r="B127" s="36"/>
      <c r="C127" s="216" t="s">
        <v>196</v>
      </c>
      <c r="D127" s="216" t="s">
        <v>186</v>
      </c>
      <c r="E127" s="217" t="s">
        <v>1279</v>
      </c>
      <c r="F127" s="218" t="s">
        <v>1280</v>
      </c>
      <c r="G127" s="219" t="s">
        <v>244</v>
      </c>
      <c r="H127" s="220">
        <v>12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5.4489600000000001E-05</v>
      </c>
      <c r="R127" s="226">
        <f>Q127*H127</f>
        <v>0.00065387520000000001</v>
      </c>
      <c r="S127" s="226">
        <v>0.075999999999999998</v>
      </c>
      <c r="T127" s="227">
        <f>S127*H127</f>
        <v>0.91199999999999992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190</v>
      </c>
      <c r="AT127" s="228" t="s">
        <v>186</v>
      </c>
      <c r="AU127" s="228" t="s">
        <v>191</v>
      </c>
      <c r="AY127" s="14" t="s">
        <v>184</v>
      </c>
      <c r="BE127" s="229">
        <f>IF(N127="základná",J127,0)</f>
        <v>0</v>
      </c>
      <c r="BF127" s="229">
        <f>IF(N127="znížená",J127,0)</f>
        <v>0</v>
      </c>
      <c r="BG127" s="229">
        <f>IF(N127="zákl. prenesená",J127,0)</f>
        <v>0</v>
      </c>
      <c r="BH127" s="229">
        <f>IF(N127="zníž. prenesená",J127,0)</f>
        <v>0</v>
      </c>
      <c r="BI127" s="229">
        <f>IF(N127="nulová",J127,0)</f>
        <v>0</v>
      </c>
      <c r="BJ127" s="14" t="s">
        <v>191</v>
      </c>
      <c r="BK127" s="229">
        <f>ROUND(I127*H127,2)</f>
        <v>0</v>
      </c>
      <c r="BL127" s="14" t="s">
        <v>190</v>
      </c>
      <c r="BM127" s="228" t="s">
        <v>1281</v>
      </c>
    </row>
    <row r="128" s="2" customFormat="1" ht="24.15" customHeight="1">
      <c r="A128" s="35"/>
      <c r="B128" s="36"/>
      <c r="C128" s="216" t="s">
        <v>190</v>
      </c>
      <c r="D128" s="216" t="s">
        <v>186</v>
      </c>
      <c r="E128" s="217" t="s">
        <v>1282</v>
      </c>
      <c r="F128" s="218" t="s">
        <v>1283</v>
      </c>
      <c r="G128" s="219" t="s">
        <v>244</v>
      </c>
      <c r="H128" s="220">
        <v>250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9.0000000000000006E-05</v>
      </c>
      <c r="R128" s="226">
        <f>Q128*H128</f>
        <v>0.022500000000000003</v>
      </c>
      <c r="S128" s="226">
        <v>0.127</v>
      </c>
      <c r="T128" s="227">
        <f>S128*H128</f>
        <v>31.75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190</v>
      </c>
      <c r="AT128" s="228" t="s">
        <v>186</v>
      </c>
      <c r="AU128" s="228" t="s">
        <v>191</v>
      </c>
      <c r="AY128" s="14" t="s">
        <v>184</v>
      </c>
      <c r="BE128" s="229">
        <f>IF(N128="základná",J128,0)</f>
        <v>0</v>
      </c>
      <c r="BF128" s="229">
        <f>IF(N128="znížená",J128,0)</f>
        <v>0</v>
      </c>
      <c r="BG128" s="229">
        <f>IF(N128="zákl. prenesená",J128,0)</f>
        <v>0</v>
      </c>
      <c r="BH128" s="229">
        <f>IF(N128="zníž. prenesená",J128,0)</f>
        <v>0</v>
      </c>
      <c r="BI128" s="229">
        <f>IF(N128="nulová",J128,0)</f>
        <v>0</v>
      </c>
      <c r="BJ128" s="14" t="s">
        <v>191</v>
      </c>
      <c r="BK128" s="229">
        <f>ROUND(I128*H128,2)</f>
        <v>0</v>
      </c>
      <c r="BL128" s="14" t="s">
        <v>190</v>
      </c>
      <c r="BM128" s="228" t="s">
        <v>1284</v>
      </c>
    </row>
    <row r="129" s="2" customFormat="1" ht="24.15" customHeight="1">
      <c r="A129" s="35"/>
      <c r="B129" s="36"/>
      <c r="C129" s="216" t="s">
        <v>203</v>
      </c>
      <c r="D129" s="216" t="s">
        <v>186</v>
      </c>
      <c r="E129" s="217" t="s">
        <v>1285</v>
      </c>
      <c r="F129" s="218" t="s">
        <v>1286</v>
      </c>
      <c r="G129" s="219" t="s">
        <v>323</v>
      </c>
      <c r="H129" s="220">
        <v>118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0.14499999999999999</v>
      </c>
      <c r="T129" s="227">
        <f>S129*H129</f>
        <v>17.109999999999999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190</v>
      </c>
      <c r="AT129" s="228" t="s">
        <v>186</v>
      </c>
      <c r="AU129" s="228" t="s">
        <v>191</v>
      </c>
      <c r="AY129" s="14" t="s">
        <v>184</v>
      </c>
      <c r="BE129" s="229">
        <f>IF(N129="základná",J129,0)</f>
        <v>0</v>
      </c>
      <c r="BF129" s="229">
        <f>IF(N129="znížená",J129,0)</f>
        <v>0</v>
      </c>
      <c r="BG129" s="229">
        <f>IF(N129="zákl. prenesená",J129,0)</f>
        <v>0</v>
      </c>
      <c r="BH129" s="229">
        <f>IF(N129="zníž. prenesená",J129,0)</f>
        <v>0</v>
      </c>
      <c r="BI129" s="229">
        <f>IF(N129="nulová",J129,0)</f>
        <v>0</v>
      </c>
      <c r="BJ129" s="14" t="s">
        <v>191</v>
      </c>
      <c r="BK129" s="229">
        <f>ROUND(I129*H129,2)</f>
        <v>0</v>
      </c>
      <c r="BL129" s="14" t="s">
        <v>190</v>
      </c>
      <c r="BM129" s="228" t="s">
        <v>1287</v>
      </c>
    </row>
    <row r="130" s="2" customFormat="1" ht="24.15" customHeight="1">
      <c r="A130" s="35"/>
      <c r="B130" s="36"/>
      <c r="C130" s="216" t="s">
        <v>207</v>
      </c>
      <c r="D130" s="216" t="s">
        <v>186</v>
      </c>
      <c r="E130" s="217" t="s">
        <v>1288</v>
      </c>
      <c r="F130" s="218" t="s">
        <v>1289</v>
      </c>
      <c r="G130" s="219" t="s">
        <v>189</v>
      </c>
      <c r="H130" s="220">
        <v>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190</v>
      </c>
      <c r="AT130" s="228" t="s">
        <v>186</v>
      </c>
      <c r="AU130" s="228" t="s">
        <v>191</v>
      </c>
      <c r="AY130" s="14" t="s">
        <v>184</v>
      </c>
      <c r="BE130" s="229">
        <f>IF(N130="základná",J130,0)</f>
        <v>0</v>
      </c>
      <c r="BF130" s="229">
        <f>IF(N130="znížená",J130,0)</f>
        <v>0</v>
      </c>
      <c r="BG130" s="229">
        <f>IF(N130="zákl. prenesená",J130,0)</f>
        <v>0</v>
      </c>
      <c r="BH130" s="229">
        <f>IF(N130="zníž. prenesená",J130,0)</f>
        <v>0</v>
      </c>
      <c r="BI130" s="229">
        <f>IF(N130="nulová",J130,0)</f>
        <v>0</v>
      </c>
      <c r="BJ130" s="14" t="s">
        <v>191</v>
      </c>
      <c r="BK130" s="229">
        <f>ROUND(I130*H130,2)</f>
        <v>0</v>
      </c>
      <c r="BL130" s="14" t="s">
        <v>190</v>
      </c>
      <c r="BM130" s="228" t="s">
        <v>1290</v>
      </c>
    </row>
    <row r="131" s="2" customFormat="1" ht="24.15" customHeight="1">
      <c r="A131" s="35"/>
      <c r="B131" s="36"/>
      <c r="C131" s="216" t="s">
        <v>211</v>
      </c>
      <c r="D131" s="216" t="s">
        <v>186</v>
      </c>
      <c r="E131" s="217" t="s">
        <v>1291</v>
      </c>
      <c r="F131" s="218" t="s">
        <v>1292</v>
      </c>
      <c r="G131" s="219" t="s">
        <v>189</v>
      </c>
      <c r="H131" s="220">
        <v>30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190</v>
      </c>
      <c r="AT131" s="228" t="s">
        <v>186</v>
      </c>
      <c r="AU131" s="228" t="s">
        <v>191</v>
      </c>
      <c r="AY131" s="14" t="s">
        <v>184</v>
      </c>
      <c r="BE131" s="229">
        <f>IF(N131="základná",J131,0)</f>
        <v>0</v>
      </c>
      <c r="BF131" s="229">
        <f>IF(N131="znížená",J131,0)</f>
        <v>0</v>
      </c>
      <c r="BG131" s="229">
        <f>IF(N131="zákl. prenesená",J131,0)</f>
        <v>0</v>
      </c>
      <c r="BH131" s="229">
        <f>IF(N131="zníž. prenesená",J131,0)</f>
        <v>0</v>
      </c>
      <c r="BI131" s="229">
        <f>IF(N131="nulová",J131,0)</f>
        <v>0</v>
      </c>
      <c r="BJ131" s="14" t="s">
        <v>191</v>
      </c>
      <c r="BK131" s="229">
        <f>ROUND(I131*H131,2)</f>
        <v>0</v>
      </c>
      <c r="BL131" s="14" t="s">
        <v>190</v>
      </c>
      <c r="BM131" s="228" t="s">
        <v>1293</v>
      </c>
    </row>
    <row r="132" s="2" customFormat="1" ht="14.4" customHeight="1">
      <c r="A132" s="35"/>
      <c r="B132" s="36"/>
      <c r="C132" s="216" t="s">
        <v>215</v>
      </c>
      <c r="D132" s="216" t="s">
        <v>186</v>
      </c>
      <c r="E132" s="217" t="s">
        <v>1294</v>
      </c>
      <c r="F132" s="218" t="s">
        <v>1295</v>
      </c>
      <c r="G132" s="219" t="s">
        <v>189</v>
      </c>
      <c r="H132" s="220">
        <v>6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190</v>
      </c>
      <c r="AT132" s="228" t="s">
        <v>186</v>
      </c>
      <c r="AU132" s="228" t="s">
        <v>191</v>
      </c>
      <c r="AY132" s="14" t="s">
        <v>184</v>
      </c>
      <c r="BE132" s="229">
        <f>IF(N132="základná",J132,0)</f>
        <v>0</v>
      </c>
      <c r="BF132" s="229">
        <f>IF(N132="znížená",J132,0)</f>
        <v>0</v>
      </c>
      <c r="BG132" s="229">
        <f>IF(N132="zákl. prenesená",J132,0)</f>
        <v>0</v>
      </c>
      <c r="BH132" s="229">
        <f>IF(N132="zníž. prenesená",J132,0)</f>
        <v>0</v>
      </c>
      <c r="BI132" s="229">
        <f>IF(N132="nulová",J132,0)</f>
        <v>0</v>
      </c>
      <c r="BJ132" s="14" t="s">
        <v>191</v>
      </c>
      <c r="BK132" s="229">
        <f>ROUND(I132*H132,2)</f>
        <v>0</v>
      </c>
      <c r="BL132" s="14" t="s">
        <v>190</v>
      </c>
      <c r="BM132" s="228" t="s">
        <v>1296</v>
      </c>
    </row>
    <row r="133" s="2" customFormat="1" ht="24.15" customHeight="1">
      <c r="A133" s="35"/>
      <c r="B133" s="36"/>
      <c r="C133" s="216" t="s">
        <v>219</v>
      </c>
      <c r="D133" s="216" t="s">
        <v>186</v>
      </c>
      <c r="E133" s="217" t="s">
        <v>1297</v>
      </c>
      <c r="F133" s="218" t="s">
        <v>1298</v>
      </c>
      <c r="G133" s="219" t="s">
        <v>189</v>
      </c>
      <c r="H133" s="220">
        <v>30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190</v>
      </c>
      <c r="AT133" s="228" t="s">
        <v>186</v>
      </c>
      <c r="AU133" s="228" t="s">
        <v>191</v>
      </c>
      <c r="AY133" s="14" t="s">
        <v>184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191</v>
      </c>
      <c r="BK133" s="229">
        <f>ROUND(I133*H133,2)</f>
        <v>0</v>
      </c>
      <c r="BL133" s="14" t="s">
        <v>190</v>
      </c>
      <c r="BM133" s="228" t="s">
        <v>1299</v>
      </c>
    </row>
    <row r="134" s="2" customFormat="1" ht="24.15" customHeight="1">
      <c r="A134" s="35"/>
      <c r="B134" s="36"/>
      <c r="C134" s="216" t="s">
        <v>223</v>
      </c>
      <c r="D134" s="216" t="s">
        <v>186</v>
      </c>
      <c r="E134" s="217" t="s">
        <v>1300</v>
      </c>
      <c r="F134" s="218" t="s">
        <v>1301</v>
      </c>
      <c r="G134" s="219" t="s">
        <v>189</v>
      </c>
      <c r="H134" s="220">
        <v>18.472000000000001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190</v>
      </c>
      <c r="AT134" s="228" t="s">
        <v>186</v>
      </c>
      <c r="AU134" s="228" t="s">
        <v>191</v>
      </c>
      <c r="AY134" s="14" t="s">
        <v>184</v>
      </c>
      <c r="BE134" s="229">
        <f>IF(N134="základná",J134,0)</f>
        <v>0</v>
      </c>
      <c r="BF134" s="229">
        <f>IF(N134="znížená",J134,0)</f>
        <v>0</v>
      </c>
      <c r="BG134" s="229">
        <f>IF(N134="zákl. prenesená",J134,0)</f>
        <v>0</v>
      </c>
      <c r="BH134" s="229">
        <f>IF(N134="zníž. prenesená",J134,0)</f>
        <v>0</v>
      </c>
      <c r="BI134" s="229">
        <f>IF(N134="nulová",J134,0)</f>
        <v>0</v>
      </c>
      <c r="BJ134" s="14" t="s">
        <v>191</v>
      </c>
      <c r="BK134" s="229">
        <f>ROUND(I134*H134,2)</f>
        <v>0</v>
      </c>
      <c r="BL134" s="14" t="s">
        <v>190</v>
      </c>
      <c r="BM134" s="228" t="s">
        <v>1302</v>
      </c>
    </row>
    <row r="135" s="2" customFormat="1" ht="24.15" customHeight="1">
      <c r="A135" s="35"/>
      <c r="B135" s="36"/>
      <c r="C135" s="216" t="s">
        <v>227</v>
      </c>
      <c r="D135" s="216" t="s">
        <v>186</v>
      </c>
      <c r="E135" s="217" t="s">
        <v>1303</v>
      </c>
      <c r="F135" s="218" t="s">
        <v>1304</v>
      </c>
      <c r="G135" s="219" t="s">
        <v>189</v>
      </c>
      <c r="H135" s="220">
        <v>18.472000000000001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190</v>
      </c>
      <c r="AT135" s="228" t="s">
        <v>186</v>
      </c>
      <c r="AU135" s="228" t="s">
        <v>191</v>
      </c>
      <c r="AY135" s="14" t="s">
        <v>184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191</v>
      </c>
      <c r="BK135" s="229">
        <f>ROUND(I135*H135,2)</f>
        <v>0</v>
      </c>
      <c r="BL135" s="14" t="s">
        <v>190</v>
      </c>
      <c r="BM135" s="228" t="s">
        <v>1305</v>
      </c>
    </row>
    <row r="136" s="2" customFormat="1" ht="14.4" customHeight="1">
      <c r="A136" s="35"/>
      <c r="B136" s="36"/>
      <c r="C136" s="216" t="s">
        <v>232</v>
      </c>
      <c r="D136" s="216" t="s">
        <v>186</v>
      </c>
      <c r="E136" s="217" t="s">
        <v>1306</v>
      </c>
      <c r="F136" s="218" t="s">
        <v>1307</v>
      </c>
      <c r="G136" s="219" t="s">
        <v>189</v>
      </c>
      <c r="H136" s="220">
        <v>48.472000000000001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190</v>
      </c>
      <c r="AT136" s="228" t="s">
        <v>186</v>
      </c>
      <c r="AU136" s="228" t="s">
        <v>191</v>
      </c>
      <c r="AY136" s="14" t="s">
        <v>184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191</v>
      </c>
      <c r="BK136" s="229">
        <f>ROUND(I136*H136,2)</f>
        <v>0</v>
      </c>
      <c r="BL136" s="14" t="s">
        <v>190</v>
      </c>
      <c r="BM136" s="228" t="s">
        <v>1308</v>
      </c>
    </row>
    <row r="137" s="2" customFormat="1" ht="37.8" customHeight="1">
      <c r="A137" s="35"/>
      <c r="B137" s="36"/>
      <c r="C137" s="216" t="s">
        <v>236</v>
      </c>
      <c r="D137" s="216" t="s">
        <v>186</v>
      </c>
      <c r="E137" s="217" t="s">
        <v>1309</v>
      </c>
      <c r="F137" s="218" t="s">
        <v>1310</v>
      </c>
      <c r="G137" s="219" t="s">
        <v>189</v>
      </c>
      <c r="H137" s="220">
        <v>48.472000000000001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190</v>
      </c>
      <c r="AT137" s="228" t="s">
        <v>186</v>
      </c>
      <c r="AU137" s="228" t="s">
        <v>191</v>
      </c>
      <c r="AY137" s="14" t="s">
        <v>184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191</v>
      </c>
      <c r="BK137" s="229">
        <f>ROUND(I137*H137,2)</f>
        <v>0</v>
      </c>
      <c r="BL137" s="14" t="s">
        <v>190</v>
      </c>
      <c r="BM137" s="228" t="s">
        <v>1311</v>
      </c>
    </row>
    <row r="138" s="2" customFormat="1" ht="37.8" customHeight="1">
      <c r="A138" s="35"/>
      <c r="B138" s="36"/>
      <c r="C138" s="216" t="s">
        <v>241</v>
      </c>
      <c r="D138" s="216" t="s">
        <v>186</v>
      </c>
      <c r="E138" s="217" t="s">
        <v>1312</v>
      </c>
      <c r="F138" s="218" t="s">
        <v>1313</v>
      </c>
      <c r="G138" s="219" t="s">
        <v>189</v>
      </c>
      <c r="H138" s="220">
        <v>48.472000000000001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190</v>
      </c>
      <c r="AT138" s="228" t="s">
        <v>186</v>
      </c>
      <c r="AU138" s="228" t="s">
        <v>191</v>
      </c>
      <c r="AY138" s="14" t="s">
        <v>184</v>
      </c>
      <c r="BE138" s="229">
        <f>IF(N138="základná",J138,0)</f>
        <v>0</v>
      </c>
      <c r="BF138" s="229">
        <f>IF(N138="znížená",J138,0)</f>
        <v>0</v>
      </c>
      <c r="BG138" s="229">
        <f>IF(N138="zákl. prenesená",J138,0)</f>
        <v>0</v>
      </c>
      <c r="BH138" s="229">
        <f>IF(N138="zníž. prenesená",J138,0)</f>
        <v>0</v>
      </c>
      <c r="BI138" s="229">
        <f>IF(N138="nulová",J138,0)</f>
        <v>0</v>
      </c>
      <c r="BJ138" s="14" t="s">
        <v>191</v>
      </c>
      <c r="BK138" s="229">
        <f>ROUND(I138*H138,2)</f>
        <v>0</v>
      </c>
      <c r="BL138" s="14" t="s">
        <v>190</v>
      </c>
      <c r="BM138" s="228" t="s">
        <v>1314</v>
      </c>
    </row>
    <row r="139" s="2" customFormat="1" ht="37.8" customHeight="1">
      <c r="A139" s="35"/>
      <c r="B139" s="36"/>
      <c r="C139" s="216" t="s">
        <v>247</v>
      </c>
      <c r="D139" s="216" t="s">
        <v>186</v>
      </c>
      <c r="E139" s="217" t="s">
        <v>1315</v>
      </c>
      <c r="F139" s="218" t="s">
        <v>217</v>
      </c>
      <c r="G139" s="219" t="s">
        <v>189</v>
      </c>
      <c r="H139" s="220">
        <v>290.83199999999999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190</v>
      </c>
      <c r="AT139" s="228" t="s">
        <v>186</v>
      </c>
      <c r="AU139" s="228" t="s">
        <v>191</v>
      </c>
      <c r="AY139" s="14" t="s">
        <v>184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191</v>
      </c>
      <c r="BK139" s="229">
        <f>ROUND(I139*H139,2)</f>
        <v>0</v>
      </c>
      <c r="BL139" s="14" t="s">
        <v>190</v>
      </c>
      <c r="BM139" s="228" t="s">
        <v>1316</v>
      </c>
    </row>
    <row r="140" s="2" customFormat="1" ht="24.15" customHeight="1">
      <c r="A140" s="35"/>
      <c r="B140" s="36"/>
      <c r="C140" s="216" t="s">
        <v>251</v>
      </c>
      <c r="D140" s="216" t="s">
        <v>186</v>
      </c>
      <c r="E140" s="217" t="s">
        <v>1317</v>
      </c>
      <c r="F140" s="218" t="s">
        <v>221</v>
      </c>
      <c r="G140" s="219" t="s">
        <v>189</v>
      </c>
      <c r="H140" s="220">
        <v>48.472000000000001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190</v>
      </c>
      <c r="AT140" s="228" t="s">
        <v>186</v>
      </c>
      <c r="AU140" s="228" t="s">
        <v>191</v>
      </c>
      <c r="AY140" s="14" t="s">
        <v>184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191</v>
      </c>
      <c r="BK140" s="229">
        <f>ROUND(I140*H140,2)</f>
        <v>0</v>
      </c>
      <c r="BL140" s="14" t="s">
        <v>190</v>
      </c>
      <c r="BM140" s="228" t="s">
        <v>1318</v>
      </c>
    </row>
    <row r="141" s="2" customFormat="1" ht="24.15" customHeight="1">
      <c r="A141" s="35"/>
      <c r="B141" s="36"/>
      <c r="C141" s="216" t="s">
        <v>255</v>
      </c>
      <c r="D141" s="216" t="s">
        <v>186</v>
      </c>
      <c r="E141" s="217" t="s">
        <v>1319</v>
      </c>
      <c r="F141" s="218" t="s">
        <v>1320</v>
      </c>
      <c r="G141" s="219" t="s">
        <v>1321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190</v>
      </c>
      <c r="AT141" s="228" t="s">
        <v>186</v>
      </c>
      <c r="AU141" s="228" t="s">
        <v>191</v>
      </c>
      <c r="AY141" s="14" t="s">
        <v>184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191</v>
      </c>
      <c r="BK141" s="229">
        <f>ROUND(I141*H141,2)</f>
        <v>0</v>
      </c>
      <c r="BL141" s="14" t="s">
        <v>190</v>
      </c>
      <c r="BM141" s="228" t="s">
        <v>1322</v>
      </c>
    </row>
    <row r="142" s="2" customFormat="1" ht="14.4" customHeight="1">
      <c r="A142" s="35"/>
      <c r="B142" s="36"/>
      <c r="C142" s="216" t="s">
        <v>259</v>
      </c>
      <c r="D142" s="216" t="s">
        <v>186</v>
      </c>
      <c r="E142" s="217" t="s">
        <v>1323</v>
      </c>
      <c r="F142" s="218" t="s">
        <v>1324</v>
      </c>
      <c r="G142" s="219" t="s">
        <v>189</v>
      </c>
      <c r="H142" s="220">
        <v>48.472000000000001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190</v>
      </c>
      <c r="AT142" s="228" t="s">
        <v>186</v>
      </c>
      <c r="AU142" s="228" t="s">
        <v>191</v>
      </c>
      <c r="AY142" s="14" t="s">
        <v>184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191</v>
      </c>
      <c r="BK142" s="229">
        <f>ROUND(I142*H142,2)</f>
        <v>0</v>
      </c>
      <c r="BL142" s="14" t="s">
        <v>190</v>
      </c>
      <c r="BM142" s="228" t="s">
        <v>1325</v>
      </c>
    </row>
    <row r="143" s="2" customFormat="1" ht="24.15" customHeight="1">
      <c r="A143" s="35"/>
      <c r="B143" s="36"/>
      <c r="C143" s="216" t="s">
        <v>263</v>
      </c>
      <c r="D143" s="216" t="s">
        <v>186</v>
      </c>
      <c r="E143" s="217" t="s">
        <v>1326</v>
      </c>
      <c r="F143" s="218" t="s">
        <v>1327</v>
      </c>
      <c r="G143" s="219" t="s">
        <v>230</v>
      </c>
      <c r="H143" s="220">
        <v>72.707999999999998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190</v>
      </c>
      <c r="AT143" s="228" t="s">
        <v>186</v>
      </c>
      <c r="AU143" s="228" t="s">
        <v>191</v>
      </c>
      <c r="AY143" s="14" t="s">
        <v>184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191</v>
      </c>
      <c r="BK143" s="229">
        <f>ROUND(I143*H143,2)</f>
        <v>0</v>
      </c>
      <c r="BL143" s="14" t="s">
        <v>190</v>
      </c>
      <c r="BM143" s="228" t="s">
        <v>1328</v>
      </c>
    </row>
    <row r="144" s="12" customFormat="1" ht="22.8" customHeight="1">
      <c r="A144" s="12"/>
      <c r="B144" s="200"/>
      <c r="C144" s="201"/>
      <c r="D144" s="202" t="s">
        <v>74</v>
      </c>
      <c r="E144" s="214" t="s">
        <v>191</v>
      </c>
      <c r="F144" s="214" t="s">
        <v>246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P145</f>
        <v>0</v>
      </c>
      <c r="Q144" s="208"/>
      <c r="R144" s="209">
        <f>R145</f>
        <v>0</v>
      </c>
      <c r="S144" s="208"/>
      <c r="T144" s="21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83</v>
      </c>
      <c r="AT144" s="212" t="s">
        <v>74</v>
      </c>
      <c r="AU144" s="212" t="s">
        <v>83</v>
      </c>
      <c r="AY144" s="211" t="s">
        <v>184</v>
      </c>
      <c r="BK144" s="213">
        <f>BK145</f>
        <v>0</v>
      </c>
    </row>
    <row r="145" s="2" customFormat="1" ht="24.15" customHeight="1">
      <c r="A145" s="35"/>
      <c r="B145" s="36"/>
      <c r="C145" s="216" t="s">
        <v>7</v>
      </c>
      <c r="D145" s="216" t="s">
        <v>186</v>
      </c>
      <c r="E145" s="217" t="s">
        <v>1329</v>
      </c>
      <c r="F145" s="218" t="s">
        <v>1330</v>
      </c>
      <c r="G145" s="219" t="s">
        <v>244</v>
      </c>
      <c r="H145" s="220">
        <v>60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190</v>
      </c>
      <c r="AT145" s="228" t="s">
        <v>186</v>
      </c>
      <c r="AU145" s="228" t="s">
        <v>191</v>
      </c>
      <c r="AY145" s="14" t="s">
        <v>184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191</v>
      </c>
      <c r="BK145" s="229">
        <f>ROUND(I145*H145,2)</f>
        <v>0</v>
      </c>
      <c r="BL145" s="14" t="s">
        <v>190</v>
      </c>
      <c r="BM145" s="228" t="s">
        <v>1331</v>
      </c>
    </row>
    <row r="146" s="12" customFormat="1" ht="22.8" customHeight="1">
      <c r="A146" s="12"/>
      <c r="B146" s="200"/>
      <c r="C146" s="201"/>
      <c r="D146" s="202" t="s">
        <v>74</v>
      </c>
      <c r="E146" s="214" t="s">
        <v>203</v>
      </c>
      <c r="F146" s="214" t="s">
        <v>390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SUM(P147:P150)</f>
        <v>0</v>
      </c>
      <c r="Q146" s="208"/>
      <c r="R146" s="209">
        <f>SUM(R147:R150)</f>
        <v>83.516099499999996</v>
      </c>
      <c r="S146" s="208"/>
      <c r="T146" s="210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83</v>
      </c>
      <c r="AT146" s="212" t="s">
        <v>74</v>
      </c>
      <c r="AU146" s="212" t="s">
        <v>83</v>
      </c>
      <c r="AY146" s="211" t="s">
        <v>184</v>
      </c>
      <c r="BK146" s="213">
        <f>SUM(BK147:BK150)</f>
        <v>0</v>
      </c>
    </row>
    <row r="147" s="2" customFormat="1" ht="24.15" customHeight="1">
      <c r="A147" s="35"/>
      <c r="B147" s="36"/>
      <c r="C147" s="216" t="s">
        <v>270</v>
      </c>
      <c r="D147" s="216" t="s">
        <v>186</v>
      </c>
      <c r="E147" s="217" t="s">
        <v>1332</v>
      </c>
      <c r="F147" s="218" t="s">
        <v>1333</v>
      </c>
      <c r="G147" s="219" t="s">
        <v>244</v>
      </c>
      <c r="H147" s="220">
        <v>60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0.35263</v>
      </c>
      <c r="R147" s="226">
        <f>Q147*H147</f>
        <v>21.157800000000002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190</v>
      </c>
      <c r="AT147" s="228" t="s">
        <v>186</v>
      </c>
      <c r="AU147" s="228" t="s">
        <v>191</v>
      </c>
      <c r="AY147" s="14" t="s">
        <v>184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191</v>
      </c>
      <c r="BK147" s="229">
        <f>ROUND(I147*H147,2)</f>
        <v>0</v>
      </c>
      <c r="BL147" s="14" t="s">
        <v>190</v>
      </c>
      <c r="BM147" s="228" t="s">
        <v>1334</v>
      </c>
    </row>
    <row r="148" s="2" customFormat="1" ht="37.8" customHeight="1">
      <c r="A148" s="35"/>
      <c r="B148" s="36"/>
      <c r="C148" s="216" t="s">
        <v>274</v>
      </c>
      <c r="D148" s="216" t="s">
        <v>186</v>
      </c>
      <c r="E148" s="217" t="s">
        <v>1335</v>
      </c>
      <c r="F148" s="218" t="s">
        <v>1336</v>
      </c>
      <c r="G148" s="219" t="s">
        <v>244</v>
      </c>
      <c r="H148" s="220">
        <v>60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0.35913832499999998</v>
      </c>
      <c r="R148" s="226">
        <f>Q148*H148</f>
        <v>21.548299499999999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190</v>
      </c>
      <c r="AT148" s="228" t="s">
        <v>186</v>
      </c>
      <c r="AU148" s="228" t="s">
        <v>191</v>
      </c>
      <c r="AY148" s="14" t="s">
        <v>184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191</v>
      </c>
      <c r="BK148" s="229">
        <f>ROUND(I148*H148,2)</f>
        <v>0</v>
      </c>
      <c r="BL148" s="14" t="s">
        <v>190</v>
      </c>
      <c r="BM148" s="228" t="s">
        <v>1337</v>
      </c>
    </row>
    <row r="149" s="2" customFormat="1" ht="24.15" customHeight="1">
      <c r="A149" s="35"/>
      <c r="B149" s="36"/>
      <c r="C149" s="216" t="s">
        <v>279</v>
      </c>
      <c r="D149" s="216" t="s">
        <v>186</v>
      </c>
      <c r="E149" s="217" t="s">
        <v>1338</v>
      </c>
      <c r="F149" s="218" t="s">
        <v>1339</v>
      </c>
      <c r="G149" s="219" t="s">
        <v>244</v>
      </c>
      <c r="H149" s="220">
        <v>280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0.00071000000000000002</v>
      </c>
      <c r="R149" s="226">
        <f>Q149*H149</f>
        <v>0.1988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190</v>
      </c>
      <c r="AT149" s="228" t="s">
        <v>186</v>
      </c>
      <c r="AU149" s="228" t="s">
        <v>191</v>
      </c>
      <c r="AY149" s="14" t="s">
        <v>184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191</v>
      </c>
      <c r="BK149" s="229">
        <f>ROUND(I149*H149,2)</f>
        <v>0</v>
      </c>
      <c r="BL149" s="14" t="s">
        <v>190</v>
      </c>
      <c r="BM149" s="228" t="s">
        <v>1340</v>
      </c>
    </row>
    <row r="150" s="2" customFormat="1" ht="24.15" customHeight="1">
      <c r="A150" s="35"/>
      <c r="B150" s="36"/>
      <c r="C150" s="216" t="s">
        <v>283</v>
      </c>
      <c r="D150" s="216" t="s">
        <v>186</v>
      </c>
      <c r="E150" s="217" t="s">
        <v>1341</v>
      </c>
      <c r="F150" s="218" t="s">
        <v>1342</v>
      </c>
      <c r="G150" s="219" t="s">
        <v>244</v>
      </c>
      <c r="H150" s="220">
        <v>280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0.14504</v>
      </c>
      <c r="R150" s="226">
        <f>Q150*H150</f>
        <v>40.611200000000004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190</v>
      </c>
      <c r="AT150" s="228" t="s">
        <v>186</v>
      </c>
      <c r="AU150" s="228" t="s">
        <v>191</v>
      </c>
      <c r="AY150" s="14" t="s">
        <v>184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191</v>
      </c>
      <c r="BK150" s="229">
        <f>ROUND(I150*H150,2)</f>
        <v>0</v>
      </c>
      <c r="BL150" s="14" t="s">
        <v>190</v>
      </c>
      <c r="BM150" s="228" t="s">
        <v>1343</v>
      </c>
    </row>
    <row r="151" s="12" customFormat="1" ht="22.8" customHeight="1">
      <c r="A151" s="12"/>
      <c r="B151" s="200"/>
      <c r="C151" s="201"/>
      <c r="D151" s="202" t="s">
        <v>74</v>
      </c>
      <c r="E151" s="214" t="s">
        <v>219</v>
      </c>
      <c r="F151" s="214" t="s">
        <v>476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SUM(P152:P165)</f>
        <v>0</v>
      </c>
      <c r="Q151" s="208"/>
      <c r="R151" s="209">
        <f>SUM(R152:R165)</f>
        <v>23.295674200000001</v>
      </c>
      <c r="S151" s="208"/>
      <c r="T151" s="210">
        <f>SUM(T152:T165)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83</v>
      </c>
      <c r="AT151" s="212" t="s">
        <v>74</v>
      </c>
      <c r="AU151" s="212" t="s">
        <v>83</v>
      </c>
      <c r="AY151" s="211" t="s">
        <v>184</v>
      </c>
      <c r="BK151" s="213">
        <f>SUM(BK152:BK165)</f>
        <v>0</v>
      </c>
    </row>
    <row r="152" s="2" customFormat="1" ht="24.15" customHeight="1">
      <c r="A152" s="35"/>
      <c r="B152" s="36"/>
      <c r="C152" s="216" t="s">
        <v>287</v>
      </c>
      <c r="D152" s="216" t="s">
        <v>186</v>
      </c>
      <c r="E152" s="217" t="s">
        <v>1344</v>
      </c>
      <c r="F152" s="218" t="s">
        <v>1345</v>
      </c>
      <c r="G152" s="219" t="s">
        <v>298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190</v>
      </c>
      <c r="AT152" s="228" t="s">
        <v>186</v>
      </c>
      <c r="AU152" s="228" t="s">
        <v>191</v>
      </c>
      <c r="AY152" s="14" t="s">
        <v>184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191</v>
      </c>
      <c r="BK152" s="229">
        <f>ROUND(I152*H152,2)</f>
        <v>0</v>
      </c>
      <c r="BL152" s="14" t="s">
        <v>190</v>
      </c>
      <c r="BM152" s="228" t="s">
        <v>1346</v>
      </c>
    </row>
    <row r="153" s="2" customFormat="1" ht="24.15" customHeight="1">
      <c r="A153" s="35"/>
      <c r="B153" s="36"/>
      <c r="C153" s="230" t="s">
        <v>291</v>
      </c>
      <c r="D153" s="230" t="s">
        <v>237</v>
      </c>
      <c r="E153" s="231" t="s">
        <v>1347</v>
      </c>
      <c r="F153" s="232" t="s">
        <v>1348</v>
      </c>
      <c r="G153" s="233" t="s">
        <v>298</v>
      </c>
      <c r="H153" s="234">
        <v>3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41</v>
      </c>
      <c r="O153" s="88"/>
      <c r="P153" s="226">
        <f>O153*H153</f>
        <v>0</v>
      </c>
      <c r="Q153" s="226">
        <v>0.029000000000000001</v>
      </c>
      <c r="R153" s="226">
        <f>Q153*H153</f>
        <v>0.087000000000000008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215</v>
      </c>
      <c r="AT153" s="228" t="s">
        <v>237</v>
      </c>
      <c r="AU153" s="228" t="s">
        <v>191</v>
      </c>
      <c r="AY153" s="14" t="s">
        <v>184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191</v>
      </c>
      <c r="BK153" s="229">
        <f>ROUND(I153*H153,2)</f>
        <v>0</v>
      </c>
      <c r="BL153" s="14" t="s">
        <v>190</v>
      </c>
      <c r="BM153" s="228" t="s">
        <v>1349</v>
      </c>
    </row>
    <row r="154" s="2" customFormat="1" ht="24.15" customHeight="1">
      <c r="A154" s="35"/>
      <c r="B154" s="36"/>
      <c r="C154" s="216" t="s">
        <v>295</v>
      </c>
      <c r="D154" s="216" t="s">
        <v>186</v>
      </c>
      <c r="E154" s="217" t="s">
        <v>1350</v>
      </c>
      <c r="F154" s="218" t="s">
        <v>1351</v>
      </c>
      <c r="G154" s="219" t="s">
        <v>298</v>
      </c>
      <c r="H154" s="220">
        <v>3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190</v>
      </c>
      <c r="AT154" s="228" t="s">
        <v>186</v>
      </c>
      <c r="AU154" s="228" t="s">
        <v>191</v>
      </c>
      <c r="AY154" s="14" t="s">
        <v>184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191</v>
      </c>
      <c r="BK154" s="229">
        <f>ROUND(I154*H154,2)</f>
        <v>0</v>
      </c>
      <c r="BL154" s="14" t="s">
        <v>190</v>
      </c>
      <c r="BM154" s="228" t="s">
        <v>1352</v>
      </c>
    </row>
    <row r="155" s="2" customFormat="1" ht="24.15" customHeight="1">
      <c r="A155" s="35"/>
      <c r="B155" s="36"/>
      <c r="C155" s="230" t="s">
        <v>300</v>
      </c>
      <c r="D155" s="230" t="s">
        <v>237</v>
      </c>
      <c r="E155" s="231" t="s">
        <v>1353</v>
      </c>
      <c r="F155" s="232" t="s">
        <v>1354</v>
      </c>
      <c r="G155" s="233" t="s">
        <v>298</v>
      </c>
      <c r="H155" s="234">
        <v>3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41</v>
      </c>
      <c r="O155" s="88"/>
      <c r="P155" s="226">
        <f>O155*H155</f>
        <v>0</v>
      </c>
      <c r="Q155" s="226">
        <v>0.0011999999999999999</v>
      </c>
      <c r="R155" s="226">
        <f>Q155*H155</f>
        <v>0.0035999999999999999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215</v>
      </c>
      <c r="AT155" s="228" t="s">
        <v>237</v>
      </c>
      <c r="AU155" s="228" t="s">
        <v>191</v>
      </c>
      <c r="AY155" s="14" t="s">
        <v>184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191</v>
      </c>
      <c r="BK155" s="229">
        <f>ROUND(I155*H155,2)</f>
        <v>0</v>
      </c>
      <c r="BL155" s="14" t="s">
        <v>190</v>
      </c>
      <c r="BM155" s="228" t="s">
        <v>1355</v>
      </c>
    </row>
    <row r="156" s="2" customFormat="1" ht="24.15" customHeight="1">
      <c r="A156" s="35"/>
      <c r="B156" s="36"/>
      <c r="C156" s="216" t="s">
        <v>304</v>
      </c>
      <c r="D156" s="216" t="s">
        <v>186</v>
      </c>
      <c r="E156" s="217" t="s">
        <v>1356</v>
      </c>
      <c r="F156" s="218" t="s">
        <v>1357</v>
      </c>
      <c r="G156" s="219" t="s">
        <v>298</v>
      </c>
      <c r="H156" s="220">
        <v>3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190</v>
      </c>
      <c r="AT156" s="228" t="s">
        <v>186</v>
      </c>
      <c r="AU156" s="228" t="s">
        <v>191</v>
      </c>
      <c r="AY156" s="14" t="s">
        <v>184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191</v>
      </c>
      <c r="BK156" s="229">
        <f>ROUND(I156*H156,2)</f>
        <v>0</v>
      </c>
      <c r="BL156" s="14" t="s">
        <v>190</v>
      </c>
      <c r="BM156" s="228" t="s">
        <v>1358</v>
      </c>
    </row>
    <row r="157" s="2" customFormat="1" ht="24.15" customHeight="1">
      <c r="A157" s="35"/>
      <c r="B157" s="36"/>
      <c r="C157" s="216" t="s">
        <v>308</v>
      </c>
      <c r="D157" s="216" t="s">
        <v>186</v>
      </c>
      <c r="E157" s="217" t="s">
        <v>1359</v>
      </c>
      <c r="F157" s="218" t="s">
        <v>1360</v>
      </c>
      <c r="G157" s="219" t="s">
        <v>244</v>
      </c>
      <c r="H157" s="220">
        <v>280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0.00013999999999999999</v>
      </c>
      <c r="R157" s="226">
        <f>Q157*H157</f>
        <v>0.039199999999999999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190</v>
      </c>
      <c r="AT157" s="228" t="s">
        <v>186</v>
      </c>
      <c r="AU157" s="228" t="s">
        <v>191</v>
      </c>
      <c r="AY157" s="14" t="s">
        <v>184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191</v>
      </c>
      <c r="BK157" s="229">
        <f>ROUND(I157*H157,2)</f>
        <v>0</v>
      </c>
      <c r="BL157" s="14" t="s">
        <v>190</v>
      </c>
      <c r="BM157" s="228" t="s">
        <v>1361</v>
      </c>
    </row>
    <row r="158" s="2" customFormat="1" ht="24.15" customHeight="1">
      <c r="A158" s="35"/>
      <c r="B158" s="36"/>
      <c r="C158" s="230" t="s">
        <v>312</v>
      </c>
      <c r="D158" s="230" t="s">
        <v>237</v>
      </c>
      <c r="E158" s="231" t="s">
        <v>1362</v>
      </c>
      <c r="F158" s="232" t="s">
        <v>1363</v>
      </c>
      <c r="G158" s="233" t="s">
        <v>1364</v>
      </c>
      <c r="H158" s="234">
        <v>2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41</v>
      </c>
      <c r="O158" s="88"/>
      <c r="P158" s="226">
        <f>O158*H158</f>
        <v>0</v>
      </c>
      <c r="Q158" s="226">
        <v>0.001</v>
      </c>
      <c r="R158" s="226">
        <f>Q158*H158</f>
        <v>0.002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215</v>
      </c>
      <c r="AT158" s="228" t="s">
        <v>237</v>
      </c>
      <c r="AU158" s="228" t="s">
        <v>191</v>
      </c>
      <c r="AY158" s="14" t="s">
        <v>184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191</v>
      </c>
      <c r="BK158" s="229">
        <f>ROUND(I158*H158,2)</f>
        <v>0</v>
      </c>
      <c r="BL158" s="14" t="s">
        <v>190</v>
      </c>
      <c r="BM158" s="228" t="s">
        <v>1365</v>
      </c>
    </row>
    <row r="159" s="2" customFormat="1" ht="37.8" customHeight="1">
      <c r="A159" s="35"/>
      <c r="B159" s="36"/>
      <c r="C159" s="216" t="s">
        <v>316</v>
      </c>
      <c r="D159" s="216" t="s">
        <v>186</v>
      </c>
      <c r="E159" s="217" t="s">
        <v>1366</v>
      </c>
      <c r="F159" s="218" t="s">
        <v>1367</v>
      </c>
      <c r="G159" s="219" t="s">
        <v>323</v>
      </c>
      <c r="H159" s="220">
        <v>102.62000000000001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0.14041000000000001</v>
      </c>
      <c r="R159" s="226">
        <f>Q159*H159</f>
        <v>14.408874200000001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190</v>
      </c>
      <c r="AT159" s="228" t="s">
        <v>186</v>
      </c>
      <c r="AU159" s="228" t="s">
        <v>191</v>
      </c>
      <c r="AY159" s="14" t="s">
        <v>184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191</v>
      </c>
      <c r="BK159" s="229">
        <f>ROUND(I159*H159,2)</f>
        <v>0</v>
      </c>
      <c r="BL159" s="14" t="s">
        <v>190</v>
      </c>
      <c r="BM159" s="228" t="s">
        <v>1368</v>
      </c>
    </row>
    <row r="160" s="2" customFormat="1" ht="24.15" customHeight="1">
      <c r="A160" s="35"/>
      <c r="B160" s="36"/>
      <c r="C160" s="230" t="s">
        <v>320</v>
      </c>
      <c r="D160" s="230" t="s">
        <v>237</v>
      </c>
      <c r="E160" s="231" t="s">
        <v>1369</v>
      </c>
      <c r="F160" s="232" t="s">
        <v>1370</v>
      </c>
      <c r="G160" s="233" t="s">
        <v>298</v>
      </c>
      <c r="H160" s="234">
        <v>103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0.085000000000000006</v>
      </c>
      <c r="R160" s="226">
        <f>Q160*H160</f>
        <v>8.7550000000000008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215</v>
      </c>
      <c r="AT160" s="228" t="s">
        <v>237</v>
      </c>
      <c r="AU160" s="228" t="s">
        <v>191</v>
      </c>
      <c r="AY160" s="14" t="s">
        <v>184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191</v>
      </c>
      <c r="BK160" s="229">
        <f>ROUND(I160*H160,2)</f>
        <v>0</v>
      </c>
      <c r="BL160" s="14" t="s">
        <v>190</v>
      </c>
      <c r="BM160" s="228" t="s">
        <v>1371</v>
      </c>
    </row>
    <row r="161" s="2" customFormat="1" ht="24.15" customHeight="1">
      <c r="A161" s="35"/>
      <c r="B161" s="36"/>
      <c r="C161" s="216" t="s">
        <v>326</v>
      </c>
      <c r="D161" s="216" t="s">
        <v>186</v>
      </c>
      <c r="E161" s="217" t="s">
        <v>1372</v>
      </c>
      <c r="F161" s="218" t="s">
        <v>1373</v>
      </c>
      <c r="G161" s="219" t="s">
        <v>323</v>
      </c>
      <c r="H161" s="220">
        <v>26.774999999999999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190</v>
      </c>
      <c r="AT161" s="228" t="s">
        <v>186</v>
      </c>
      <c r="AU161" s="228" t="s">
        <v>191</v>
      </c>
      <c r="AY161" s="14" t="s">
        <v>184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191</v>
      </c>
      <c r="BK161" s="229">
        <f>ROUND(I161*H161,2)</f>
        <v>0</v>
      </c>
      <c r="BL161" s="14" t="s">
        <v>190</v>
      </c>
      <c r="BM161" s="228" t="s">
        <v>1374</v>
      </c>
    </row>
    <row r="162" s="2" customFormat="1" ht="24.15" customHeight="1">
      <c r="A162" s="35"/>
      <c r="B162" s="36"/>
      <c r="C162" s="216" t="s">
        <v>330</v>
      </c>
      <c r="D162" s="216" t="s">
        <v>186</v>
      </c>
      <c r="E162" s="217" t="s">
        <v>1181</v>
      </c>
      <c r="F162" s="218" t="s">
        <v>1182</v>
      </c>
      <c r="G162" s="219" t="s">
        <v>230</v>
      </c>
      <c r="H162" s="220">
        <v>59.252000000000002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190</v>
      </c>
      <c r="AT162" s="228" t="s">
        <v>186</v>
      </c>
      <c r="AU162" s="228" t="s">
        <v>191</v>
      </c>
      <c r="AY162" s="14" t="s">
        <v>184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191</v>
      </c>
      <c r="BK162" s="229">
        <f>ROUND(I162*H162,2)</f>
        <v>0</v>
      </c>
      <c r="BL162" s="14" t="s">
        <v>190</v>
      </c>
      <c r="BM162" s="228" t="s">
        <v>1375</v>
      </c>
    </row>
    <row r="163" s="2" customFormat="1" ht="14.4" customHeight="1">
      <c r="A163" s="35"/>
      <c r="B163" s="36"/>
      <c r="C163" s="216" t="s">
        <v>334</v>
      </c>
      <c r="D163" s="216" t="s">
        <v>186</v>
      </c>
      <c r="E163" s="217" t="s">
        <v>1376</v>
      </c>
      <c r="F163" s="218" t="s">
        <v>1185</v>
      </c>
      <c r="G163" s="219" t="s">
        <v>230</v>
      </c>
      <c r="H163" s="220">
        <v>59.252000000000002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190</v>
      </c>
      <c r="AT163" s="228" t="s">
        <v>186</v>
      </c>
      <c r="AU163" s="228" t="s">
        <v>191</v>
      </c>
      <c r="AY163" s="14" t="s">
        <v>184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191</v>
      </c>
      <c r="BK163" s="229">
        <f>ROUND(I163*H163,2)</f>
        <v>0</v>
      </c>
      <c r="BL163" s="14" t="s">
        <v>190</v>
      </c>
      <c r="BM163" s="228" t="s">
        <v>1377</v>
      </c>
    </row>
    <row r="164" s="2" customFormat="1" ht="24.15" customHeight="1">
      <c r="A164" s="35"/>
      <c r="B164" s="36"/>
      <c r="C164" s="216" t="s">
        <v>338</v>
      </c>
      <c r="D164" s="216" t="s">
        <v>186</v>
      </c>
      <c r="E164" s="217" t="s">
        <v>1378</v>
      </c>
      <c r="F164" s="218" t="s">
        <v>1188</v>
      </c>
      <c r="G164" s="219" t="s">
        <v>230</v>
      </c>
      <c r="H164" s="220">
        <v>331.81099999999998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190</v>
      </c>
      <c r="AT164" s="228" t="s">
        <v>186</v>
      </c>
      <c r="AU164" s="228" t="s">
        <v>191</v>
      </c>
      <c r="AY164" s="14" t="s">
        <v>184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191</v>
      </c>
      <c r="BK164" s="229">
        <f>ROUND(I164*H164,2)</f>
        <v>0</v>
      </c>
      <c r="BL164" s="14" t="s">
        <v>190</v>
      </c>
      <c r="BM164" s="228" t="s">
        <v>1379</v>
      </c>
    </row>
    <row r="165" s="2" customFormat="1" ht="24.15" customHeight="1">
      <c r="A165" s="35"/>
      <c r="B165" s="36"/>
      <c r="C165" s="216" t="s">
        <v>342</v>
      </c>
      <c r="D165" s="216" t="s">
        <v>186</v>
      </c>
      <c r="E165" s="217" t="s">
        <v>1380</v>
      </c>
      <c r="F165" s="218" t="s">
        <v>1381</v>
      </c>
      <c r="G165" s="219" t="s">
        <v>230</v>
      </c>
      <c r="H165" s="220">
        <v>59.252000000000002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190</v>
      </c>
      <c r="AT165" s="228" t="s">
        <v>186</v>
      </c>
      <c r="AU165" s="228" t="s">
        <v>191</v>
      </c>
      <c r="AY165" s="14" t="s">
        <v>184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191</v>
      </c>
      <c r="BK165" s="229">
        <f>ROUND(I165*H165,2)</f>
        <v>0</v>
      </c>
      <c r="BL165" s="14" t="s">
        <v>190</v>
      </c>
      <c r="BM165" s="228" t="s">
        <v>1382</v>
      </c>
    </row>
    <row r="166" s="12" customFormat="1" ht="22.8" customHeight="1">
      <c r="A166" s="12"/>
      <c r="B166" s="200"/>
      <c r="C166" s="201"/>
      <c r="D166" s="202" t="s">
        <v>74</v>
      </c>
      <c r="E166" s="214" t="s">
        <v>525</v>
      </c>
      <c r="F166" s="214" t="s">
        <v>526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P167</f>
        <v>0</v>
      </c>
      <c r="Q166" s="208"/>
      <c r="R166" s="209">
        <f>R167</f>
        <v>0</v>
      </c>
      <c r="S166" s="208"/>
      <c r="T166" s="21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83</v>
      </c>
      <c r="AT166" s="212" t="s">
        <v>74</v>
      </c>
      <c r="AU166" s="212" t="s">
        <v>83</v>
      </c>
      <c r="AY166" s="211" t="s">
        <v>184</v>
      </c>
      <c r="BK166" s="213">
        <f>BK167</f>
        <v>0</v>
      </c>
    </row>
    <row r="167" s="2" customFormat="1" ht="24.15" customHeight="1">
      <c r="A167" s="35"/>
      <c r="B167" s="36"/>
      <c r="C167" s="216" t="s">
        <v>346</v>
      </c>
      <c r="D167" s="216" t="s">
        <v>186</v>
      </c>
      <c r="E167" s="217" t="s">
        <v>1383</v>
      </c>
      <c r="F167" s="218" t="s">
        <v>1384</v>
      </c>
      <c r="G167" s="219" t="s">
        <v>230</v>
      </c>
      <c r="H167" s="220">
        <v>106.83499999999999</v>
      </c>
      <c r="I167" s="221"/>
      <c r="J167" s="222">
        <f>ROUND(I167*H167,2)</f>
        <v>0</v>
      </c>
      <c r="K167" s="223"/>
      <c r="L167" s="41"/>
      <c r="M167" s="242" t="s">
        <v>1</v>
      </c>
      <c r="N167" s="243" t="s">
        <v>41</v>
      </c>
      <c r="O167" s="244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190</v>
      </c>
      <c r="AT167" s="228" t="s">
        <v>186</v>
      </c>
      <c r="AU167" s="228" t="s">
        <v>191</v>
      </c>
      <c r="AY167" s="14" t="s">
        <v>184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191</v>
      </c>
      <c r="BK167" s="229">
        <f>ROUND(I167*H167,2)</f>
        <v>0</v>
      </c>
      <c r="BL167" s="14" t="s">
        <v>190</v>
      </c>
      <c r="BM167" s="228" t="s">
        <v>1385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64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uZ3WuLmR30sEqXg1b6v8dTKFu2PLcYy0v4Ed28+LSR7iVdcRqLY3tAyxqxKXZWl31H0bygZTTu2Jvp6SlavQSA==" hashValue="iFqsCoJiOQ9efQLOLAnGKRgoLnMJ5nR8iaDiWb9jt+RU+xXmA/Hc082TT1MXifwC7rV8fB/cyH8VtC0LDzAuyw==" algorithmName="SHA-512" password="CC35"/>
  <autoFilter ref="C121:K16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1074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SO05 04 - Kanalizačná prípojka splaškových odpadových vôd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150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SO05 04 - Kanalizačná prípojka splaškových odpadových vôd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2.2477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182</v>
      </c>
      <c r="F119" s="203" t="s">
        <v>183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2.2477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196</v>
      </c>
      <c r="F120" s="214" t="s">
        <v>278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2.2477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1387</v>
      </c>
      <c r="F121" s="218" t="s">
        <v>1388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2.2477</v>
      </c>
      <c r="R121" s="245">
        <f>Q121*H121</f>
        <v>2.2477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190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190</v>
      </c>
      <c r="BM121" s="228" t="s">
        <v>1389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Gw1IvzxCtvcsf56FhYVFdrTgOHjS0qsYqEZBui/JrQXbWk2p5eRaH6QOG/9At0caxqLmbVmQCybgDsNu44pLQg==" hashValue="ASxB/fJQs9qsOV6iXu6P+bF6zRbOmh9cWcHd+uRqjM8G2cmw3KtLVzG87M1rK9+x+g1Xt0kQCMuNfSfd9hfLb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1391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ROUND((SUM(BE118:BE122)),  2)</f>
        <v>0</v>
      </c>
      <c r="G33" s="35"/>
      <c r="H33" s="35"/>
      <c r="I33" s="152">
        <v>0.20000000000000001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ROUND((SUM(BF118:BF122)),  2)</f>
        <v>0</v>
      </c>
      <c r="G34" s="35"/>
      <c r="H34" s="35"/>
      <c r="I34" s="152">
        <v>0.20000000000000001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ROUND((SUM(BG118:BG122)),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ROUND((SUM(BH118:BH122)),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SO06 - Prekládka telekomunikačného vedenia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Jaroslav Ďurmek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1392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SO06 - Prekládka telekomunikačného vedenia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Jaroslav Ďurmek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1393</v>
      </c>
      <c r="F120" s="214" t="s">
        <v>1394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SUM(BK121:BK122)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1395</v>
      </c>
      <c r="F121" s="218" t="s">
        <v>1396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1397</v>
      </c>
    </row>
    <row r="122" s="2" customFormat="1" ht="24.15" customHeight="1">
      <c r="A122" s="35"/>
      <c r="B122" s="36"/>
      <c r="C122" s="216" t="s">
        <v>191</v>
      </c>
      <c r="D122" s="216" t="s">
        <v>186</v>
      </c>
      <c r="E122" s="217" t="s">
        <v>1398</v>
      </c>
      <c r="F122" s="218" t="s">
        <v>1399</v>
      </c>
      <c r="G122" s="219" t="s">
        <v>1080</v>
      </c>
      <c r="H122" s="220">
        <v>1</v>
      </c>
      <c r="I122" s="221"/>
      <c r="J122" s="222">
        <f>ROUND(I122*H122,2)</f>
        <v>0</v>
      </c>
      <c r="K122" s="223"/>
      <c r="L122" s="41"/>
      <c r="M122" s="242" t="s">
        <v>1</v>
      </c>
      <c r="N122" s="243" t="s">
        <v>41</v>
      </c>
      <c r="O122" s="244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448</v>
      </c>
      <c r="AT122" s="228" t="s">
        <v>186</v>
      </c>
      <c r="AU122" s="228" t="s">
        <v>191</v>
      </c>
      <c r="AY122" s="14" t="s">
        <v>184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191</v>
      </c>
      <c r="BK122" s="229">
        <f>ROUND(I122*H122,2)</f>
        <v>0</v>
      </c>
      <c r="BL122" s="14" t="s">
        <v>448</v>
      </c>
      <c r="BM122" s="228" t="s">
        <v>1400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6reuT7ASERbAfrTuGA0oWdJrj1e0aEFufLQXV/bSF/o3/ISLNSwUXUUQ7X9ZwhJ1fEdzq2r3kAGbN6N9/K9++g==" hashValue="55NvEB5Q7zHL0LrwqkRMkB2sQALDSQHeBcf3FVVyxTU3bK9JWuIbMQUsHKDtP+HeN/p9H8L2HvNczlVdGBRe8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ROUND((SUM(BE130:BE211)),  2)</f>
        <v>0</v>
      </c>
      <c r="G33" s="35"/>
      <c r="H33" s="35"/>
      <c r="I33" s="152">
        <v>0.20000000000000001</v>
      </c>
      <c r="J33" s="151">
        <f>ROUND(((SUM(BE130:BE211))*I33),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ROUND((SUM(BF130:BF211)),  2)</f>
        <v>0</v>
      </c>
      <c r="G34" s="35"/>
      <c r="H34" s="35"/>
      <c r="I34" s="152">
        <v>0.20000000000000001</v>
      </c>
      <c r="J34" s="151">
        <f>ROUND(((SUM(BF130:BF211))*I34),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ROUND((SUM(BG130:BG211)),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ROUND((SUM(BH130:BH211)),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ROUND((SUM(BI130:BI211)),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SO07 01 - Stavebné úpravy v jestvujúcej budove MŠ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Bc. Patrícia Lapošová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J130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1402</v>
      </c>
      <c r="E97" s="179"/>
      <c r="F97" s="179"/>
      <c r="G97" s="179"/>
      <c r="H97" s="179"/>
      <c r="I97" s="179"/>
      <c r="J97" s="180">
        <f>J131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150</v>
      </c>
      <c r="E98" s="185"/>
      <c r="F98" s="185"/>
      <c r="G98" s="185"/>
      <c r="H98" s="185"/>
      <c r="I98" s="185"/>
      <c r="J98" s="186">
        <f>J132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153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154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155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157</v>
      </c>
      <c r="E102" s="179"/>
      <c r="F102" s="179"/>
      <c r="G102" s="179"/>
      <c r="H102" s="179"/>
      <c r="I102" s="179"/>
      <c r="J102" s="180">
        <f>J161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158</v>
      </c>
      <c r="E103" s="185"/>
      <c r="F103" s="185"/>
      <c r="G103" s="185"/>
      <c r="H103" s="185"/>
      <c r="I103" s="185"/>
      <c r="J103" s="186">
        <f>J162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1403</v>
      </c>
      <c r="E104" s="185"/>
      <c r="F104" s="185"/>
      <c r="G104" s="185"/>
      <c r="H104" s="185"/>
      <c r="I104" s="185"/>
      <c r="J104" s="186">
        <f>J167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1404</v>
      </c>
      <c r="E105" s="185"/>
      <c r="F105" s="185"/>
      <c r="G105" s="185"/>
      <c r="H105" s="185"/>
      <c r="I105" s="185"/>
      <c r="J105" s="186">
        <f>J171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165</v>
      </c>
      <c r="E106" s="185"/>
      <c r="F106" s="185"/>
      <c r="G106" s="185"/>
      <c r="H106" s="185"/>
      <c r="I106" s="185"/>
      <c r="J106" s="186">
        <f>J185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166</v>
      </c>
      <c r="E107" s="185"/>
      <c r="F107" s="185"/>
      <c r="G107" s="185"/>
      <c r="H107" s="185"/>
      <c r="I107" s="185"/>
      <c r="J107" s="186">
        <f>J189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167</v>
      </c>
      <c r="E108" s="185"/>
      <c r="F108" s="185"/>
      <c r="G108" s="185"/>
      <c r="H108" s="185"/>
      <c r="I108" s="185"/>
      <c r="J108" s="186">
        <f>J198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169</v>
      </c>
      <c r="E109" s="185"/>
      <c r="F109" s="185"/>
      <c r="G109" s="185"/>
      <c r="H109" s="185"/>
      <c r="I109" s="185"/>
      <c r="J109" s="186">
        <f>J202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1405</v>
      </c>
      <c r="E110" s="185"/>
      <c r="F110" s="185"/>
      <c r="G110" s="185"/>
      <c r="H110" s="185"/>
      <c r="I110" s="185"/>
      <c r="J110" s="186">
        <f>J209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170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15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71" t="str">
        <f>E7</f>
        <v>Prístavba a stavebné úpravy MŠ Okružná 53/5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140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E9</f>
        <v>SO07 01 - Stavebné úpravy v jestvujúcej budove MŠ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19</v>
      </c>
      <c r="D124" s="37"/>
      <c r="E124" s="37"/>
      <c r="F124" s="24" t="str">
        <f>F12</f>
        <v>Ilava</v>
      </c>
      <c r="G124" s="37"/>
      <c r="H124" s="37"/>
      <c r="I124" s="29" t="s">
        <v>21</v>
      </c>
      <c r="J124" s="76" t="str">
        <f>IF(J12="","",J12)</f>
        <v>1. 12. 2020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23</v>
      </c>
      <c r="D126" s="37"/>
      <c r="E126" s="37"/>
      <c r="F126" s="24" t="str">
        <f>E15</f>
        <v xml:space="preserve"> </v>
      </c>
      <c r="G126" s="37"/>
      <c r="H126" s="37"/>
      <c r="I126" s="29" t="s">
        <v>29</v>
      </c>
      <c r="J126" s="33" t="str">
        <f>E21</f>
        <v>Ing. Jozef Illa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5.65" customHeight="1">
      <c r="A127" s="35"/>
      <c r="B127" s="36"/>
      <c r="C127" s="29" t="s">
        <v>27</v>
      </c>
      <c r="D127" s="37"/>
      <c r="E127" s="37"/>
      <c r="F127" s="24" t="str">
        <f>IF(E18="","",E18)</f>
        <v>Vyplň údaj</v>
      </c>
      <c r="G127" s="37"/>
      <c r="H127" s="37"/>
      <c r="I127" s="29" t="s">
        <v>32</v>
      </c>
      <c r="J127" s="33" t="str">
        <f>E24</f>
        <v>Bc. Patrícia Lapošová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8"/>
      <c r="B129" s="189"/>
      <c r="C129" s="190" t="s">
        <v>171</v>
      </c>
      <c r="D129" s="191" t="s">
        <v>60</v>
      </c>
      <c r="E129" s="191" t="s">
        <v>56</v>
      </c>
      <c r="F129" s="191" t="s">
        <v>57</v>
      </c>
      <c r="G129" s="191" t="s">
        <v>172</v>
      </c>
      <c r="H129" s="191" t="s">
        <v>173</v>
      </c>
      <c r="I129" s="191" t="s">
        <v>174</v>
      </c>
      <c r="J129" s="192" t="s">
        <v>144</v>
      </c>
      <c r="K129" s="193" t="s">
        <v>175</v>
      </c>
      <c r="L129" s="194"/>
      <c r="M129" s="97" t="s">
        <v>1</v>
      </c>
      <c r="N129" s="98" t="s">
        <v>39</v>
      </c>
      <c r="O129" s="98" t="s">
        <v>176</v>
      </c>
      <c r="P129" s="98" t="s">
        <v>177</v>
      </c>
      <c r="Q129" s="98" t="s">
        <v>178</v>
      </c>
      <c r="R129" s="98" t="s">
        <v>179</v>
      </c>
      <c r="S129" s="98" t="s">
        <v>180</v>
      </c>
      <c r="T129" s="99" t="s">
        <v>181</v>
      </c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</row>
    <row r="130" s="2" customFormat="1" ht="22.8" customHeight="1">
      <c r="A130" s="35"/>
      <c r="B130" s="36"/>
      <c r="C130" s="104" t="s">
        <v>145</v>
      </c>
      <c r="D130" s="37"/>
      <c r="E130" s="37"/>
      <c r="F130" s="37"/>
      <c r="G130" s="37"/>
      <c r="H130" s="37"/>
      <c r="I130" s="37"/>
      <c r="J130" s="195">
        <f>BK130</f>
        <v>0</v>
      </c>
      <c r="K130" s="37"/>
      <c r="L130" s="41"/>
      <c r="M130" s="100"/>
      <c r="N130" s="196"/>
      <c r="O130" s="101"/>
      <c r="P130" s="197">
        <f>P131+P161</f>
        <v>0</v>
      </c>
      <c r="Q130" s="101"/>
      <c r="R130" s="197">
        <f>R131+R161</f>
        <v>2.4208549715999998</v>
      </c>
      <c r="S130" s="101"/>
      <c r="T130" s="198">
        <f>T131+T161</f>
        <v>3.1068613999999997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74</v>
      </c>
      <c r="AU130" s="14" t="s">
        <v>146</v>
      </c>
      <c r="BK130" s="199">
        <f>BK131+BK161</f>
        <v>0</v>
      </c>
    </row>
    <row r="131" s="12" customFormat="1" ht="25.92" customHeight="1">
      <c r="A131" s="12"/>
      <c r="B131" s="200"/>
      <c r="C131" s="201"/>
      <c r="D131" s="202" t="s">
        <v>74</v>
      </c>
      <c r="E131" s="203" t="s">
        <v>182</v>
      </c>
      <c r="F131" s="203" t="s">
        <v>1406</v>
      </c>
      <c r="G131" s="201"/>
      <c r="H131" s="201"/>
      <c r="I131" s="204"/>
      <c r="J131" s="205">
        <f>BK131</f>
        <v>0</v>
      </c>
      <c r="K131" s="201"/>
      <c r="L131" s="206"/>
      <c r="M131" s="207"/>
      <c r="N131" s="208"/>
      <c r="O131" s="208"/>
      <c r="P131" s="209">
        <f>P132+P134+P138+P159</f>
        <v>0</v>
      </c>
      <c r="Q131" s="208"/>
      <c r="R131" s="209">
        <f>R132+R134+R138+R159</f>
        <v>0.96427925460000008</v>
      </c>
      <c r="S131" s="208"/>
      <c r="T131" s="210">
        <f>T132+T134+T138+T159</f>
        <v>2.9061013999999998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83</v>
      </c>
      <c r="AT131" s="212" t="s">
        <v>74</v>
      </c>
      <c r="AU131" s="212" t="s">
        <v>75</v>
      </c>
      <c r="AY131" s="211" t="s">
        <v>184</v>
      </c>
      <c r="BK131" s="213">
        <f>BK132+BK134+BK138+BK159</f>
        <v>0</v>
      </c>
    </row>
    <row r="132" s="12" customFormat="1" ht="22.8" customHeight="1">
      <c r="A132" s="12"/>
      <c r="B132" s="200"/>
      <c r="C132" s="201"/>
      <c r="D132" s="202" t="s">
        <v>74</v>
      </c>
      <c r="E132" s="214" t="s">
        <v>196</v>
      </c>
      <c r="F132" s="214" t="s">
        <v>278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P133</f>
        <v>0</v>
      </c>
      <c r="Q132" s="208"/>
      <c r="R132" s="209">
        <f>R133</f>
        <v>0.67060476000000002</v>
      </c>
      <c r="S132" s="208"/>
      <c r="T132" s="21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83</v>
      </c>
      <c r="AT132" s="212" t="s">
        <v>74</v>
      </c>
      <c r="AU132" s="212" t="s">
        <v>83</v>
      </c>
      <c r="AY132" s="211" t="s">
        <v>184</v>
      </c>
      <c r="BK132" s="213">
        <f>BK133</f>
        <v>0</v>
      </c>
    </row>
    <row r="133" s="2" customFormat="1" ht="37.8" customHeight="1">
      <c r="A133" s="35"/>
      <c r="B133" s="36"/>
      <c r="C133" s="216" t="s">
        <v>83</v>
      </c>
      <c r="D133" s="216" t="s">
        <v>186</v>
      </c>
      <c r="E133" s="217" t="s">
        <v>284</v>
      </c>
      <c r="F133" s="218" t="s">
        <v>285</v>
      </c>
      <c r="G133" s="219" t="s">
        <v>189</v>
      </c>
      <c r="H133" s="220">
        <v>0.95399999999999996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0.70294000000000001</v>
      </c>
      <c r="R133" s="226">
        <f>Q133*H133</f>
        <v>0.67060476000000002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190</v>
      </c>
      <c r="AT133" s="228" t="s">
        <v>186</v>
      </c>
      <c r="AU133" s="228" t="s">
        <v>191</v>
      </c>
      <c r="AY133" s="14" t="s">
        <v>184</v>
      </c>
      <c r="BE133" s="229">
        <f>IF(N133="základná",J133,0)</f>
        <v>0</v>
      </c>
      <c r="BF133" s="229">
        <f>IF(N133="znížená",J133,0)</f>
        <v>0</v>
      </c>
      <c r="BG133" s="229">
        <f>IF(N133="zákl. prenesená",J133,0)</f>
        <v>0</v>
      </c>
      <c r="BH133" s="229">
        <f>IF(N133="zníž. prenesená",J133,0)</f>
        <v>0</v>
      </c>
      <c r="BI133" s="229">
        <f>IF(N133="nulová",J133,0)</f>
        <v>0</v>
      </c>
      <c r="BJ133" s="14" t="s">
        <v>191</v>
      </c>
      <c r="BK133" s="229">
        <f>ROUND(I133*H133,2)</f>
        <v>0</v>
      </c>
      <c r="BL133" s="14" t="s">
        <v>190</v>
      </c>
      <c r="BM133" s="228" t="s">
        <v>1407</v>
      </c>
    </row>
    <row r="134" s="12" customFormat="1" ht="22.8" customHeight="1">
      <c r="A134" s="12"/>
      <c r="B134" s="200"/>
      <c r="C134" s="201"/>
      <c r="D134" s="202" t="s">
        <v>74</v>
      </c>
      <c r="E134" s="214" t="s">
        <v>207</v>
      </c>
      <c r="F134" s="214" t="s">
        <v>407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SUM(P135:P137)</f>
        <v>0</v>
      </c>
      <c r="Q134" s="208"/>
      <c r="R134" s="209">
        <f>SUM(R135:R137)</f>
        <v>0.13015740000000001</v>
      </c>
      <c r="S134" s="208"/>
      <c r="T134" s="21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83</v>
      </c>
      <c r="AT134" s="212" t="s">
        <v>74</v>
      </c>
      <c r="AU134" s="212" t="s">
        <v>83</v>
      </c>
      <c r="AY134" s="211" t="s">
        <v>184</v>
      </c>
      <c r="BK134" s="213">
        <f>SUM(BK135:BK137)</f>
        <v>0</v>
      </c>
    </row>
    <row r="135" s="2" customFormat="1" ht="14.4" customHeight="1">
      <c r="A135" s="35"/>
      <c r="B135" s="36"/>
      <c r="C135" s="216" t="s">
        <v>191</v>
      </c>
      <c r="D135" s="216" t="s">
        <v>186</v>
      </c>
      <c r="E135" s="217" t="s">
        <v>445</v>
      </c>
      <c r="F135" s="218" t="s">
        <v>446</v>
      </c>
      <c r="G135" s="219" t="s">
        <v>244</v>
      </c>
      <c r="H135" s="220">
        <v>3.1800000000000002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0.00018000000000000001</v>
      </c>
      <c r="R135" s="226">
        <f>Q135*H135</f>
        <v>0.00057240000000000004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190</v>
      </c>
      <c r="AT135" s="228" t="s">
        <v>186</v>
      </c>
      <c r="AU135" s="228" t="s">
        <v>191</v>
      </c>
      <c r="AY135" s="14" t="s">
        <v>184</v>
      </c>
      <c r="BE135" s="229">
        <f>IF(N135="základná",J135,0)</f>
        <v>0</v>
      </c>
      <c r="BF135" s="229">
        <f>IF(N135="znížená",J135,0)</f>
        <v>0</v>
      </c>
      <c r="BG135" s="229">
        <f>IF(N135="zákl. prenesená",J135,0)</f>
        <v>0</v>
      </c>
      <c r="BH135" s="229">
        <f>IF(N135="zníž. prenesená",J135,0)</f>
        <v>0</v>
      </c>
      <c r="BI135" s="229">
        <f>IF(N135="nulová",J135,0)</f>
        <v>0</v>
      </c>
      <c r="BJ135" s="14" t="s">
        <v>191</v>
      </c>
      <c r="BK135" s="229">
        <f>ROUND(I135*H135,2)</f>
        <v>0</v>
      </c>
      <c r="BL135" s="14" t="s">
        <v>190</v>
      </c>
      <c r="BM135" s="228" t="s">
        <v>1408</v>
      </c>
    </row>
    <row r="136" s="2" customFormat="1" ht="24.15" customHeight="1">
      <c r="A136" s="35"/>
      <c r="B136" s="36"/>
      <c r="C136" s="216" t="s">
        <v>196</v>
      </c>
      <c r="D136" s="216" t="s">
        <v>186</v>
      </c>
      <c r="E136" s="217" t="s">
        <v>449</v>
      </c>
      <c r="F136" s="218" t="s">
        <v>450</v>
      </c>
      <c r="G136" s="219" t="s">
        <v>244</v>
      </c>
      <c r="H136" s="220">
        <v>3.1800000000000002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0.0033800000000000002</v>
      </c>
      <c r="R136" s="226">
        <f>Q136*H136</f>
        <v>0.010748400000000002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190</v>
      </c>
      <c r="AT136" s="228" t="s">
        <v>186</v>
      </c>
      <c r="AU136" s="228" t="s">
        <v>191</v>
      </c>
      <c r="AY136" s="14" t="s">
        <v>184</v>
      </c>
      <c r="BE136" s="229">
        <f>IF(N136="základná",J136,0)</f>
        <v>0</v>
      </c>
      <c r="BF136" s="229">
        <f>IF(N136="znížená",J136,0)</f>
        <v>0</v>
      </c>
      <c r="BG136" s="229">
        <f>IF(N136="zákl. prenesená",J136,0)</f>
        <v>0</v>
      </c>
      <c r="BH136" s="229">
        <f>IF(N136="zníž. prenesená",J136,0)</f>
        <v>0</v>
      </c>
      <c r="BI136" s="229">
        <f>IF(N136="nulová",J136,0)</f>
        <v>0</v>
      </c>
      <c r="BJ136" s="14" t="s">
        <v>191</v>
      </c>
      <c r="BK136" s="229">
        <f>ROUND(I136*H136,2)</f>
        <v>0</v>
      </c>
      <c r="BL136" s="14" t="s">
        <v>190</v>
      </c>
      <c r="BM136" s="228" t="s">
        <v>1409</v>
      </c>
    </row>
    <row r="137" s="2" customFormat="1" ht="24.15" customHeight="1">
      <c r="A137" s="35"/>
      <c r="B137" s="36"/>
      <c r="C137" s="216" t="s">
        <v>190</v>
      </c>
      <c r="D137" s="216" t="s">
        <v>186</v>
      </c>
      <c r="E137" s="217" t="s">
        <v>457</v>
      </c>
      <c r="F137" s="218" t="s">
        <v>458</v>
      </c>
      <c r="G137" s="219" t="s">
        <v>244</v>
      </c>
      <c r="H137" s="220">
        <v>3.1800000000000002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0.03737</v>
      </c>
      <c r="R137" s="226">
        <f>Q137*H137</f>
        <v>0.1188366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190</v>
      </c>
      <c r="AT137" s="228" t="s">
        <v>186</v>
      </c>
      <c r="AU137" s="228" t="s">
        <v>191</v>
      </c>
      <c r="AY137" s="14" t="s">
        <v>184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191</v>
      </c>
      <c r="BK137" s="229">
        <f>ROUND(I137*H137,2)</f>
        <v>0</v>
      </c>
      <c r="BL137" s="14" t="s">
        <v>190</v>
      </c>
      <c r="BM137" s="228" t="s">
        <v>1410</v>
      </c>
    </row>
    <row r="138" s="12" customFormat="1" ht="22.8" customHeight="1">
      <c r="A138" s="12"/>
      <c r="B138" s="200"/>
      <c r="C138" s="201"/>
      <c r="D138" s="202" t="s">
        <v>74</v>
      </c>
      <c r="E138" s="214" t="s">
        <v>219</v>
      </c>
      <c r="F138" s="214" t="s">
        <v>476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SUM(P139:P158)</f>
        <v>0</v>
      </c>
      <c r="Q138" s="208"/>
      <c r="R138" s="209">
        <f>SUM(R139:R158)</f>
        <v>0.16351709460000002</v>
      </c>
      <c r="S138" s="208"/>
      <c r="T138" s="210">
        <f>SUM(T139:T158)</f>
        <v>2.9061013999999998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83</v>
      </c>
      <c r="AT138" s="212" t="s">
        <v>74</v>
      </c>
      <c r="AU138" s="212" t="s">
        <v>83</v>
      </c>
      <c r="AY138" s="211" t="s">
        <v>184</v>
      </c>
      <c r="BK138" s="213">
        <f>SUM(BK139:BK158)</f>
        <v>0</v>
      </c>
    </row>
    <row r="139" s="2" customFormat="1" ht="14.4" customHeight="1">
      <c r="A139" s="35"/>
      <c r="B139" s="36"/>
      <c r="C139" s="216" t="s">
        <v>203</v>
      </c>
      <c r="D139" s="216" t="s">
        <v>186</v>
      </c>
      <c r="E139" s="217" t="s">
        <v>1411</v>
      </c>
      <c r="F139" s="218" t="s">
        <v>1412</v>
      </c>
      <c r="G139" s="219" t="s">
        <v>323</v>
      </c>
      <c r="H139" s="220">
        <v>1.2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0.0013500000000000001</v>
      </c>
      <c r="T139" s="227">
        <f>S139*H139</f>
        <v>0.0016200000000000001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251</v>
      </c>
      <c r="AT139" s="228" t="s">
        <v>186</v>
      </c>
      <c r="AU139" s="228" t="s">
        <v>191</v>
      </c>
      <c r="AY139" s="14" t="s">
        <v>184</v>
      </c>
      <c r="BE139" s="229">
        <f>IF(N139="základná",J139,0)</f>
        <v>0</v>
      </c>
      <c r="BF139" s="229">
        <f>IF(N139="znížená",J139,0)</f>
        <v>0</v>
      </c>
      <c r="BG139" s="229">
        <f>IF(N139="zákl. prenesená",J139,0)</f>
        <v>0</v>
      </c>
      <c r="BH139" s="229">
        <f>IF(N139="zníž. prenesená",J139,0)</f>
        <v>0</v>
      </c>
      <c r="BI139" s="229">
        <f>IF(N139="nulová",J139,0)</f>
        <v>0</v>
      </c>
      <c r="BJ139" s="14" t="s">
        <v>191</v>
      </c>
      <c r="BK139" s="229">
        <f>ROUND(I139*H139,2)</f>
        <v>0</v>
      </c>
      <c r="BL139" s="14" t="s">
        <v>251</v>
      </c>
      <c r="BM139" s="228" t="s">
        <v>1413</v>
      </c>
    </row>
    <row r="140" s="2" customFormat="1" ht="24.15" customHeight="1">
      <c r="A140" s="35"/>
      <c r="B140" s="36"/>
      <c r="C140" s="216" t="s">
        <v>207</v>
      </c>
      <c r="D140" s="216" t="s">
        <v>186</v>
      </c>
      <c r="E140" s="217" t="s">
        <v>1414</v>
      </c>
      <c r="F140" s="218" t="s">
        <v>1415</v>
      </c>
      <c r="G140" s="219" t="s">
        <v>244</v>
      </c>
      <c r="H140" s="220">
        <v>86.450000000000003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0.001</v>
      </c>
      <c r="T140" s="227">
        <f>S140*H140</f>
        <v>0.086449999999999999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251</v>
      </c>
      <c r="AT140" s="228" t="s">
        <v>186</v>
      </c>
      <c r="AU140" s="228" t="s">
        <v>191</v>
      </c>
      <c r="AY140" s="14" t="s">
        <v>184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191</v>
      </c>
      <c r="BK140" s="229">
        <f>ROUND(I140*H140,2)</f>
        <v>0</v>
      </c>
      <c r="BL140" s="14" t="s">
        <v>251</v>
      </c>
      <c r="BM140" s="228" t="s">
        <v>1416</v>
      </c>
    </row>
    <row r="141" s="2" customFormat="1" ht="24.15" customHeight="1">
      <c r="A141" s="35"/>
      <c r="B141" s="36"/>
      <c r="C141" s="216" t="s">
        <v>211</v>
      </c>
      <c r="D141" s="216" t="s">
        <v>186</v>
      </c>
      <c r="E141" s="217" t="s">
        <v>478</v>
      </c>
      <c r="F141" s="218" t="s">
        <v>479</v>
      </c>
      <c r="G141" s="219" t="s">
        <v>244</v>
      </c>
      <c r="H141" s="220">
        <v>120.65000000000001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251</v>
      </c>
      <c r="AT141" s="228" t="s">
        <v>186</v>
      </c>
      <c r="AU141" s="228" t="s">
        <v>191</v>
      </c>
      <c r="AY141" s="14" t="s">
        <v>184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191</v>
      </c>
      <c r="BK141" s="229">
        <f>ROUND(I141*H141,2)</f>
        <v>0</v>
      </c>
      <c r="BL141" s="14" t="s">
        <v>251</v>
      </c>
      <c r="BM141" s="228" t="s">
        <v>1417</v>
      </c>
    </row>
    <row r="142" s="2" customFormat="1" ht="24.15" customHeight="1">
      <c r="A142" s="35"/>
      <c r="B142" s="36"/>
      <c r="C142" s="216" t="s">
        <v>215</v>
      </c>
      <c r="D142" s="216" t="s">
        <v>186</v>
      </c>
      <c r="E142" s="217" t="s">
        <v>482</v>
      </c>
      <c r="F142" s="218" t="s">
        <v>483</v>
      </c>
      <c r="G142" s="219" t="s">
        <v>244</v>
      </c>
      <c r="H142" s="220">
        <v>3.1800000000000002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0.025710469999999999</v>
      </c>
      <c r="R142" s="226">
        <f>Q142*H142</f>
        <v>0.081759294600000004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190</v>
      </c>
      <c r="AT142" s="228" t="s">
        <v>186</v>
      </c>
      <c r="AU142" s="228" t="s">
        <v>191</v>
      </c>
      <c r="AY142" s="14" t="s">
        <v>184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191</v>
      </c>
      <c r="BK142" s="229">
        <f>ROUND(I142*H142,2)</f>
        <v>0</v>
      </c>
      <c r="BL142" s="14" t="s">
        <v>190</v>
      </c>
      <c r="BM142" s="228" t="s">
        <v>1418</v>
      </c>
    </row>
    <row r="143" s="2" customFormat="1" ht="24.15" customHeight="1">
      <c r="A143" s="35"/>
      <c r="B143" s="36"/>
      <c r="C143" s="216" t="s">
        <v>219</v>
      </c>
      <c r="D143" s="216" t="s">
        <v>186</v>
      </c>
      <c r="E143" s="217" t="s">
        <v>490</v>
      </c>
      <c r="F143" s="218" t="s">
        <v>491</v>
      </c>
      <c r="G143" s="219" t="s">
        <v>244</v>
      </c>
      <c r="H143" s="220">
        <v>3.1800000000000002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0.02571</v>
      </c>
      <c r="R143" s="226">
        <f>Q143*H143</f>
        <v>0.081757800000000005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190</v>
      </c>
      <c r="AT143" s="228" t="s">
        <v>186</v>
      </c>
      <c r="AU143" s="228" t="s">
        <v>191</v>
      </c>
      <c r="AY143" s="14" t="s">
        <v>184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191</v>
      </c>
      <c r="BK143" s="229">
        <f>ROUND(I143*H143,2)</f>
        <v>0</v>
      </c>
      <c r="BL143" s="14" t="s">
        <v>190</v>
      </c>
      <c r="BM143" s="228" t="s">
        <v>1419</v>
      </c>
    </row>
    <row r="144" s="2" customFormat="1" ht="24.15" customHeight="1">
      <c r="A144" s="35"/>
      <c r="B144" s="36"/>
      <c r="C144" s="216" t="s">
        <v>223</v>
      </c>
      <c r="D144" s="216" t="s">
        <v>186</v>
      </c>
      <c r="E144" s="217" t="s">
        <v>1420</v>
      </c>
      <c r="F144" s="218" t="s">
        <v>1421</v>
      </c>
      <c r="G144" s="219" t="s">
        <v>189</v>
      </c>
      <c r="H144" s="220">
        <v>0.34300000000000003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1.905</v>
      </c>
      <c r="T144" s="227">
        <f>S144*H144</f>
        <v>0.65341500000000008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190</v>
      </c>
      <c r="AT144" s="228" t="s">
        <v>186</v>
      </c>
      <c r="AU144" s="228" t="s">
        <v>191</v>
      </c>
      <c r="AY144" s="14" t="s">
        <v>184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191</v>
      </c>
      <c r="BK144" s="229">
        <f>ROUND(I144*H144,2)</f>
        <v>0</v>
      </c>
      <c r="BL144" s="14" t="s">
        <v>190</v>
      </c>
      <c r="BM144" s="228" t="s">
        <v>1422</v>
      </c>
    </row>
    <row r="145" s="2" customFormat="1" ht="24.15" customHeight="1">
      <c r="A145" s="35"/>
      <c r="B145" s="36"/>
      <c r="C145" s="216" t="s">
        <v>227</v>
      </c>
      <c r="D145" s="216" t="s">
        <v>186</v>
      </c>
      <c r="E145" s="217" t="s">
        <v>1423</v>
      </c>
      <c r="F145" s="218" t="s">
        <v>1424</v>
      </c>
      <c r="G145" s="219" t="s">
        <v>244</v>
      </c>
      <c r="H145" s="220">
        <v>34.200000000000003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0.02</v>
      </c>
      <c r="T145" s="227">
        <f>S145*H145</f>
        <v>0.68400000000000005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190</v>
      </c>
      <c r="AT145" s="228" t="s">
        <v>186</v>
      </c>
      <c r="AU145" s="228" t="s">
        <v>191</v>
      </c>
      <c r="AY145" s="14" t="s">
        <v>184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191</v>
      </c>
      <c r="BK145" s="229">
        <f>ROUND(I145*H145,2)</f>
        <v>0</v>
      </c>
      <c r="BL145" s="14" t="s">
        <v>190</v>
      </c>
      <c r="BM145" s="228" t="s">
        <v>1425</v>
      </c>
    </row>
    <row r="146" s="2" customFormat="1" ht="14.4" customHeight="1">
      <c r="A146" s="35"/>
      <c r="B146" s="36"/>
      <c r="C146" s="216" t="s">
        <v>232</v>
      </c>
      <c r="D146" s="216" t="s">
        <v>186</v>
      </c>
      <c r="E146" s="217" t="s">
        <v>1426</v>
      </c>
      <c r="F146" s="218" t="s">
        <v>1427</v>
      </c>
      <c r="G146" s="219" t="s">
        <v>298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190</v>
      </c>
      <c r="AT146" s="228" t="s">
        <v>186</v>
      </c>
      <c r="AU146" s="228" t="s">
        <v>191</v>
      </c>
      <c r="AY146" s="14" t="s">
        <v>184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191</v>
      </c>
      <c r="BK146" s="229">
        <f>ROUND(I146*H146,2)</f>
        <v>0</v>
      </c>
      <c r="BL146" s="14" t="s">
        <v>190</v>
      </c>
      <c r="BM146" s="228" t="s">
        <v>1428</v>
      </c>
    </row>
    <row r="147" s="2" customFormat="1" ht="24.15" customHeight="1">
      <c r="A147" s="35"/>
      <c r="B147" s="36"/>
      <c r="C147" s="216" t="s">
        <v>236</v>
      </c>
      <c r="D147" s="216" t="s">
        <v>186</v>
      </c>
      <c r="E147" s="217" t="s">
        <v>1429</v>
      </c>
      <c r="F147" s="218" t="s">
        <v>1430</v>
      </c>
      <c r="G147" s="219" t="s">
        <v>298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190</v>
      </c>
      <c r="AT147" s="228" t="s">
        <v>186</v>
      </c>
      <c r="AU147" s="228" t="s">
        <v>191</v>
      </c>
      <c r="AY147" s="14" t="s">
        <v>184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191</v>
      </c>
      <c r="BK147" s="229">
        <f>ROUND(I147*H147,2)</f>
        <v>0</v>
      </c>
      <c r="BL147" s="14" t="s">
        <v>190</v>
      </c>
      <c r="BM147" s="228" t="s">
        <v>1431</v>
      </c>
    </row>
    <row r="148" s="2" customFormat="1" ht="24.15" customHeight="1">
      <c r="A148" s="35"/>
      <c r="B148" s="36"/>
      <c r="C148" s="216" t="s">
        <v>241</v>
      </c>
      <c r="D148" s="216" t="s">
        <v>186</v>
      </c>
      <c r="E148" s="217" t="s">
        <v>1432</v>
      </c>
      <c r="F148" s="218" t="s">
        <v>1433</v>
      </c>
      <c r="G148" s="219" t="s">
        <v>244</v>
      </c>
      <c r="H148" s="220">
        <v>2.1600000000000001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0.027</v>
      </c>
      <c r="T148" s="227">
        <f>S148*H148</f>
        <v>0.058320000000000004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190</v>
      </c>
      <c r="AT148" s="228" t="s">
        <v>186</v>
      </c>
      <c r="AU148" s="228" t="s">
        <v>191</v>
      </c>
      <c r="AY148" s="14" t="s">
        <v>184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191</v>
      </c>
      <c r="BK148" s="229">
        <f>ROUND(I148*H148,2)</f>
        <v>0</v>
      </c>
      <c r="BL148" s="14" t="s">
        <v>190</v>
      </c>
      <c r="BM148" s="228" t="s">
        <v>1434</v>
      </c>
    </row>
    <row r="149" s="2" customFormat="1" ht="14.4" customHeight="1">
      <c r="A149" s="35"/>
      <c r="B149" s="36"/>
      <c r="C149" s="216" t="s">
        <v>247</v>
      </c>
      <c r="D149" s="216" t="s">
        <v>186</v>
      </c>
      <c r="E149" s="217" t="s">
        <v>1435</v>
      </c>
      <c r="F149" s="218" t="s">
        <v>1436</v>
      </c>
      <c r="G149" s="219" t="s">
        <v>323</v>
      </c>
      <c r="H149" s="220">
        <v>20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190</v>
      </c>
      <c r="AT149" s="228" t="s">
        <v>186</v>
      </c>
      <c r="AU149" s="228" t="s">
        <v>191</v>
      </c>
      <c r="AY149" s="14" t="s">
        <v>184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191</v>
      </c>
      <c r="BK149" s="229">
        <f>ROUND(I149*H149,2)</f>
        <v>0</v>
      </c>
      <c r="BL149" s="14" t="s">
        <v>190</v>
      </c>
      <c r="BM149" s="228" t="s">
        <v>1437</v>
      </c>
    </row>
    <row r="150" s="2" customFormat="1" ht="24.15" customHeight="1">
      <c r="A150" s="35"/>
      <c r="B150" s="36"/>
      <c r="C150" s="216" t="s">
        <v>251</v>
      </c>
      <c r="D150" s="216" t="s">
        <v>186</v>
      </c>
      <c r="E150" s="217" t="s">
        <v>1438</v>
      </c>
      <c r="F150" s="218" t="s">
        <v>1439</v>
      </c>
      <c r="G150" s="219" t="s">
        <v>244</v>
      </c>
      <c r="H150" s="220">
        <v>6.1500000000000004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0.045999999999999999</v>
      </c>
      <c r="T150" s="227">
        <f>S150*H150</f>
        <v>0.28289999999999998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190</v>
      </c>
      <c r="AT150" s="228" t="s">
        <v>186</v>
      </c>
      <c r="AU150" s="228" t="s">
        <v>191</v>
      </c>
      <c r="AY150" s="14" t="s">
        <v>184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191</v>
      </c>
      <c r="BK150" s="229">
        <f>ROUND(I150*H150,2)</f>
        <v>0</v>
      </c>
      <c r="BL150" s="14" t="s">
        <v>190</v>
      </c>
      <c r="BM150" s="228" t="s">
        <v>1440</v>
      </c>
    </row>
    <row r="151" s="2" customFormat="1" ht="24.15" customHeight="1">
      <c r="A151" s="35"/>
      <c r="B151" s="36"/>
      <c r="C151" s="216" t="s">
        <v>255</v>
      </c>
      <c r="D151" s="216" t="s">
        <v>186</v>
      </c>
      <c r="E151" s="217" t="s">
        <v>1441</v>
      </c>
      <c r="F151" s="218" t="s">
        <v>1442</v>
      </c>
      <c r="G151" s="219" t="s">
        <v>244</v>
      </c>
      <c r="H151" s="220">
        <v>12.300000000000001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0.088999999999999996</v>
      </c>
      <c r="T151" s="227">
        <f>S151*H151</f>
        <v>1.0947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190</v>
      </c>
      <c r="AT151" s="228" t="s">
        <v>186</v>
      </c>
      <c r="AU151" s="228" t="s">
        <v>191</v>
      </c>
      <c r="AY151" s="14" t="s">
        <v>184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191</v>
      </c>
      <c r="BK151" s="229">
        <f>ROUND(I151*H151,2)</f>
        <v>0</v>
      </c>
      <c r="BL151" s="14" t="s">
        <v>190</v>
      </c>
      <c r="BM151" s="228" t="s">
        <v>1443</v>
      </c>
    </row>
    <row r="152" s="2" customFormat="1" ht="37.8" customHeight="1">
      <c r="A152" s="35"/>
      <c r="B152" s="36"/>
      <c r="C152" s="216" t="s">
        <v>259</v>
      </c>
      <c r="D152" s="216" t="s">
        <v>186</v>
      </c>
      <c r="E152" s="217" t="s">
        <v>1444</v>
      </c>
      <c r="F152" s="218" t="s">
        <v>1445</v>
      </c>
      <c r="G152" s="219" t="s">
        <v>244</v>
      </c>
      <c r="H152" s="220">
        <v>1.02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0.043819999999999998</v>
      </c>
      <c r="T152" s="227">
        <f>S152*H152</f>
        <v>0.044696399999999997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190</v>
      </c>
      <c r="AT152" s="228" t="s">
        <v>186</v>
      </c>
      <c r="AU152" s="228" t="s">
        <v>191</v>
      </c>
      <c r="AY152" s="14" t="s">
        <v>184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191</v>
      </c>
      <c r="BK152" s="229">
        <f>ROUND(I152*H152,2)</f>
        <v>0</v>
      </c>
      <c r="BL152" s="14" t="s">
        <v>190</v>
      </c>
      <c r="BM152" s="228" t="s">
        <v>1446</v>
      </c>
    </row>
    <row r="153" s="2" customFormat="1" ht="14.4" customHeight="1">
      <c r="A153" s="35"/>
      <c r="B153" s="36"/>
      <c r="C153" s="216" t="s">
        <v>263</v>
      </c>
      <c r="D153" s="216" t="s">
        <v>186</v>
      </c>
      <c r="E153" s="217" t="s">
        <v>1184</v>
      </c>
      <c r="F153" s="218" t="s">
        <v>1185</v>
      </c>
      <c r="G153" s="219" t="s">
        <v>230</v>
      </c>
      <c r="H153" s="220">
        <v>3.1070000000000002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190</v>
      </c>
      <c r="AT153" s="228" t="s">
        <v>186</v>
      </c>
      <c r="AU153" s="228" t="s">
        <v>191</v>
      </c>
      <c r="AY153" s="14" t="s">
        <v>184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191</v>
      </c>
      <c r="BK153" s="229">
        <f>ROUND(I153*H153,2)</f>
        <v>0</v>
      </c>
      <c r="BL153" s="14" t="s">
        <v>190</v>
      </c>
      <c r="BM153" s="228" t="s">
        <v>1447</v>
      </c>
    </row>
    <row r="154" s="2" customFormat="1" ht="24.15" customHeight="1">
      <c r="A154" s="35"/>
      <c r="B154" s="36"/>
      <c r="C154" s="216" t="s">
        <v>7</v>
      </c>
      <c r="D154" s="216" t="s">
        <v>186</v>
      </c>
      <c r="E154" s="217" t="s">
        <v>1378</v>
      </c>
      <c r="F154" s="218" t="s">
        <v>1188</v>
      </c>
      <c r="G154" s="219" t="s">
        <v>230</v>
      </c>
      <c r="H154" s="220">
        <v>17.399000000000001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190</v>
      </c>
      <c r="AT154" s="228" t="s">
        <v>186</v>
      </c>
      <c r="AU154" s="228" t="s">
        <v>191</v>
      </c>
      <c r="AY154" s="14" t="s">
        <v>184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191</v>
      </c>
      <c r="BK154" s="229">
        <f>ROUND(I154*H154,2)</f>
        <v>0</v>
      </c>
      <c r="BL154" s="14" t="s">
        <v>190</v>
      </c>
      <c r="BM154" s="228" t="s">
        <v>1448</v>
      </c>
    </row>
    <row r="155" s="2" customFormat="1" ht="24.15" customHeight="1">
      <c r="A155" s="35"/>
      <c r="B155" s="36"/>
      <c r="C155" s="216" t="s">
        <v>270</v>
      </c>
      <c r="D155" s="216" t="s">
        <v>186</v>
      </c>
      <c r="E155" s="217" t="s">
        <v>1449</v>
      </c>
      <c r="F155" s="218" t="s">
        <v>1191</v>
      </c>
      <c r="G155" s="219" t="s">
        <v>230</v>
      </c>
      <c r="H155" s="220">
        <v>3.1070000000000002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190</v>
      </c>
      <c r="AT155" s="228" t="s">
        <v>186</v>
      </c>
      <c r="AU155" s="228" t="s">
        <v>191</v>
      </c>
      <c r="AY155" s="14" t="s">
        <v>184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191</v>
      </c>
      <c r="BK155" s="229">
        <f>ROUND(I155*H155,2)</f>
        <v>0</v>
      </c>
      <c r="BL155" s="14" t="s">
        <v>190</v>
      </c>
      <c r="BM155" s="228" t="s">
        <v>1450</v>
      </c>
    </row>
    <row r="156" s="2" customFormat="1" ht="24.15" customHeight="1">
      <c r="A156" s="35"/>
      <c r="B156" s="36"/>
      <c r="C156" s="216" t="s">
        <v>274</v>
      </c>
      <c r="D156" s="216" t="s">
        <v>186</v>
      </c>
      <c r="E156" s="217" t="s">
        <v>1451</v>
      </c>
      <c r="F156" s="218" t="s">
        <v>1452</v>
      </c>
      <c r="G156" s="219" t="s">
        <v>230</v>
      </c>
      <c r="H156" s="220">
        <v>3.1070000000000002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190</v>
      </c>
      <c r="AT156" s="228" t="s">
        <v>186</v>
      </c>
      <c r="AU156" s="228" t="s">
        <v>191</v>
      </c>
      <c r="AY156" s="14" t="s">
        <v>184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191</v>
      </c>
      <c r="BK156" s="229">
        <f>ROUND(I156*H156,2)</f>
        <v>0</v>
      </c>
      <c r="BL156" s="14" t="s">
        <v>190</v>
      </c>
      <c r="BM156" s="228" t="s">
        <v>1453</v>
      </c>
    </row>
    <row r="157" s="2" customFormat="1" ht="24.15" customHeight="1">
      <c r="A157" s="35"/>
      <c r="B157" s="36"/>
      <c r="C157" s="216" t="s">
        <v>279</v>
      </c>
      <c r="D157" s="216" t="s">
        <v>186</v>
      </c>
      <c r="E157" s="217" t="s">
        <v>1380</v>
      </c>
      <c r="F157" s="218" t="s">
        <v>1454</v>
      </c>
      <c r="G157" s="219" t="s">
        <v>230</v>
      </c>
      <c r="H157" s="220">
        <v>2.5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190</v>
      </c>
      <c r="AT157" s="228" t="s">
        <v>186</v>
      </c>
      <c r="AU157" s="228" t="s">
        <v>191</v>
      </c>
      <c r="AY157" s="14" t="s">
        <v>184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191</v>
      </c>
      <c r="BK157" s="229">
        <f>ROUND(I157*H157,2)</f>
        <v>0</v>
      </c>
      <c r="BL157" s="14" t="s">
        <v>190</v>
      </c>
      <c r="BM157" s="228" t="s">
        <v>1455</v>
      </c>
    </row>
    <row r="158" s="2" customFormat="1" ht="24.15" customHeight="1">
      <c r="A158" s="35"/>
      <c r="B158" s="36"/>
      <c r="C158" s="216" t="s">
        <v>283</v>
      </c>
      <c r="D158" s="216" t="s">
        <v>186</v>
      </c>
      <c r="E158" s="217" t="s">
        <v>1456</v>
      </c>
      <c r="F158" s="218" t="s">
        <v>1457</v>
      </c>
      <c r="G158" s="219" t="s">
        <v>230</v>
      </c>
      <c r="H158" s="220">
        <v>0.67000000000000004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190</v>
      </c>
      <c r="AT158" s="228" t="s">
        <v>186</v>
      </c>
      <c r="AU158" s="228" t="s">
        <v>191</v>
      </c>
      <c r="AY158" s="14" t="s">
        <v>184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191</v>
      </c>
      <c r="BK158" s="229">
        <f>ROUND(I158*H158,2)</f>
        <v>0</v>
      </c>
      <c r="BL158" s="14" t="s">
        <v>190</v>
      </c>
      <c r="BM158" s="228" t="s">
        <v>1458</v>
      </c>
    </row>
    <row r="159" s="12" customFormat="1" ht="22.8" customHeight="1">
      <c r="A159" s="12"/>
      <c r="B159" s="200"/>
      <c r="C159" s="201"/>
      <c r="D159" s="202" t="s">
        <v>74</v>
      </c>
      <c r="E159" s="214" t="s">
        <v>525</v>
      </c>
      <c r="F159" s="214" t="s">
        <v>526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83</v>
      </c>
      <c r="AT159" s="212" t="s">
        <v>74</v>
      </c>
      <c r="AU159" s="212" t="s">
        <v>83</v>
      </c>
      <c r="AY159" s="211" t="s">
        <v>184</v>
      </c>
      <c r="BK159" s="213">
        <f>BK160</f>
        <v>0</v>
      </c>
    </row>
    <row r="160" s="2" customFormat="1" ht="24.15" customHeight="1">
      <c r="A160" s="35"/>
      <c r="B160" s="36"/>
      <c r="C160" s="216" t="s">
        <v>287</v>
      </c>
      <c r="D160" s="216" t="s">
        <v>186</v>
      </c>
      <c r="E160" s="217" t="s">
        <v>528</v>
      </c>
      <c r="F160" s="218" t="s">
        <v>529</v>
      </c>
      <c r="G160" s="219" t="s">
        <v>230</v>
      </c>
      <c r="H160" s="220">
        <v>0.96399999999999997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190</v>
      </c>
      <c r="AT160" s="228" t="s">
        <v>186</v>
      </c>
      <c r="AU160" s="228" t="s">
        <v>191</v>
      </c>
      <c r="AY160" s="14" t="s">
        <v>184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191</v>
      </c>
      <c r="BK160" s="229">
        <f>ROUND(I160*H160,2)</f>
        <v>0</v>
      </c>
      <c r="BL160" s="14" t="s">
        <v>190</v>
      </c>
      <c r="BM160" s="228" t="s">
        <v>1459</v>
      </c>
    </row>
    <row r="161" s="12" customFormat="1" ht="25.92" customHeight="1">
      <c r="A161" s="12"/>
      <c r="B161" s="200"/>
      <c r="C161" s="201"/>
      <c r="D161" s="202" t="s">
        <v>74</v>
      </c>
      <c r="E161" s="203" t="s">
        <v>601</v>
      </c>
      <c r="F161" s="203" t="s">
        <v>602</v>
      </c>
      <c r="G161" s="201"/>
      <c r="H161" s="201"/>
      <c r="I161" s="204"/>
      <c r="J161" s="205">
        <f>BK161</f>
        <v>0</v>
      </c>
      <c r="K161" s="201"/>
      <c r="L161" s="206"/>
      <c r="M161" s="207"/>
      <c r="N161" s="208"/>
      <c r="O161" s="208"/>
      <c r="P161" s="209">
        <f>P162+P167+P171+P185+P189+P198+P202+P209</f>
        <v>0</v>
      </c>
      <c r="Q161" s="208"/>
      <c r="R161" s="209">
        <f>R162+R167+R171+R185+R189+R198+R202+R209</f>
        <v>1.456575717</v>
      </c>
      <c r="S161" s="208"/>
      <c r="T161" s="210">
        <f>T162+T167+T171+T185+T189+T198+T202+T209</f>
        <v>0.20075999999999999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191</v>
      </c>
      <c r="AT161" s="212" t="s">
        <v>74</v>
      </c>
      <c r="AU161" s="212" t="s">
        <v>75</v>
      </c>
      <c r="AY161" s="211" t="s">
        <v>184</v>
      </c>
      <c r="BK161" s="213">
        <f>BK162+BK167+BK171+BK185+BK189+BK198+BK202+BK209</f>
        <v>0</v>
      </c>
    </row>
    <row r="162" s="12" customFormat="1" ht="22.8" customHeight="1">
      <c r="A162" s="12"/>
      <c r="B162" s="200"/>
      <c r="C162" s="201"/>
      <c r="D162" s="202" t="s">
        <v>74</v>
      </c>
      <c r="E162" s="214" t="s">
        <v>603</v>
      </c>
      <c r="F162" s="214" t="s">
        <v>604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SUM(P163:P166)</f>
        <v>0</v>
      </c>
      <c r="Q162" s="208"/>
      <c r="R162" s="209">
        <f>SUM(R163:R166)</f>
        <v>0.025107500000000001</v>
      </c>
      <c r="S162" s="208"/>
      <c r="T162" s="210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191</v>
      </c>
      <c r="AT162" s="212" t="s">
        <v>74</v>
      </c>
      <c r="AU162" s="212" t="s">
        <v>83</v>
      </c>
      <c r="AY162" s="211" t="s">
        <v>184</v>
      </c>
      <c r="BK162" s="213">
        <f>SUM(BK163:BK166)</f>
        <v>0</v>
      </c>
    </row>
    <row r="163" s="2" customFormat="1" ht="24.15" customHeight="1">
      <c r="A163" s="35"/>
      <c r="B163" s="36"/>
      <c r="C163" s="216" t="s">
        <v>291</v>
      </c>
      <c r="D163" s="216" t="s">
        <v>186</v>
      </c>
      <c r="E163" s="217" t="s">
        <v>650</v>
      </c>
      <c r="F163" s="218" t="s">
        <v>651</v>
      </c>
      <c r="G163" s="219" t="s">
        <v>244</v>
      </c>
      <c r="H163" s="220">
        <v>12.300000000000001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251</v>
      </c>
      <c r="AT163" s="228" t="s">
        <v>186</v>
      </c>
      <c r="AU163" s="228" t="s">
        <v>191</v>
      </c>
      <c r="AY163" s="14" t="s">
        <v>184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191</v>
      </c>
      <c r="BK163" s="229">
        <f>ROUND(I163*H163,2)</f>
        <v>0</v>
      </c>
      <c r="BL163" s="14" t="s">
        <v>251</v>
      </c>
      <c r="BM163" s="228" t="s">
        <v>1460</v>
      </c>
    </row>
    <row r="164" s="2" customFormat="1" ht="24.15" customHeight="1">
      <c r="A164" s="35"/>
      <c r="B164" s="36"/>
      <c r="C164" s="230" t="s">
        <v>295</v>
      </c>
      <c r="D164" s="230" t="s">
        <v>237</v>
      </c>
      <c r="E164" s="231" t="s">
        <v>641</v>
      </c>
      <c r="F164" s="232" t="s">
        <v>642</v>
      </c>
      <c r="G164" s="233" t="s">
        <v>643</v>
      </c>
      <c r="H164" s="234">
        <v>24.600000000000001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0.001</v>
      </c>
      <c r="R164" s="226">
        <f>Q164*H164</f>
        <v>0.0246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316</v>
      </c>
      <c r="AT164" s="228" t="s">
        <v>237</v>
      </c>
      <c r="AU164" s="228" t="s">
        <v>191</v>
      </c>
      <c r="AY164" s="14" t="s">
        <v>184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191</v>
      </c>
      <c r="BK164" s="229">
        <f>ROUND(I164*H164,2)</f>
        <v>0</v>
      </c>
      <c r="BL164" s="14" t="s">
        <v>251</v>
      </c>
      <c r="BM164" s="228" t="s">
        <v>1461</v>
      </c>
    </row>
    <row r="165" s="2" customFormat="1" ht="24.15" customHeight="1">
      <c r="A165" s="35"/>
      <c r="B165" s="36"/>
      <c r="C165" s="230" t="s">
        <v>300</v>
      </c>
      <c r="D165" s="230" t="s">
        <v>237</v>
      </c>
      <c r="E165" s="231" t="s">
        <v>646</v>
      </c>
      <c r="F165" s="232" t="s">
        <v>647</v>
      </c>
      <c r="G165" s="233" t="s">
        <v>323</v>
      </c>
      <c r="H165" s="234">
        <v>10.15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41</v>
      </c>
      <c r="O165" s="88"/>
      <c r="P165" s="226">
        <f>O165*H165</f>
        <v>0</v>
      </c>
      <c r="Q165" s="226">
        <v>5.0000000000000002E-05</v>
      </c>
      <c r="R165" s="226">
        <f>Q165*H165</f>
        <v>0.00050750000000000003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316</v>
      </c>
      <c r="AT165" s="228" t="s">
        <v>237</v>
      </c>
      <c r="AU165" s="228" t="s">
        <v>191</v>
      </c>
      <c r="AY165" s="14" t="s">
        <v>184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191</v>
      </c>
      <c r="BK165" s="229">
        <f>ROUND(I165*H165,2)</f>
        <v>0</v>
      </c>
      <c r="BL165" s="14" t="s">
        <v>251</v>
      </c>
      <c r="BM165" s="228" t="s">
        <v>1462</v>
      </c>
    </row>
    <row r="166" s="2" customFormat="1" ht="24.15" customHeight="1">
      <c r="A166" s="35"/>
      <c r="B166" s="36"/>
      <c r="C166" s="216" t="s">
        <v>304</v>
      </c>
      <c r="D166" s="216" t="s">
        <v>186</v>
      </c>
      <c r="E166" s="217" t="s">
        <v>658</v>
      </c>
      <c r="F166" s="218" t="s">
        <v>659</v>
      </c>
      <c r="G166" s="219" t="s">
        <v>599</v>
      </c>
      <c r="H166" s="241"/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251</v>
      </c>
      <c r="AT166" s="228" t="s">
        <v>186</v>
      </c>
      <c r="AU166" s="228" t="s">
        <v>191</v>
      </c>
      <c r="AY166" s="14" t="s">
        <v>184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191</v>
      </c>
      <c r="BK166" s="229">
        <f>ROUND(I166*H166,2)</f>
        <v>0</v>
      </c>
      <c r="BL166" s="14" t="s">
        <v>251</v>
      </c>
      <c r="BM166" s="228" t="s">
        <v>1463</v>
      </c>
    </row>
    <row r="167" s="12" customFormat="1" ht="22.8" customHeight="1">
      <c r="A167" s="12"/>
      <c r="B167" s="200"/>
      <c r="C167" s="201"/>
      <c r="D167" s="202" t="s">
        <v>74</v>
      </c>
      <c r="E167" s="214" t="s">
        <v>661</v>
      </c>
      <c r="F167" s="214" t="s">
        <v>1464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SUM(P168:P170)</f>
        <v>0</v>
      </c>
      <c r="Q167" s="208"/>
      <c r="R167" s="209">
        <f>SUM(R168:R170)</f>
        <v>0.099552999999999989</v>
      </c>
      <c r="S167" s="208"/>
      <c r="T167" s="210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191</v>
      </c>
      <c r="AT167" s="212" t="s">
        <v>74</v>
      </c>
      <c r="AU167" s="212" t="s">
        <v>83</v>
      </c>
      <c r="AY167" s="211" t="s">
        <v>184</v>
      </c>
      <c r="BK167" s="213">
        <f>SUM(BK168:BK170)</f>
        <v>0</v>
      </c>
    </row>
    <row r="168" s="2" customFormat="1" ht="14.4" customHeight="1">
      <c r="A168" s="35"/>
      <c r="B168" s="36"/>
      <c r="C168" s="216" t="s">
        <v>308</v>
      </c>
      <c r="D168" s="216" t="s">
        <v>186</v>
      </c>
      <c r="E168" s="217" t="s">
        <v>1465</v>
      </c>
      <c r="F168" s="218" t="s">
        <v>1466</v>
      </c>
      <c r="G168" s="219" t="s">
        <v>244</v>
      </c>
      <c r="H168" s="220">
        <v>17.620000000000001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0.00089999999999999998</v>
      </c>
      <c r="R168" s="226">
        <f>Q168*H168</f>
        <v>0.015858000000000001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251</v>
      </c>
      <c r="AT168" s="228" t="s">
        <v>186</v>
      </c>
      <c r="AU168" s="228" t="s">
        <v>191</v>
      </c>
      <c r="AY168" s="14" t="s">
        <v>184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191</v>
      </c>
      <c r="BK168" s="229">
        <f>ROUND(I168*H168,2)</f>
        <v>0</v>
      </c>
      <c r="BL168" s="14" t="s">
        <v>251</v>
      </c>
      <c r="BM168" s="228" t="s">
        <v>1467</v>
      </c>
    </row>
    <row r="169" s="2" customFormat="1" ht="24.15" customHeight="1">
      <c r="A169" s="35"/>
      <c r="B169" s="36"/>
      <c r="C169" s="230" t="s">
        <v>312</v>
      </c>
      <c r="D169" s="230" t="s">
        <v>237</v>
      </c>
      <c r="E169" s="231" t="s">
        <v>1468</v>
      </c>
      <c r="F169" s="232" t="s">
        <v>1469</v>
      </c>
      <c r="G169" s="233" t="s">
        <v>298</v>
      </c>
      <c r="H169" s="234">
        <v>44.049999999999997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41</v>
      </c>
      <c r="O169" s="88"/>
      <c r="P169" s="226">
        <f>O169*H169</f>
        <v>0</v>
      </c>
      <c r="Q169" s="226">
        <v>0.0019</v>
      </c>
      <c r="R169" s="226">
        <f>Q169*H169</f>
        <v>0.083694999999999992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316</v>
      </c>
      <c r="AT169" s="228" t="s">
        <v>237</v>
      </c>
      <c r="AU169" s="228" t="s">
        <v>191</v>
      </c>
      <c r="AY169" s="14" t="s">
        <v>184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191</v>
      </c>
      <c r="BK169" s="229">
        <f>ROUND(I169*H169,2)</f>
        <v>0</v>
      </c>
      <c r="BL169" s="14" t="s">
        <v>251</v>
      </c>
      <c r="BM169" s="228" t="s">
        <v>1470</v>
      </c>
    </row>
    <row r="170" s="2" customFormat="1" ht="24.15" customHeight="1">
      <c r="A170" s="35"/>
      <c r="B170" s="36"/>
      <c r="C170" s="216" t="s">
        <v>316</v>
      </c>
      <c r="D170" s="216" t="s">
        <v>186</v>
      </c>
      <c r="E170" s="217" t="s">
        <v>672</v>
      </c>
      <c r="F170" s="218" t="s">
        <v>673</v>
      </c>
      <c r="G170" s="219" t="s">
        <v>599</v>
      </c>
      <c r="H170" s="241"/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251</v>
      </c>
      <c r="AT170" s="228" t="s">
        <v>186</v>
      </c>
      <c r="AU170" s="228" t="s">
        <v>191</v>
      </c>
      <c r="AY170" s="14" t="s">
        <v>184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191</v>
      </c>
      <c r="BK170" s="229">
        <f>ROUND(I170*H170,2)</f>
        <v>0</v>
      </c>
      <c r="BL170" s="14" t="s">
        <v>251</v>
      </c>
      <c r="BM170" s="228" t="s">
        <v>1471</v>
      </c>
    </row>
    <row r="171" s="12" customFormat="1" ht="22.8" customHeight="1">
      <c r="A171" s="12"/>
      <c r="B171" s="200"/>
      <c r="C171" s="201"/>
      <c r="D171" s="202" t="s">
        <v>74</v>
      </c>
      <c r="E171" s="214" t="s">
        <v>1472</v>
      </c>
      <c r="F171" s="214" t="s">
        <v>1473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SUM(P172:P184)</f>
        <v>0</v>
      </c>
      <c r="Q171" s="208"/>
      <c r="R171" s="209">
        <f>SUM(R172:R184)</f>
        <v>0.043240000000000001</v>
      </c>
      <c r="S171" s="208"/>
      <c r="T171" s="210">
        <f>SUM(T172:T184)</f>
        <v>0.20075999999999999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191</v>
      </c>
      <c r="AT171" s="212" t="s">
        <v>74</v>
      </c>
      <c r="AU171" s="212" t="s">
        <v>83</v>
      </c>
      <c r="AY171" s="211" t="s">
        <v>184</v>
      </c>
      <c r="BK171" s="213">
        <f>SUM(BK172:BK184)</f>
        <v>0</v>
      </c>
    </row>
    <row r="172" s="2" customFormat="1" ht="24.15" customHeight="1">
      <c r="A172" s="35"/>
      <c r="B172" s="36"/>
      <c r="C172" s="216" t="s">
        <v>320</v>
      </c>
      <c r="D172" s="216" t="s">
        <v>186</v>
      </c>
      <c r="E172" s="217" t="s">
        <v>1474</v>
      </c>
      <c r="F172" s="218" t="s">
        <v>1475</v>
      </c>
      <c r="G172" s="219" t="s">
        <v>1080</v>
      </c>
      <c r="H172" s="220">
        <v>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0.019460000000000002</v>
      </c>
      <c r="T172" s="227">
        <f>S172*H172</f>
        <v>0.038920000000000003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251</v>
      </c>
      <c r="AT172" s="228" t="s">
        <v>186</v>
      </c>
      <c r="AU172" s="228" t="s">
        <v>191</v>
      </c>
      <c r="AY172" s="14" t="s">
        <v>184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191</v>
      </c>
      <c r="BK172" s="229">
        <f>ROUND(I172*H172,2)</f>
        <v>0</v>
      </c>
      <c r="BL172" s="14" t="s">
        <v>251</v>
      </c>
      <c r="BM172" s="228" t="s">
        <v>1476</v>
      </c>
    </row>
    <row r="173" s="2" customFormat="1" ht="24.15" customHeight="1">
      <c r="A173" s="35"/>
      <c r="B173" s="36"/>
      <c r="C173" s="216" t="s">
        <v>326</v>
      </c>
      <c r="D173" s="216" t="s">
        <v>186</v>
      </c>
      <c r="E173" s="217" t="s">
        <v>1477</v>
      </c>
      <c r="F173" s="218" t="s">
        <v>1478</v>
      </c>
      <c r="G173" s="219" t="s">
        <v>298</v>
      </c>
      <c r="H173" s="220">
        <v>4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0.0023</v>
      </c>
      <c r="R173" s="226">
        <f>Q173*H173</f>
        <v>0.0091999999999999998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251</v>
      </c>
      <c r="AT173" s="228" t="s">
        <v>186</v>
      </c>
      <c r="AU173" s="228" t="s">
        <v>191</v>
      </c>
      <c r="AY173" s="14" t="s">
        <v>184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191</v>
      </c>
      <c r="BK173" s="229">
        <f>ROUND(I173*H173,2)</f>
        <v>0</v>
      </c>
      <c r="BL173" s="14" t="s">
        <v>251</v>
      </c>
      <c r="BM173" s="228" t="s">
        <v>1479</v>
      </c>
    </row>
    <row r="174" s="2" customFormat="1" ht="14.4" customHeight="1">
      <c r="A174" s="35"/>
      <c r="B174" s="36"/>
      <c r="C174" s="230" t="s">
        <v>330</v>
      </c>
      <c r="D174" s="230" t="s">
        <v>237</v>
      </c>
      <c r="E174" s="231" t="s">
        <v>1480</v>
      </c>
      <c r="F174" s="232" t="s">
        <v>1481</v>
      </c>
      <c r="G174" s="233" t="s">
        <v>298</v>
      </c>
      <c r="H174" s="234">
        <v>4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0.0061999999999999998</v>
      </c>
      <c r="R174" s="226">
        <f>Q174*H174</f>
        <v>0.024799999999999999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316</v>
      </c>
      <c r="AT174" s="228" t="s">
        <v>237</v>
      </c>
      <c r="AU174" s="228" t="s">
        <v>191</v>
      </c>
      <c r="AY174" s="14" t="s">
        <v>184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191</v>
      </c>
      <c r="BK174" s="229">
        <f>ROUND(I174*H174,2)</f>
        <v>0</v>
      </c>
      <c r="BL174" s="14" t="s">
        <v>251</v>
      </c>
      <c r="BM174" s="228" t="s">
        <v>1482</v>
      </c>
    </row>
    <row r="175" s="2" customFormat="1" ht="24.15" customHeight="1">
      <c r="A175" s="35"/>
      <c r="B175" s="36"/>
      <c r="C175" s="216" t="s">
        <v>334</v>
      </c>
      <c r="D175" s="216" t="s">
        <v>186</v>
      </c>
      <c r="E175" s="217" t="s">
        <v>1483</v>
      </c>
      <c r="F175" s="218" t="s">
        <v>1484</v>
      </c>
      <c r="G175" s="219" t="s">
        <v>1080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0.155</v>
      </c>
      <c r="T175" s="227">
        <f>S175*H175</f>
        <v>0.155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251</v>
      </c>
      <c r="AT175" s="228" t="s">
        <v>186</v>
      </c>
      <c r="AU175" s="228" t="s">
        <v>191</v>
      </c>
      <c r="AY175" s="14" t="s">
        <v>184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191</v>
      </c>
      <c r="BK175" s="229">
        <f>ROUND(I175*H175,2)</f>
        <v>0</v>
      </c>
      <c r="BL175" s="14" t="s">
        <v>251</v>
      </c>
      <c r="BM175" s="228" t="s">
        <v>1485</v>
      </c>
    </row>
    <row r="176" s="2" customFormat="1" ht="14.4" customHeight="1">
      <c r="A176" s="35"/>
      <c r="B176" s="36"/>
      <c r="C176" s="216" t="s">
        <v>338</v>
      </c>
      <c r="D176" s="216" t="s">
        <v>186</v>
      </c>
      <c r="E176" s="217" t="s">
        <v>1486</v>
      </c>
      <c r="F176" s="218" t="s">
        <v>1487</v>
      </c>
      <c r="G176" s="219" t="s">
        <v>298</v>
      </c>
      <c r="H176" s="220">
        <v>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8.0000000000000007E-05</v>
      </c>
      <c r="R176" s="226">
        <f>Q176*H176</f>
        <v>0.00032000000000000003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251</v>
      </c>
      <c r="AT176" s="228" t="s">
        <v>186</v>
      </c>
      <c r="AU176" s="228" t="s">
        <v>191</v>
      </c>
      <c r="AY176" s="14" t="s">
        <v>184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191</v>
      </c>
      <c r="BK176" s="229">
        <f>ROUND(I176*H176,2)</f>
        <v>0</v>
      </c>
      <c r="BL176" s="14" t="s">
        <v>251</v>
      </c>
      <c r="BM176" s="228" t="s">
        <v>1488</v>
      </c>
    </row>
    <row r="177" s="2" customFormat="1" ht="37.8" customHeight="1">
      <c r="A177" s="35"/>
      <c r="B177" s="36"/>
      <c r="C177" s="230" t="s">
        <v>342</v>
      </c>
      <c r="D177" s="230" t="s">
        <v>237</v>
      </c>
      <c r="E177" s="231" t="s">
        <v>1489</v>
      </c>
      <c r="F177" s="232" t="s">
        <v>1490</v>
      </c>
      <c r="G177" s="233" t="s">
        <v>298</v>
      </c>
      <c r="H177" s="234">
        <v>4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41</v>
      </c>
      <c r="O177" s="88"/>
      <c r="P177" s="226">
        <f>O177*H177</f>
        <v>0</v>
      </c>
      <c r="Q177" s="226">
        <v>0.00019000000000000001</v>
      </c>
      <c r="R177" s="226">
        <f>Q177*H177</f>
        <v>0.00076000000000000004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316</v>
      </c>
      <c r="AT177" s="228" t="s">
        <v>237</v>
      </c>
      <c r="AU177" s="228" t="s">
        <v>191</v>
      </c>
      <c r="AY177" s="14" t="s">
        <v>184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191</v>
      </c>
      <c r="BK177" s="229">
        <f>ROUND(I177*H177,2)</f>
        <v>0</v>
      </c>
      <c r="BL177" s="14" t="s">
        <v>251</v>
      </c>
      <c r="BM177" s="228" t="s">
        <v>1491</v>
      </c>
    </row>
    <row r="178" s="2" customFormat="1" ht="14.4" customHeight="1">
      <c r="A178" s="35"/>
      <c r="B178" s="36"/>
      <c r="C178" s="216" t="s">
        <v>346</v>
      </c>
      <c r="D178" s="216" t="s">
        <v>186</v>
      </c>
      <c r="E178" s="217" t="s">
        <v>1492</v>
      </c>
      <c r="F178" s="218" t="s">
        <v>1493</v>
      </c>
      <c r="G178" s="219" t="s">
        <v>1080</v>
      </c>
      <c r="H178" s="220">
        <v>4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0.00085999999999999998</v>
      </c>
      <c r="T178" s="227">
        <f>S178*H178</f>
        <v>0.0034399999999999999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251</v>
      </c>
      <c r="AT178" s="228" t="s">
        <v>186</v>
      </c>
      <c r="AU178" s="228" t="s">
        <v>191</v>
      </c>
      <c r="AY178" s="14" t="s">
        <v>184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191</v>
      </c>
      <c r="BK178" s="229">
        <f>ROUND(I178*H178,2)</f>
        <v>0</v>
      </c>
      <c r="BL178" s="14" t="s">
        <v>251</v>
      </c>
      <c r="BM178" s="228" t="s">
        <v>1494</v>
      </c>
    </row>
    <row r="179" s="2" customFormat="1" ht="24.15" customHeight="1">
      <c r="A179" s="35"/>
      <c r="B179" s="36"/>
      <c r="C179" s="216" t="s">
        <v>350</v>
      </c>
      <c r="D179" s="216" t="s">
        <v>186</v>
      </c>
      <c r="E179" s="217" t="s">
        <v>1495</v>
      </c>
      <c r="F179" s="218" t="s">
        <v>1496</v>
      </c>
      <c r="G179" s="219" t="s">
        <v>298</v>
      </c>
      <c r="H179" s="220">
        <v>4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251</v>
      </c>
      <c r="AT179" s="228" t="s">
        <v>186</v>
      </c>
      <c r="AU179" s="228" t="s">
        <v>191</v>
      </c>
      <c r="AY179" s="14" t="s">
        <v>184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191</v>
      </c>
      <c r="BK179" s="229">
        <f>ROUND(I179*H179,2)</f>
        <v>0</v>
      </c>
      <c r="BL179" s="14" t="s">
        <v>251</v>
      </c>
      <c r="BM179" s="228" t="s">
        <v>1497</v>
      </c>
    </row>
    <row r="180" s="2" customFormat="1" ht="14.4" customHeight="1">
      <c r="A180" s="35"/>
      <c r="B180" s="36"/>
      <c r="C180" s="230" t="s">
        <v>354</v>
      </c>
      <c r="D180" s="230" t="s">
        <v>237</v>
      </c>
      <c r="E180" s="231" t="s">
        <v>1498</v>
      </c>
      <c r="F180" s="232" t="s">
        <v>1499</v>
      </c>
      <c r="G180" s="233" t="s">
        <v>298</v>
      </c>
      <c r="H180" s="234">
        <v>4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41</v>
      </c>
      <c r="O180" s="88"/>
      <c r="P180" s="226">
        <f>O180*H180</f>
        <v>0</v>
      </c>
      <c r="Q180" s="226">
        <v>0.0012999999999999999</v>
      </c>
      <c r="R180" s="226">
        <f>Q180*H180</f>
        <v>0.0051999999999999998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316</v>
      </c>
      <c r="AT180" s="228" t="s">
        <v>237</v>
      </c>
      <c r="AU180" s="228" t="s">
        <v>191</v>
      </c>
      <c r="AY180" s="14" t="s">
        <v>184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191</v>
      </c>
      <c r="BK180" s="229">
        <f>ROUND(I180*H180,2)</f>
        <v>0</v>
      </c>
      <c r="BL180" s="14" t="s">
        <v>251</v>
      </c>
      <c r="BM180" s="228" t="s">
        <v>1500</v>
      </c>
    </row>
    <row r="181" s="2" customFormat="1" ht="37.8" customHeight="1">
      <c r="A181" s="35"/>
      <c r="B181" s="36"/>
      <c r="C181" s="216" t="s">
        <v>358</v>
      </c>
      <c r="D181" s="216" t="s">
        <v>186</v>
      </c>
      <c r="E181" s="217" t="s">
        <v>1501</v>
      </c>
      <c r="F181" s="218" t="s">
        <v>1502</v>
      </c>
      <c r="G181" s="219" t="s">
        <v>298</v>
      </c>
      <c r="H181" s="220">
        <v>4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0.00084999999999999995</v>
      </c>
      <c r="T181" s="227">
        <f>S181*H181</f>
        <v>0.0033999999999999998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251</v>
      </c>
      <c r="AT181" s="228" t="s">
        <v>186</v>
      </c>
      <c r="AU181" s="228" t="s">
        <v>191</v>
      </c>
      <c r="AY181" s="14" t="s">
        <v>184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191</v>
      </c>
      <c r="BK181" s="229">
        <f>ROUND(I181*H181,2)</f>
        <v>0</v>
      </c>
      <c r="BL181" s="14" t="s">
        <v>251</v>
      </c>
      <c r="BM181" s="228" t="s">
        <v>1503</v>
      </c>
    </row>
    <row r="182" s="2" customFormat="1" ht="24.15" customHeight="1">
      <c r="A182" s="35"/>
      <c r="B182" s="36"/>
      <c r="C182" s="216" t="s">
        <v>362</v>
      </c>
      <c r="D182" s="216" t="s">
        <v>186</v>
      </c>
      <c r="E182" s="217" t="s">
        <v>1504</v>
      </c>
      <c r="F182" s="218" t="s">
        <v>1505</v>
      </c>
      <c r="G182" s="219" t="s">
        <v>298</v>
      </c>
      <c r="H182" s="220">
        <v>4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251</v>
      </c>
      <c r="AT182" s="228" t="s">
        <v>186</v>
      </c>
      <c r="AU182" s="228" t="s">
        <v>191</v>
      </c>
      <c r="AY182" s="14" t="s">
        <v>184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191</v>
      </c>
      <c r="BK182" s="229">
        <f>ROUND(I182*H182,2)</f>
        <v>0</v>
      </c>
      <c r="BL182" s="14" t="s">
        <v>251</v>
      </c>
      <c r="BM182" s="228" t="s">
        <v>1506</v>
      </c>
    </row>
    <row r="183" s="2" customFormat="1" ht="14.4" customHeight="1">
      <c r="A183" s="35"/>
      <c r="B183" s="36"/>
      <c r="C183" s="230" t="s">
        <v>366</v>
      </c>
      <c r="D183" s="230" t="s">
        <v>237</v>
      </c>
      <c r="E183" s="231" t="s">
        <v>1507</v>
      </c>
      <c r="F183" s="232" t="s">
        <v>1508</v>
      </c>
      <c r="G183" s="233" t="s">
        <v>298</v>
      </c>
      <c r="H183" s="234">
        <v>4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41</v>
      </c>
      <c r="O183" s="88"/>
      <c r="P183" s="226">
        <f>O183*H183</f>
        <v>0</v>
      </c>
      <c r="Q183" s="226">
        <v>0.00073999999999999999</v>
      </c>
      <c r="R183" s="226">
        <f>Q183*H183</f>
        <v>0.00296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316</v>
      </c>
      <c r="AT183" s="228" t="s">
        <v>237</v>
      </c>
      <c r="AU183" s="228" t="s">
        <v>191</v>
      </c>
      <c r="AY183" s="14" t="s">
        <v>184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191</v>
      </c>
      <c r="BK183" s="229">
        <f>ROUND(I183*H183,2)</f>
        <v>0</v>
      </c>
      <c r="BL183" s="14" t="s">
        <v>251</v>
      </c>
      <c r="BM183" s="228" t="s">
        <v>1509</v>
      </c>
    </row>
    <row r="184" s="2" customFormat="1" ht="24.15" customHeight="1">
      <c r="A184" s="35"/>
      <c r="B184" s="36"/>
      <c r="C184" s="216" t="s">
        <v>370</v>
      </c>
      <c r="D184" s="216" t="s">
        <v>186</v>
      </c>
      <c r="E184" s="217" t="s">
        <v>1510</v>
      </c>
      <c r="F184" s="218" t="s">
        <v>1511</v>
      </c>
      <c r="G184" s="219" t="s">
        <v>599</v>
      </c>
      <c r="H184" s="241"/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251</v>
      </c>
      <c r="AT184" s="228" t="s">
        <v>186</v>
      </c>
      <c r="AU184" s="228" t="s">
        <v>191</v>
      </c>
      <c r="AY184" s="14" t="s">
        <v>184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191</v>
      </c>
      <c r="BK184" s="229">
        <f>ROUND(I184*H184,2)</f>
        <v>0</v>
      </c>
      <c r="BL184" s="14" t="s">
        <v>251</v>
      </c>
      <c r="BM184" s="228" t="s">
        <v>1512</v>
      </c>
    </row>
    <row r="185" s="12" customFormat="1" ht="22.8" customHeight="1">
      <c r="A185" s="12"/>
      <c r="B185" s="200"/>
      <c r="C185" s="201"/>
      <c r="D185" s="202" t="s">
        <v>74</v>
      </c>
      <c r="E185" s="214" t="s">
        <v>979</v>
      </c>
      <c r="F185" s="214" t="s">
        <v>980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SUM(P186:P188)</f>
        <v>0</v>
      </c>
      <c r="Q185" s="208"/>
      <c r="R185" s="209">
        <f>SUM(R186:R188)</f>
        <v>0.52268544000000006</v>
      </c>
      <c r="S185" s="208"/>
      <c r="T185" s="210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191</v>
      </c>
      <c r="AT185" s="212" t="s">
        <v>74</v>
      </c>
      <c r="AU185" s="212" t="s">
        <v>83</v>
      </c>
      <c r="AY185" s="211" t="s">
        <v>184</v>
      </c>
      <c r="BK185" s="213">
        <f>SUM(BK186:BK188)</f>
        <v>0</v>
      </c>
    </row>
    <row r="186" s="2" customFormat="1" ht="24.15" customHeight="1">
      <c r="A186" s="35"/>
      <c r="B186" s="36"/>
      <c r="C186" s="216" t="s">
        <v>374</v>
      </c>
      <c r="D186" s="216" t="s">
        <v>186</v>
      </c>
      <c r="E186" s="217" t="s">
        <v>990</v>
      </c>
      <c r="F186" s="218" t="s">
        <v>991</v>
      </c>
      <c r="G186" s="219" t="s">
        <v>244</v>
      </c>
      <c r="H186" s="220">
        <v>34.200000000000003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0.0038500000000000001</v>
      </c>
      <c r="R186" s="226">
        <f>Q186*H186</f>
        <v>0.13167000000000001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251</v>
      </c>
      <c r="AT186" s="228" t="s">
        <v>186</v>
      </c>
      <c r="AU186" s="228" t="s">
        <v>191</v>
      </c>
      <c r="AY186" s="14" t="s">
        <v>184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191</v>
      </c>
      <c r="BK186" s="229">
        <f>ROUND(I186*H186,2)</f>
        <v>0</v>
      </c>
      <c r="BL186" s="14" t="s">
        <v>251</v>
      </c>
      <c r="BM186" s="228" t="s">
        <v>1513</v>
      </c>
    </row>
    <row r="187" s="2" customFormat="1" ht="14.4" customHeight="1">
      <c r="A187" s="35"/>
      <c r="B187" s="36"/>
      <c r="C187" s="230" t="s">
        <v>378</v>
      </c>
      <c r="D187" s="230" t="s">
        <v>237</v>
      </c>
      <c r="E187" s="231" t="s">
        <v>994</v>
      </c>
      <c r="F187" s="232" t="s">
        <v>995</v>
      </c>
      <c r="G187" s="233" t="s">
        <v>244</v>
      </c>
      <c r="H187" s="234">
        <v>34.542000000000002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41</v>
      </c>
      <c r="O187" s="88"/>
      <c r="P187" s="226">
        <f>O187*H187</f>
        <v>0</v>
      </c>
      <c r="Q187" s="226">
        <v>0.01132</v>
      </c>
      <c r="R187" s="226">
        <f>Q187*H187</f>
        <v>0.39101544000000005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316</v>
      </c>
      <c r="AT187" s="228" t="s">
        <v>237</v>
      </c>
      <c r="AU187" s="228" t="s">
        <v>191</v>
      </c>
      <c r="AY187" s="14" t="s">
        <v>184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191</v>
      </c>
      <c r="BK187" s="229">
        <f>ROUND(I187*H187,2)</f>
        <v>0</v>
      </c>
      <c r="BL187" s="14" t="s">
        <v>251</v>
      </c>
      <c r="BM187" s="228" t="s">
        <v>1514</v>
      </c>
    </row>
    <row r="188" s="2" customFormat="1" ht="24.15" customHeight="1">
      <c r="A188" s="35"/>
      <c r="B188" s="36"/>
      <c r="C188" s="216" t="s">
        <v>382</v>
      </c>
      <c r="D188" s="216" t="s">
        <v>186</v>
      </c>
      <c r="E188" s="217" t="s">
        <v>998</v>
      </c>
      <c r="F188" s="218" t="s">
        <v>999</v>
      </c>
      <c r="G188" s="219" t="s">
        <v>599</v>
      </c>
      <c r="H188" s="241"/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251</v>
      </c>
      <c r="AT188" s="228" t="s">
        <v>186</v>
      </c>
      <c r="AU188" s="228" t="s">
        <v>191</v>
      </c>
      <c r="AY188" s="14" t="s">
        <v>184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191</v>
      </c>
      <c r="BK188" s="229">
        <f>ROUND(I188*H188,2)</f>
        <v>0</v>
      </c>
      <c r="BL188" s="14" t="s">
        <v>251</v>
      </c>
      <c r="BM188" s="228" t="s">
        <v>1515</v>
      </c>
    </row>
    <row r="189" s="12" customFormat="1" ht="22.8" customHeight="1">
      <c r="A189" s="12"/>
      <c r="B189" s="200"/>
      <c r="C189" s="201"/>
      <c r="D189" s="202" t="s">
        <v>74</v>
      </c>
      <c r="E189" s="214" t="s">
        <v>1001</v>
      </c>
      <c r="F189" s="214" t="s">
        <v>1002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SUM(P190:P197)</f>
        <v>0</v>
      </c>
      <c r="Q189" s="208"/>
      <c r="R189" s="209">
        <f>SUM(R190:R197)</f>
        <v>0.45783109999999994</v>
      </c>
      <c r="S189" s="208"/>
      <c r="T189" s="210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191</v>
      </c>
      <c r="AT189" s="212" t="s">
        <v>74</v>
      </c>
      <c r="AU189" s="212" t="s">
        <v>83</v>
      </c>
      <c r="AY189" s="211" t="s">
        <v>184</v>
      </c>
      <c r="BK189" s="213">
        <f>SUM(BK190:BK197)</f>
        <v>0</v>
      </c>
    </row>
    <row r="190" s="2" customFormat="1" ht="14.4" customHeight="1">
      <c r="A190" s="35"/>
      <c r="B190" s="36"/>
      <c r="C190" s="216" t="s">
        <v>386</v>
      </c>
      <c r="D190" s="216" t="s">
        <v>186</v>
      </c>
      <c r="E190" s="217" t="s">
        <v>1516</v>
      </c>
      <c r="F190" s="218" t="s">
        <v>1517</v>
      </c>
      <c r="G190" s="219" t="s">
        <v>323</v>
      </c>
      <c r="H190" s="220">
        <v>218.59999999999999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251</v>
      </c>
      <c r="AT190" s="228" t="s">
        <v>186</v>
      </c>
      <c r="AU190" s="228" t="s">
        <v>191</v>
      </c>
      <c r="AY190" s="14" t="s">
        <v>184</v>
      </c>
      <c r="BE190" s="229">
        <f>IF(N190="základná",J190,0)</f>
        <v>0</v>
      </c>
      <c r="BF190" s="229">
        <f>IF(N190="znížená",J190,0)</f>
        <v>0</v>
      </c>
      <c r="BG190" s="229">
        <f>IF(N190="zákl. prenesená",J190,0)</f>
        <v>0</v>
      </c>
      <c r="BH190" s="229">
        <f>IF(N190="zníž. prenesená",J190,0)</f>
        <v>0</v>
      </c>
      <c r="BI190" s="229">
        <f>IF(N190="nulová",J190,0)</f>
        <v>0</v>
      </c>
      <c r="BJ190" s="14" t="s">
        <v>191</v>
      </c>
      <c r="BK190" s="229">
        <f>ROUND(I190*H190,2)</f>
        <v>0</v>
      </c>
      <c r="BL190" s="14" t="s">
        <v>251</v>
      </c>
      <c r="BM190" s="228" t="s">
        <v>1518</v>
      </c>
    </row>
    <row r="191" s="2" customFormat="1" ht="14.4" customHeight="1">
      <c r="A191" s="35"/>
      <c r="B191" s="36"/>
      <c r="C191" s="216" t="s">
        <v>391</v>
      </c>
      <c r="D191" s="216" t="s">
        <v>186</v>
      </c>
      <c r="E191" s="217" t="s">
        <v>1519</v>
      </c>
      <c r="F191" s="218" t="s">
        <v>1520</v>
      </c>
      <c r="G191" s="219" t="s">
        <v>244</v>
      </c>
      <c r="H191" s="220">
        <v>86.450000000000003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0.00035</v>
      </c>
      <c r="R191" s="226">
        <f>Q191*H191</f>
        <v>0.0302575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251</v>
      </c>
      <c r="AT191" s="228" t="s">
        <v>186</v>
      </c>
      <c r="AU191" s="228" t="s">
        <v>191</v>
      </c>
      <c r="AY191" s="14" t="s">
        <v>184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191</v>
      </c>
      <c r="BK191" s="229">
        <f>ROUND(I191*H191,2)</f>
        <v>0</v>
      </c>
      <c r="BL191" s="14" t="s">
        <v>251</v>
      </c>
      <c r="BM191" s="228" t="s">
        <v>1521</v>
      </c>
    </row>
    <row r="192" s="2" customFormat="1" ht="24.15" customHeight="1">
      <c r="A192" s="35"/>
      <c r="B192" s="36"/>
      <c r="C192" s="230" t="s">
        <v>395</v>
      </c>
      <c r="D192" s="230" t="s">
        <v>237</v>
      </c>
      <c r="E192" s="231" t="s">
        <v>1522</v>
      </c>
      <c r="F192" s="232" t="s">
        <v>1523</v>
      </c>
      <c r="G192" s="233" t="s">
        <v>298</v>
      </c>
      <c r="H192" s="234">
        <v>16.48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41</v>
      </c>
      <c r="O192" s="88"/>
      <c r="P192" s="226">
        <f>O192*H192</f>
        <v>0</v>
      </c>
      <c r="Q192" s="226">
        <v>1.0000000000000001E-05</v>
      </c>
      <c r="R192" s="226">
        <f>Q192*H192</f>
        <v>0.00016480000000000002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316</v>
      </c>
      <c r="AT192" s="228" t="s">
        <v>237</v>
      </c>
      <c r="AU192" s="228" t="s">
        <v>191</v>
      </c>
      <c r="AY192" s="14" t="s">
        <v>184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191</v>
      </c>
      <c r="BK192" s="229">
        <f>ROUND(I192*H192,2)</f>
        <v>0</v>
      </c>
      <c r="BL192" s="14" t="s">
        <v>251</v>
      </c>
      <c r="BM192" s="228" t="s">
        <v>1524</v>
      </c>
    </row>
    <row r="193" s="2" customFormat="1" ht="24.15" customHeight="1">
      <c r="A193" s="35"/>
      <c r="B193" s="36"/>
      <c r="C193" s="230" t="s">
        <v>399</v>
      </c>
      <c r="D193" s="230" t="s">
        <v>237</v>
      </c>
      <c r="E193" s="231" t="s">
        <v>1525</v>
      </c>
      <c r="F193" s="232" t="s">
        <v>1526</v>
      </c>
      <c r="G193" s="233" t="s">
        <v>323</v>
      </c>
      <c r="H193" s="234">
        <v>450.31599999999997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316</v>
      </c>
      <c r="AT193" s="228" t="s">
        <v>237</v>
      </c>
      <c r="AU193" s="228" t="s">
        <v>191</v>
      </c>
      <c r="AY193" s="14" t="s">
        <v>184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191</v>
      </c>
      <c r="BK193" s="229">
        <f>ROUND(I193*H193,2)</f>
        <v>0</v>
      </c>
      <c r="BL193" s="14" t="s">
        <v>251</v>
      </c>
      <c r="BM193" s="228" t="s">
        <v>1527</v>
      </c>
    </row>
    <row r="194" s="2" customFormat="1" ht="14.4" customHeight="1">
      <c r="A194" s="35"/>
      <c r="B194" s="36"/>
      <c r="C194" s="230" t="s">
        <v>403</v>
      </c>
      <c r="D194" s="230" t="s">
        <v>237</v>
      </c>
      <c r="E194" s="231" t="s">
        <v>1528</v>
      </c>
      <c r="F194" s="232" t="s">
        <v>1529</v>
      </c>
      <c r="G194" s="233" t="s">
        <v>244</v>
      </c>
      <c r="H194" s="234">
        <v>178.08699999999999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41</v>
      </c>
      <c r="O194" s="88"/>
      <c r="P194" s="226">
        <f>O194*H194</f>
        <v>0</v>
      </c>
      <c r="Q194" s="226">
        <v>0.0023999999999999998</v>
      </c>
      <c r="R194" s="226">
        <f>Q194*H194</f>
        <v>0.42740879999999992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316</v>
      </c>
      <c r="AT194" s="228" t="s">
        <v>237</v>
      </c>
      <c r="AU194" s="228" t="s">
        <v>191</v>
      </c>
      <c r="AY194" s="14" t="s">
        <v>184</v>
      </c>
      <c r="BE194" s="229">
        <f>IF(N194="základná",J194,0)</f>
        <v>0</v>
      </c>
      <c r="BF194" s="229">
        <f>IF(N194="znížená",J194,0)</f>
        <v>0</v>
      </c>
      <c r="BG194" s="229">
        <f>IF(N194="zákl. prenesená",J194,0)</f>
        <v>0</v>
      </c>
      <c r="BH194" s="229">
        <f>IF(N194="zníž. prenesená",J194,0)</f>
        <v>0</v>
      </c>
      <c r="BI194" s="229">
        <f>IF(N194="nulová",J194,0)</f>
        <v>0</v>
      </c>
      <c r="BJ194" s="14" t="s">
        <v>191</v>
      </c>
      <c r="BK194" s="229">
        <f>ROUND(I194*H194,2)</f>
        <v>0</v>
      </c>
      <c r="BL194" s="14" t="s">
        <v>251</v>
      </c>
      <c r="BM194" s="228" t="s">
        <v>1530</v>
      </c>
    </row>
    <row r="195" s="2" customFormat="1" ht="14.4" customHeight="1">
      <c r="A195" s="35"/>
      <c r="B195" s="36"/>
      <c r="C195" s="216" t="s">
        <v>408</v>
      </c>
      <c r="D195" s="216" t="s">
        <v>186</v>
      </c>
      <c r="E195" s="217" t="s">
        <v>1531</v>
      </c>
      <c r="F195" s="218" t="s">
        <v>1532</v>
      </c>
      <c r="G195" s="219" t="s">
        <v>244</v>
      </c>
      <c r="H195" s="220">
        <v>120.65000000000001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251</v>
      </c>
      <c r="AT195" s="228" t="s">
        <v>186</v>
      </c>
      <c r="AU195" s="228" t="s">
        <v>191</v>
      </c>
      <c r="AY195" s="14" t="s">
        <v>184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191</v>
      </c>
      <c r="BK195" s="229">
        <f>ROUND(I195*H195,2)</f>
        <v>0</v>
      </c>
      <c r="BL195" s="14" t="s">
        <v>251</v>
      </c>
      <c r="BM195" s="228" t="s">
        <v>1533</v>
      </c>
    </row>
    <row r="196" s="2" customFormat="1" ht="24.15" customHeight="1">
      <c r="A196" s="35"/>
      <c r="B196" s="36"/>
      <c r="C196" s="216" t="s">
        <v>412</v>
      </c>
      <c r="D196" s="216" t="s">
        <v>186</v>
      </c>
      <c r="E196" s="217" t="s">
        <v>1534</v>
      </c>
      <c r="F196" s="218" t="s">
        <v>1535</v>
      </c>
      <c r="G196" s="219" t="s">
        <v>244</v>
      </c>
      <c r="H196" s="220">
        <v>86.450000000000003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251</v>
      </c>
      <c r="AT196" s="228" t="s">
        <v>186</v>
      </c>
      <c r="AU196" s="228" t="s">
        <v>191</v>
      </c>
      <c r="AY196" s="14" t="s">
        <v>184</v>
      </c>
      <c r="BE196" s="229">
        <f>IF(N196="základná",J196,0)</f>
        <v>0</v>
      </c>
      <c r="BF196" s="229">
        <f>IF(N196="znížená",J196,0)</f>
        <v>0</v>
      </c>
      <c r="BG196" s="229">
        <f>IF(N196="zákl. prenesená",J196,0)</f>
        <v>0</v>
      </c>
      <c r="BH196" s="229">
        <f>IF(N196="zníž. prenesená",J196,0)</f>
        <v>0</v>
      </c>
      <c r="BI196" s="229">
        <f>IF(N196="nulová",J196,0)</f>
        <v>0</v>
      </c>
      <c r="BJ196" s="14" t="s">
        <v>191</v>
      </c>
      <c r="BK196" s="229">
        <f>ROUND(I196*H196,2)</f>
        <v>0</v>
      </c>
      <c r="BL196" s="14" t="s">
        <v>251</v>
      </c>
      <c r="BM196" s="228" t="s">
        <v>1536</v>
      </c>
    </row>
    <row r="197" s="2" customFormat="1" ht="24.15" customHeight="1">
      <c r="A197" s="35"/>
      <c r="B197" s="36"/>
      <c r="C197" s="216" t="s">
        <v>416</v>
      </c>
      <c r="D197" s="216" t="s">
        <v>186</v>
      </c>
      <c r="E197" s="217" t="s">
        <v>1020</v>
      </c>
      <c r="F197" s="218" t="s">
        <v>1021</v>
      </c>
      <c r="G197" s="219" t="s">
        <v>599</v>
      </c>
      <c r="H197" s="241"/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251</v>
      </c>
      <c r="AT197" s="228" t="s">
        <v>186</v>
      </c>
      <c r="AU197" s="228" t="s">
        <v>191</v>
      </c>
      <c r="AY197" s="14" t="s">
        <v>184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191</v>
      </c>
      <c r="BK197" s="229">
        <f>ROUND(I197*H197,2)</f>
        <v>0</v>
      </c>
      <c r="BL197" s="14" t="s">
        <v>251</v>
      </c>
      <c r="BM197" s="228" t="s">
        <v>1537</v>
      </c>
    </row>
    <row r="198" s="12" customFormat="1" ht="22.8" customHeight="1">
      <c r="A198" s="12"/>
      <c r="B198" s="200"/>
      <c r="C198" s="201"/>
      <c r="D198" s="202" t="s">
        <v>74</v>
      </c>
      <c r="E198" s="214" t="s">
        <v>1023</v>
      </c>
      <c r="F198" s="214" t="s">
        <v>1024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SUM(P199:P201)</f>
        <v>0</v>
      </c>
      <c r="Q198" s="208"/>
      <c r="R198" s="209">
        <f>SUM(R199:R201)</f>
        <v>0.30467099999999997</v>
      </c>
      <c r="S198" s="208"/>
      <c r="T198" s="210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191</v>
      </c>
      <c r="AT198" s="212" t="s">
        <v>74</v>
      </c>
      <c r="AU198" s="212" t="s">
        <v>83</v>
      </c>
      <c r="AY198" s="211" t="s">
        <v>184</v>
      </c>
      <c r="BK198" s="213">
        <f>SUM(BK199:BK201)</f>
        <v>0</v>
      </c>
    </row>
    <row r="199" s="2" customFormat="1" ht="24.15" customHeight="1">
      <c r="A199" s="35"/>
      <c r="B199" s="36"/>
      <c r="C199" s="216" t="s">
        <v>420</v>
      </c>
      <c r="D199" s="216" t="s">
        <v>186</v>
      </c>
      <c r="E199" s="217" t="s">
        <v>1026</v>
      </c>
      <c r="F199" s="218" t="s">
        <v>1027</v>
      </c>
      <c r="G199" s="219" t="s">
        <v>244</v>
      </c>
      <c r="H199" s="220">
        <v>12.300000000000001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0.0033500000000000001</v>
      </c>
      <c r="R199" s="226">
        <f>Q199*H199</f>
        <v>0.041205000000000006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251</v>
      </c>
      <c r="AT199" s="228" t="s">
        <v>186</v>
      </c>
      <c r="AU199" s="228" t="s">
        <v>191</v>
      </c>
      <c r="AY199" s="14" t="s">
        <v>184</v>
      </c>
      <c r="BE199" s="229">
        <f>IF(N199="základná",J199,0)</f>
        <v>0</v>
      </c>
      <c r="BF199" s="229">
        <f>IF(N199="znížená",J199,0)</f>
        <v>0</v>
      </c>
      <c r="BG199" s="229">
        <f>IF(N199="zákl. prenesená",J199,0)</f>
        <v>0</v>
      </c>
      <c r="BH199" s="229">
        <f>IF(N199="zníž. prenesená",J199,0)</f>
        <v>0</v>
      </c>
      <c r="BI199" s="229">
        <f>IF(N199="nulová",J199,0)</f>
        <v>0</v>
      </c>
      <c r="BJ199" s="14" t="s">
        <v>191</v>
      </c>
      <c r="BK199" s="229">
        <f>ROUND(I199*H199,2)</f>
        <v>0</v>
      </c>
      <c r="BL199" s="14" t="s">
        <v>251</v>
      </c>
      <c r="BM199" s="228" t="s">
        <v>1538</v>
      </c>
    </row>
    <row r="200" s="2" customFormat="1" ht="24.15" customHeight="1">
      <c r="A200" s="35"/>
      <c r="B200" s="36"/>
      <c r="C200" s="230" t="s">
        <v>424</v>
      </c>
      <c r="D200" s="230" t="s">
        <v>237</v>
      </c>
      <c r="E200" s="231" t="s">
        <v>1030</v>
      </c>
      <c r="F200" s="232" t="s">
        <v>1031</v>
      </c>
      <c r="G200" s="233" t="s">
        <v>244</v>
      </c>
      <c r="H200" s="234">
        <v>12.545999999999999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41</v>
      </c>
      <c r="O200" s="88"/>
      <c r="P200" s="226">
        <f>O200*H200</f>
        <v>0</v>
      </c>
      <c r="Q200" s="226">
        <v>0.021000000000000001</v>
      </c>
      <c r="R200" s="226">
        <f>Q200*H200</f>
        <v>0.26346599999999998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316</v>
      </c>
      <c r="AT200" s="228" t="s">
        <v>237</v>
      </c>
      <c r="AU200" s="228" t="s">
        <v>191</v>
      </c>
      <c r="AY200" s="14" t="s">
        <v>184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191</v>
      </c>
      <c r="BK200" s="229">
        <f>ROUND(I200*H200,2)</f>
        <v>0</v>
      </c>
      <c r="BL200" s="14" t="s">
        <v>251</v>
      </c>
      <c r="BM200" s="228" t="s">
        <v>1539</v>
      </c>
    </row>
    <row r="201" s="2" customFormat="1" ht="24.15" customHeight="1">
      <c r="A201" s="35"/>
      <c r="B201" s="36"/>
      <c r="C201" s="216" t="s">
        <v>428</v>
      </c>
      <c r="D201" s="216" t="s">
        <v>186</v>
      </c>
      <c r="E201" s="217" t="s">
        <v>1034</v>
      </c>
      <c r="F201" s="218" t="s">
        <v>1035</v>
      </c>
      <c r="G201" s="219" t="s">
        <v>599</v>
      </c>
      <c r="H201" s="241"/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251</v>
      </c>
      <c r="AT201" s="228" t="s">
        <v>186</v>
      </c>
      <c r="AU201" s="228" t="s">
        <v>191</v>
      </c>
      <c r="AY201" s="14" t="s">
        <v>184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191</v>
      </c>
      <c r="BK201" s="229">
        <f>ROUND(I201*H201,2)</f>
        <v>0</v>
      </c>
      <c r="BL201" s="14" t="s">
        <v>251</v>
      </c>
      <c r="BM201" s="228" t="s">
        <v>1540</v>
      </c>
    </row>
    <row r="202" s="12" customFormat="1" ht="22.8" customHeight="1">
      <c r="A202" s="12"/>
      <c r="B202" s="200"/>
      <c r="C202" s="201"/>
      <c r="D202" s="202" t="s">
        <v>74</v>
      </c>
      <c r="E202" s="214" t="s">
        <v>1047</v>
      </c>
      <c r="F202" s="214" t="s">
        <v>1048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SUM(P203:P208)</f>
        <v>0</v>
      </c>
      <c r="Q202" s="208"/>
      <c r="R202" s="209">
        <f>SUM(R203:R208)</f>
        <v>0.0034876770000000002</v>
      </c>
      <c r="S202" s="208"/>
      <c r="T202" s="210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191</v>
      </c>
      <c r="AT202" s="212" t="s">
        <v>74</v>
      </c>
      <c r="AU202" s="212" t="s">
        <v>83</v>
      </c>
      <c r="AY202" s="211" t="s">
        <v>184</v>
      </c>
      <c r="BK202" s="213">
        <f>SUM(BK203:BK208)</f>
        <v>0</v>
      </c>
    </row>
    <row r="203" s="2" customFormat="1" ht="24.15" customHeight="1">
      <c r="A203" s="35"/>
      <c r="B203" s="36"/>
      <c r="C203" s="216" t="s">
        <v>432</v>
      </c>
      <c r="D203" s="216" t="s">
        <v>186</v>
      </c>
      <c r="E203" s="217" t="s">
        <v>1050</v>
      </c>
      <c r="F203" s="218" t="s">
        <v>1051</v>
      </c>
      <c r="G203" s="219" t="s">
        <v>323</v>
      </c>
      <c r="H203" s="220">
        <v>6.1500000000000004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7.8000000000000005E-07</v>
      </c>
      <c r="R203" s="226">
        <f>Q203*H203</f>
        <v>4.7970000000000008E-06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251</v>
      </c>
      <c r="AT203" s="228" t="s">
        <v>186</v>
      </c>
      <c r="AU203" s="228" t="s">
        <v>191</v>
      </c>
      <c r="AY203" s="14" t="s">
        <v>184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191</v>
      </c>
      <c r="BK203" s="229">
        <f>ROUND(I203*H203,2)</f>
        <v>0</v>
      </c>
      <c r="BL203" s="14" t="s">
        <v>251</v>
      </c>
      <c r="BM203" s="228" t="s">
        <v>1541</v>
      </c>
    </row>
    <row r="204" s="2" customFormat="1" ht="24.15" customHeight="1">
      <c r="A204" s="35"/>
      <c r="B204" s="36"/>
      <c r="C204" s="216" t="s">
        <v>436</v>
      </c>
      <c r="D204" s="216" t="s">
        <v>186</v>
      </c>
      <c r="E204" s="217" t="s">
        <v>1054</v>
      </c>
      <c r="F204" s="218" t="s">
        <v>1055</v>
      </c>
      <c r="G204" s="219" t="s">
        <v>244</v>
      </c>
      <c r="H204" s="220">
        <v>6.1500000000000004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9.7499999999999998E-05</v>
      </c>
      <c r="R204" s="226">
        <f>Q204*H204</f>
        <v>0.00059962500000000001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251</v>
      </c>
      <c r="AT204" s="228" t="s">
        <v>186</v>
      </c>
      <c r="AU204" s="228" t="s">
        <v>191</v>
      </c>
      <c r="AY204" s="14" t="s">
        <v>184</v>
      </c>
      <c r="BE204" s="229">
        <f>IF(N204="základná",J204,0)</f>
        <v>0</v>
      </c>
      <c r="BF204" s="229">
        <f>IF(N204="znížená",J204,0)</f>
        <v>0</v>
      </c>
      <c r="BG204" s="229">
        <f>IF(N204="zákl. prenesená",J204,0)</f>
        <v>0</v>
      </c>
      <c r="BH204" s="229">
        <f>IF(N204="zníž. prenesená",J204,0)</f>
        <v>0</v>
      </c>
      <c r="BI204" s="229">
        <f>IF(N204="nulová",J204,0)</f>
        <v>0</v>
      </c>
      <c r="BJ204" s="14" t="s">
        <v>191</v>
      </c>
      <c r="BK204" s="229">
        <f>ROUND(I204*H204,2)</f>
        <v>0</v>
      </c>
      <c r="BL204" s="14" t="s">
        <v>251</v>
      </c>
      <c r="BM204" s="228" t="s">
        <v>1542</v>
      </c>
    </row>
    <row r="205" s="2" customFormat="1" ht="24.15" customHeight="1">
      <c r="A205" s="35"/>
      <c r="B205" s="36"/>
      <c r="C205" s="216" t="s">
        <v>440</v>
      </c>
      <c r="D205" s="216" t="s">
        <v>186</v>
      </c>
      <c r="E205" s="217" t="s">
        <v>1058</v>
      </c>
      <c r="F205" s="218" t="s">
        <v>1059</v>
      </c>
      <c r="G205" s="219" t="s">
        <v>244</v>
      </c>
      <c r="H205" s="220">
        <v>6.1500000000000004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3.3000000000000002E-06</v>
      </c>
      <c r="R205" s="226">
        <f>Q205*H205</f>
        <v>2.0295000000000001E-05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251</v>
      </c>
      <c r="AT205" s="228" t="s">
        <v>186</v>
      </c>
      <c r="AU205" s="228" t="s">
        <v>191</v>
      </c>
      <c r="AY205" s="14" t="s">
        <v>184</v>
      </c>
      <c r="BE205" s="229">
        <f>IF(N205="základná",J205,0)</f>
        <v>0</v>
      </c>
      <c r="BF205" s="229">
        <f>IF(N205="znížená",J205,0)</f>
        <v>0</v>
      </c>
      <c r="BG205" s="229">
        <f>IF(N205="zákl. prenesená",J205,0)</f>
        <v>0</v>
      </c>
      <c r="BH205" s="229">
        <f>IF(N205="zníž. prenesená",J205,0)</f>
        <v>0</v>
      </c>
      <c r="BI205" s="229">
        <f>IF(N205="nulová",J205,0)</f>
        <v>0</v>
      </c>
      <c r="BJ205" s="14" t="s">
        <v>191</v>
      </c>
      <c r="BK205" s="229">
        <f>ROUND(I205*H205,2)</f>
        <v>0</v>
      </c>
      <c r="BL205" s="14" t="s">
        <v>251</v>
      </c>
      <c r="BM205" s="228" t="s">
        <v>1543</v>
      </c>
    </row>
    <row r="206" s="2" customFormat="1" ht="24.15" customHeight="1">
      <c r="A206" s="35"/>
      <c r="B206" s="36"/>
      <c r="C206" s="216" t="s">
        <v>444</v>
      </c>
      <c r="D206" s="216" t="s">
        <v>186</v>
      </c>
      <c r="E206" s="217" t="s">
        <v>1062</v>
      </c>
      <c r="F206" s="218" t="s">
        <v>1063</v>
      </c>
      <c r="G206" s="219" t="s">
        <v>244</v>
      </c>
      <c r="H206" s="220">
        <v>6.1500000000000004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3.1099999999999997E-05</v>
      </c>
      <c r="R206" s="226">
        <f>Q206*H206</f>
        <v>0.00019126500000000001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251</v>
      </c>
      <c r="AT206" s="228" t="s">
        <v>186</v>
      </c>
      <c r="AU206" s="228" t="s">
        <v>191</v>
      </c>
      <c r="AY206" s="14" t="s">
        <v>184</v>
      </c>
      <c r="BE206" s="229">
        <f>IF(N206="základná",J206,0)</f>
        <v>0</v>
      </c>
      <c r="BF206" s="229">
        <f>IF(N206="znížená",J206,0)</f>
        <v>0</v>
      </c>
      <c r="BG206" s="229">
        <f>IF(N206="zákl. prenesená",J206,0)</f>
        <v>0</v>
      </c>
      <c r="BH206" s="229">
        <f>IF(N206="zníž. prenesená",J206,0)</f>
        <v>0</v>
      </c>
      <c r="BI206" s="229">
        <f>IF(N206="nulová",J206,0)</f>
        <v>0</v>
      </c>
      <c r="BJ206" s="14" t="s">
        <v>191</v>
      </c>
      <c r="BK206" s="229">
        <f>ROUND(I206*H206,2)</f>
        <v>0</v>
      </c>
      <c r="BL206" s="14" t="s">
        <v>251</v>
      </c>
      <c r="BM206" s="228" t="s">
        <v>1544</v>
      </c>
    </row>
    <row r="207" s="2" customFormat="1" ht="24.15" customHeight="1">
      <c r="A207" s="35"/>
      <c r="B207" s="36"/>
      <c r="C207" s="216" t="s">
        <v>448</v>
      </c>
      <c r="D207" s="216" t="s">
        <v>186</v>
      </c>
      <c r="E207" s="217" t="s">
        <v>1066</v>
      </c>
      <c r="F207" s="218" t="s">
        <v>1067</v>
      </c>
      <c r="G207" s="219" t="s">
        <v>244</v>
      </c>
      <c r="H207" s="220">
        <v>34.200000000000003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1.9999999999999999E-06</v>
      </c>
      <c r="R207" s="226">
        <f>Q207*H207</f>
        <v>6.8400000000000009E-05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251</v>
      </c>
      <c r="AT207" s="228" t="s">
        <v>186</v>
      </c>
      <c r="AU207" s="228" t="s">
        <v>191</v>
      </c>
      <c r="AY207" s="14" t="s">
        <v>184</v>
      </c>
      <c r="BE207" s="229">
        <f>IF(N207="základná",J207,0)</f>
        <v>0</v>
      </c>
      <c r="BF207" s="229">
        <f>IF(N207="znížená",J207,0)</f>
        <v>0</v>
      </c>
      <c r="BG207" s="229">
        <f>IF(N207="zákl. prenesená",J207,0)</f>
        <v>0</v>
      </c>
      <c r="BH207" s="229">
        <f>IF(N207="zníž. prenesená",J207,0)</f>
        <v>0</v>
      </c>
      <c r="BI207" s="229">
        <f>IF(N207="nulová",J207,0)</f>
        <v>0</v>
      </c>
      <c r="BJ207" s="14" t="s">
        <v>191</v>
      </c>
      <c r="BK207" s="229">
        <f>ROUND(I207*H207,2)</f>
        <v>0</v>
      </c>
      <c r="BL207" s="14" t="s">
        <v>251</v>
      </c>
      <c r="BM207" s="228" t="s">
        <v>1545</v>
      </c>
    </row>
    <row r="208" s="2" customFormat="1" ht="24.15" customHeight="1">
      <c r="A208" s="35"/>
      <c r="B208" s="36"/>
      <c r="C208" s="216" t="s">
        <v>452</v>
      </c>
      <c r="D208" s="216" t="s">
        <v>186</v>
      </c>
      <c r="E208" s="217" t="s">
        <v>1070</v>
      </c>
      <c r="F208" s="218" t="s">
        <v>1071</v>
      </c>
      <c r="G208" s="219" t="s">
        <v>244</v>
      </c>
      <c r="H208" s="220">
        <v>6.1500000000000004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0.00042329999999999999</v>
      </c>
      <c r="R208" s="226">
        <f>Q208*H208</f>
        <v>0.0026032950000000003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251</v>
      </c>
      <c r="AT208" s="228" t="s">
        <v>186</v>
      </c>
      <c r="AU208" s="228" t="s">
        <v>191</v>
      </c>
      <c r="AY208" s="14" t="s">
        <v>184</v>
      </c>
      <c r="BE208" s="229">
        <f>IF(N208="základná",J208,0)</f>
        <v>0</v>
      </c>
      <c r="BF208" s="229">
        <f>IF(N208="znížená",J208,0)</f>
        <v>0</v>
      </c>
      <c r="BG208" s="229">
        <f>IF(N208="zákl. prenesená",J208,0)</f>
        <v>0</v>
      </c>
      <c r="BH208" s="229">
        <f>IF(N208="zníž. prenesená",J208,0)</f>
        <v>0</v>
      </c>
      <c r="BI208" s="229">
        <f>IF(N208="nulová",J208,0)</f>
        <v>0</v>
      </c>
      <c r="BJ208" s="14" t="s">
        <v>191</v>
      </c>
      <c r="BK208" s="229">
        <f>ROUND(I208*H208,2)</f>
        <v>0</v>
      </c>
      <c r="BL208" s="14" t="s">
        <v>251</v>
      </c>
      <c r="BM208" s="228" t="s">
        <v>1546</v>
      </c>
    </row>
    <row r="209" s="12" customFormat="1" ht="22.8" customHeight="1">
      <c r="A209" s="12"/>
      <c r="B209" s="200"/>
      <c r="C209" s="201"/>
      <c r="D209" s="202" t="s">
        <v>74</v>
      </c>
      <c r="E209" s="214" t="s">
        <v>1547</v>
      </c>
      <c r="F209" s="214" t="s">
        <v>1548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191</v>
      </c>
      <c r="AT209" s="212" t="s">
        <v>74</v>
      </c>
      <c r="AU209" s="212" t="s">
        <v>83</v>
      </c>
      <c r="AY209" s="211" t="s">
        <v>184</v>
      </c>
      <c r="BK209" s="213">
        <f>SUM(BK210:BK211)</f>
        <v>0</v>
      </c>
    </row>
    <row r="210" s="2" customFormat="1" ht="14.4" customHeight="1">
      <c r="A210" s="35"/>
      <c r="B210" s="36"/>
      <c r="C210" s="216" t="s">
        <v>456</v>
      </c>
      <c r="D210" s="216" t="s">
        <v>186</v>
      </c>
      <c r="E210" s="217" t="s">
        <v>1549</v>
      </c>
      <c r="F210" s="218" t="s">
        <v>1550</v>
      </c>
      <c r="G210" s="219" t="s">
        <v>298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251</v>
      </c>
      <c r="AT210" s="228" t="s">
        <v>186</v>
      </c>
      <c r="AU210" s="228" t="s">
        <v>191</v>
      </c>
      <c r="AY210" s="14" t="s">
        <v>184</v>
      </c>
      <c r="BE210" s="229">
        <f>IF(N210="základná",J210,0)</f>
        <v>0</v>
      </c>
      <c r="BF210" s="229">
        <f>IF(N210="znížená",J210,0)</f>
        <v>0</v>
      </c>
      <c r="BG210" s="229">
        <f>IF(N210="zákl. prenesená",J210,0)</f>
        <v>0</v>
      </c>
      <c r="BH210" s="229">
        <f>IF(N210="zníž. prenesená",J210,0)</f>
        <v>0</v>
      </c>
      <c r="BI210" s="229">
        <f>IF(N210="nulová",J210,0)</f>
        <v>0</v>
      </c>
      <c r="BJ210" s="14" t="s">
        <v>191</v>
      </c>
      <c r="BK210" s="229">
        <f>ROUND(I210*H210,2)</f>
        <v>0</v>
      </c>
      <c r="BL210" s="14" t="s">
        <v>251</v>
      </c>
      <c r="BM210" s="228" t="s">
        <v>1551</v>
      </c>
    </row>
    <row r="211" s="2" customFormat="1" ht="14.4" customHeight="1">
      <c r="A211" s="35"/>
      <c r="B211" s="36"/>
      <c r="C211" s="216" t="s">
        <v>460</v>
      </c>
      <c r="D211" s="216" t="s">
        <v>186</v>
      </c>
      <c r="E211" s="217" t="s">
        <v>1552</v>
      </c>
      <c r="F211" s="218" t="s">
        <v>1553</v>
      </c>
      <c r="G211" s="219" t="s">
        <v>298</v>
      </c>
      <c r="H211" s="220">
        <v>1</v>
      </c>
      <c r="I211" s="221"/>
      <c r="J211" s="222">
        <f>ROUND(I211*H211,2)</f>
        <v>0</v>
      </c>
      <c r="K211" s="223"/>
      <c r="L211" s="41"/>
      <c r="M211" s="242" t="s">
        <v>1</v>
      </c>
      <c r="N211" s="243" t="s">
        <v>41</v>
      </c>
      <c r="O211" s="244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251</v>
      </c>
      <c r="AT211" s="228" t="s">
        <v>186</v>
      </c>
      <c r="AU211" s="228" t="s">
        <v>191</v>
      </c>
      <c r="AY211" s="14" t="s">
        <v>184</v>
      </c>
      <c r="BE211" s="229">
        <f>IF(N211="základná",J211,0)</f>
        <v>0</v>
      </c>
      <c r="BF211" s="229">
        <f>IF(N211="znížená",J211,0)</f>
        <v>0</v>
      </c>
      <c r="BG211" s="229">
        <f>IF(N211="zákl. prenesená",J211,0)</f>
        <v>0</v>
      </c>
      <c r="BH211" s="229">
        <f>IF(N211="zníž. prenesená",J211,0)</f>
        <v>0</v>
      </c>
      <c r="BI211" s="229">
        <f>IF(N211="nulová",J211,0)</f>
        <v>0</v>
      </c>
      <c r="BJ211" s="14" t="s">
        <v>191</v>
      </c>
      <c r="BK211" s="229">
        <f>ROUND(I211*H211,2)</f>
        <v>0</v>
      </c>
      <c r="BL211" s="14" t="s">
        <v>251</v>
      </c>
      <c r="BM211" s="228" t="s">
        <v>1554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GpLDP8EzlfTgicexBlPyg4wV3Ru/z0FboieHcVHkJU2IpVCgXNYBzwucReiOxh1aqLiebIHGJtv94T5qnO5qZQ==" hashValue="Yms4Bt00PDL9PNWc6uJdXYQOU1XzBgafLb5jQ9pHlplTdhxX8M+egAymbD9g3MIPhxhTa7OOY+TbixzZvxXclw==" algorithmName="SHA-512" password="CC35"/>
  <autoFilter ref="C129:K21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1555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1556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ROUND((SUM(BE118:BE122)),  2)</f>
        <v>0</v>
      </c>
      <c r="G33" s="35"/>
      <c r="H33" s="35"/>
      <c r="I33" s="152">
        <v>0.20000000000000001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ROUND((SUM(BF118:BF122)),  2)</f>
        <v>0</v>
      </c>
      <c r="G34" s="35"/>
      <c r="H34" s="35"/>
      <c r="I34" s="152">
        <v>0.20000000000000001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ROUND((SUM(BG118:BG122)),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ROUND((SUM(BH118:BH122)),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SO07 02 - Vykurovanie- Stavebné úpravy v jestv. MŠ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Drahomíra Heneková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157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1084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SO07 02 - Vykurovanie- Stavebné úpravy v jestv. MŠ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Drahomíra Heneková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0.00172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601</v>
      </c>
      <c r="F119" s="203" t="s">
        <v>602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0.00172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191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1085</v>
      </c>
      <c r="F120" s="214" t="s">
        <v>1086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0.00172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191</v>
      </c>
      <c r="AT120" s="212" t="s">
        <v>74</v>
      </c>
      <c r="AU120" s="212" t="s">
        <v>83</v>
      </c>
      <c r="AY120" s="211" t="s">
        <v>184</v>
      </c>
      <c r="BK120" s="213">
        <f>SUM(BK121:BK122)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1557</v>
      </c>
      <c r="F121" s="218" t="s">
        <v>1088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0.00085999999999999998</v>
      </c>
      <c r="R121" s="226">
        <f>Q121*H121</f>
        <v>0.00085999999999999998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251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251</v>
      </c>
      <c r="BM121" s="228" t="s">
        <v>1558</v>
      </c>
    </row>
    <row r="122" s="2" customFormat="1" ht="24.15" customHeight="1">
      <c r="A122" s="35"/>
      <c r="B122" s="36"/>
      <c r="C122" s="216" t="s">
        <v>191</v>
      </c>
      <c r="D122" s="216" t="s">
        <v>186</v>
      </c>
      <c r="E122" s="217" t="s">
        <v>1559</v>
      </c>
      <c r="F122" s="218" t="s">
        <v>1091</v>
      </c>
      <c r="G122" s="219" t="s">
        <v>1080</v>
      </c>
      <c r="H122" s="220">
        <v>1</v>
      </c>
      <c r="I122" s="221"/>
      <c r="J122" s="222">
        <f>ROUND(I122*H122,2)</f>
        <v>0</v>
      </c>
      <c r="K122" s="223"/>
      <c r="L122" s="41"/>
      <c r="M122" s="242" t="s">
        <v>1</v>
      </c>
      <c r="N122" s="243" t="s">
        <v>41</v>
      </c>
      <c r="O122" s="244"/>
      <c r="P122" s="245">
        <f>O122*H122</f>
        <v>0</v>
      </c>
      <c r="Q122" s="245">
        <v>0.00085999999999999998</v>
      </c>
      <c r="R122" s="245">
        <f>Q122*H122</f>
        <v>0.00085999999999999998</v>
      </c>
      <c r="S122" s="245">
        <v>0</v>
      </c>
      <c r="T122" s="24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251</v>
      </c>
      <c r="AT122" s="228" t="s">
        <v>186</v>
      </c>
      <c r="AU122" s="228" t="s">
        <v>191</v>
      </c>
      <c r="AY122" s="14" t="s">
        <v>184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191</v>
      </c>
      <c r="BK122" s="229">
        <f>ROUND(I122*H122,2)</f>
        <v>0</v>
      </c>
      <c r="BL122" s="14" t="s">
        <v>251</v>
      </c>
      <c r="BM122" s="228" t="s">
        <v>1560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8TniKsey+ylNwUo0qW90mGMeAwff31PjYTBHcO60vyF5nT0Ogc0sJgpPhfIrRyXzy2t94SGYsiAcbNIx9HqZeA==" hashValue="41K8tBJ5R2IolOMS+7pbgU2X1/Y2xkh5wD/p0SaFjk+N9903GblqUjmsYTbV04xjgoR6szkXnqEyF3U0vB4Yq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1074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SO07 03 - Plynoinštalácia-Stavebné úpravy v jestv. MŠ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157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1562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SO07 03 - Plynoinštalácia-Stavebné úpravy v jestv. MŠ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601</v>
      </c>
      <c r="F119" s="203" t="s">
        <v>602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191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1563</v>
      </c>
      <c r="F120" s="214" t="s">
        <v>1564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191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1565</v>
      </c>
      <c r="F121" s="218" t="s">
        <v>1566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251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251</v>
      </c>
      <c r="BM121" s="228" t="s">
        <v>1567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7GvRqqm/zzQJ2OJC48FOJqAP/mBKZjwMgU1xTp+PVUwe6izp0I2qOrOWKHRRsA8hOxy0n0J7o2EDU4n10bTyMQ==" hashValue="QueCuZynLis1Ql2ECwI0znI75FgIOBX7WEb/Ay6bTl6WJzC9FLiJ0lAGJ0ksmNMFwSXzO5kS7x9M+zQFjwjoa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1568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1083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ROUND((SUM(BE118:BE122)),  2)</f>
        <v>0</v>
      </c>
      <c r="G33" s="35"/>
      <c r="H33" s="35"/>
      <c r="I33" s="152">
        <v>0.20000000000000001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ROUND((SUM(BF118:BF122)),  2)</f>
        <v>0</v>
      </c>
      <c r="G34" s="35"/>
      <c r="H34" s="35"/>
      <c r="I34" s="152">
        <v>0.20000000000000001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ROUND((SUM(BG118:BG122)),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ROUND((SUM(BH118:BH122)),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SO07 04 - Odvetranie kuchyne-Stavebné úpravy v jestv. MŠ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Marián Henek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157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1084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SO07 04 - Odvetranie kuchyne-Stavebné úpravy v jestv. MŠ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Marián Henek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0.00172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601</v>
      </c>
      <c r="F119" s="203" t="s">
        <v>602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0.00172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191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1085</v>
      </c>
      <c r="F120" s="214" t="s">
        <v>1086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0.00172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191</v>
      </c>
      <c r="AT120" s="212" t="s">
        <v>74</v>
      </c>
      <c r="AU120" s="212" t="s">
        <v>83</v>
      </c>
      <c r="AY120" s="211" t="s">
        <v>184</v>
      </c>
      <c r="BK120" s="213">
        <f>SUM(BK121:BK122)</f>
        <v>0</v>
      </c>
    </row>
    <row r="121" s="2" customFormat="1" ht="24.15" customHeight="1">
      <c r="A121" s="35"/>
      <c r="B121" s="36"/>
      <c r="C121" s="216" t="s">
        <v>191</v>
      </c>
      <c r="D121" s="216" t="s">
        <v>186</v>
      </c>
      <c r="E121" s="217" t="s">
        <v>1569</v>
      </c>
      <c r="F121" s="218" t="s">
        <v>1570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0.00085999999999999998</v>
      </c>
      <c r="R121" s="226">
        <f>Q121*H121</f>
        <v>0.00085999999999999998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251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251</v>
      </c>
      <c r="BM121" s="228" t="s">
        <v>1571</v>
      </c>
    </row>
    <row r="122" s="2" customFormat="1" ht="14.4" customHeight="1">
      <c r="A122" s="35"/>
      <c r="B122" s="36"/>
      <c r="C122" s="216" t="s">
        <v>83</v>
      </c>
      <c r="D122" s="216" t="s">
        <v>186</v>
      </c>
      <c r="E122" s="217" t="s">
        <v>1572</v>
      </c>
      <c r="F122" s="218" t="s">
        <v>1573</v>
      </c>
      <c r="G122" s="219" t="s">
        <v>1080</v>
      </c>
      <c r="H122" s="220">
        <v>1</v>
      </c>
      <c r="I122" s="221"/>
      <c r="J122" s="222">
        <f>ROUND(I122*H122,2)</f>
        <v>0</v>
      </c>
      <c r="K122" s="223"/>
      <c r="L122" s="41"/>
      <c r="M122" s="242" t="s">
        <v>1</v>
      </c>
      <c r="N122" s="243" t="s">
        <v>41</v>
      </c>
      <c r="O122" s="244"/>
      <c r="P122" s="245">
        <f>O122*H122</f>
        <v>0</v>
      </c>
      <c r="Q122" s="245">
        <v>0.00085999999999999998</v>
      </c>
      <c r="R122" s="245">
        <f>Q122*H122</f>
        <v>0.00085999999999999998</v>
      </c>
      <c r="S122" s="245">
        <v>0</v>
      </c>
      <c r="T122" s="24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251</v>
      </c>
      <c r="AT122" s="228" t="s">
        <v>186</v>
      </c>
      <c r="AU122" s="228" t="s">
        <v>191</v>
      </c>
      <c r="AY122" s="14" t="s">
        <v>184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191</v>
      </c>
      <c r="BK122" s="229">
        <f>ROUND(I122*H122,2)</f>
        <v>0</v>
      </c>
      <c r="BL122" s="14" t="s">
        <v>251</v>
      </c>
      <c r="BM122" s="228" t="s">
        <v>1574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COgg+M77GjlmfPnZgFUIQZMHn5LBWelurJP1kXXMPM/KUCFUxgSpwRK9x8CzpxWVc9aC+K2BBWLZiH7u9LHj5A==" hashValue="G4R7h5hXyrgiaCcPE6TpxgBUDlQ2BCGFKkhAqgFUukTB3i7PpELCk/N4/qdUsaGFJSPX1ku2XyMVXhowt0Ywk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ROUND((SUM(BE139:BE378)),  2)</f>
        <v>0</v>
      </c>
      <c r="G33" s="35"/>
      <c r="H33" s="35"/>
      <c r="I33" s="152">
        <v>0.20000000000000001</v>
      </c>
      <c r="J33" s="151">
        <f>ROUND(((SUM(BE139:BE378))*I33),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ROUND((SUM(BF139:BF378)),  2)</f>
        <v>0</v>
      </c>
      <c r="G34" s="35"/>
      <c r="H34" s="35"/>
      <c r="I34" s="152">
        <v>0.20000000000000001</v>
      </c>
      <c r="J34" s="151">
        <f>ROUND(((SUM(BF139:BF378))*I34),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ROUND((SUM(BG139:BG378)),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ROUND((SUM(BH139:BH378)),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ROUND((SUM(BI139:BI378)),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Prístavba materskej školy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Bc. Patrícia Lapošová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J139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J140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148</v>
      </c>
      <c r="E98" s="185"/>
      <c r="F98" s="185"/>
      <c r="G98" s="185"/>
      <c r="H98" s="185"/>
      <c r="I98" s="185"/>
      <c r="J98" s="186">
        <f>J141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149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150</v>
      </c>
      <c r="E100" s="185"/>
      <c r="F100" s="185"/>
      <c r="G100" s="185"/>
      <c r="H100" s="185"/>
      <c r="I100" s="185"/>
      <c r="J100" s="186">
        <f>J165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151</v>
      </c>
      <c r="E101" s="185"/>
      <c r="F101" s="185"/>
      <c r="G101" s="185"/>
      <c r="H101" s="185"/>
      <c r="I101" s="185"/>
      <c r="J101" s="186">
        <f>J177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152</v>
      </c>
      <c r="E102" s="185"/>
      <c r="F102" s="185"/>
      <c r="G102" s="185"/>
      <c r="H102" s="185"/>
      <c r="I102" s="185"/>
      <c r="J102" s="186">
        <f>J194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153</v>
      </c>
      <c r="E103" s="185"/>
      <c r="F103" s="185"/>
      <c r="G103" s="185"/>
      <c r="H103" s="185"/>
      <c r="I103" s="185"/>
      <c r="J103" s="186">
        <f>J199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154</v>
      </c>
      <c r="E104" s="185"/>
      <c r="F104" s="185"/>
      <c r="G104" s="185"/>
      <c r="H104" s="185"/>
      <c r="I104" s="185"/>
      <c r="J104" s="186">
        <f>J217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155</v>
      </c>
      <c r="E105" s="185"/>
      <c r="F105" s="185"/>
      <c r="G105" s="185"/>
      <c r="H105" s="185"/>
      <c r="I105" s="185"/>
      <c r="J105" s="186">
        <f>J230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156</v>
      </c>
      <c r="E106" s="179"/>
      <c r="F106" s="179"/>
      <c r="G106" s="179"/>
      <c r="H106" s="179"/>
      <c r="I106" s="179"/>
      <c r="J106" s="180">
        <f>J232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6"/>
      <c r="C107" s="177"/>
      <c r="D107" s="178" t="s">
        <v>157</v>
      </c>
      <c r="E107" s="179"/>
      <c r="F107" s="179"/>
      <c r="G107" s="179"/>
      <c r="H107" s="179"/>
      <c r="I107" s="179"/>
      <c r="J107" s="180">
        <f>J250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158</v>
      </c>
      <c r="E108" s="185"/>
      <c r="F108" s="185"/>
      <c r="G108" s="185"/>
      <c r="H108" s="185"/>
      <c r="I108" s="185"/>
      <c r="J108" s="186">
        <f>J251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159</v>
      </c>
      <c r="E109" s="185"/>
      <c r="F109" s="185"/>
      <c r="G109" s="185"/>
      <c r="H109" s="185"/>
      <c r="I109" s="185"/>
      <c r="J109" s="186">
        <f>J267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160</v>
      </c>
      <c r="E110" s="185"/>
      <c r="F110" s="185"/>
      <c r="G110" s="185"/>
      <c r="H110" s="185"/>
      <c r="I110" s="185"/>
      <c r="J110" s="186">
        <f>J271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161</v>
      </c>
      <c r="E111" s="185"/>
      <c r="F111" s="185"/>
      <c r="G111" s="185"/>
      <c r="H111" s="185"/>
      <c r="I111" s="185"/>
      <c r="J111" s="186">
        <f>J280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162</v>
      </c>
      <c r="E112" s="185"/>
      <c r="F112" s="185"/>
      <c r="G112" s="185"/>
      <c r="H112" s="185"/>
      <c r="I112" s="185"/>
      <c r="J112" s="186">
        <f>J286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163</v>
      </c>
      <c r="E113" s="185"/>
      <c r="F113" s="185"/>
      <c r="G113" s="185"/>
      <c r="H113" s="185"/>
      <c r="I113" s="185"/>
      <c r="J113" s="186">
        <f>J291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164</v>
      </c>
      <c r="E114" s="185"/>
      <c r="F114" s="185"/>
      <c r="G114" s="185"/>
      <c r="H114" s="185"/>
      <c r="I114" s="185"/>
      <c r="J114" s="186">
        <f>J313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165</v>
      </c>
      <c r="E115" s="185"/>
      <c r="F115" s="185"/>
      <c r="G115" s="185"/>
      <c r="H115" s="185"/>
      <c r="I115" s="185"/>
      <c r="J115" s="186">
        <f>J353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166</v>
      </c>
      <c r="E116" s="185"/>
      <c r="F116" s="185"/>
      <c r="G116" s="185"/>
      <c r="H116" s="185"/>
      <c r="I116" s="185"/>
      <c r="J116" s="186">
        <f>J359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167</v>
      </c>
      <c r="E117" s="185"/>
      <c r="F117" s="185"/>
      <c r="G117" s="185"/>
      <c r="H117" s="185"/>
      <c r="I117" s="185"/>
      <c r="J117" s="186">
        <f>J365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168</v>
      </c>
      <c r="E118" s="185"/>
      <c r="F118" s="185"/>
      <c r="G118" s="185"/>
      <c r="H118" s="185"/>
      <c r="I118" s="185"/>
      <c r="J118" s="186">
        <f>J369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169</v>
      </c>
      <c r="E119" s="185"/>
      <c r="F119" s="185"/>
      <c r="G119" s="185"/>
      <c r="H119" s="185"/>
      <c r="I119" s="185"/>
      <c r="J119" s="186">
        <f>J372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170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15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171" t="str">
        <f>E7</f>
        <v>Prístavba a stavebné úpravy MŠ Okružná 53/5</v>
      </c>
      <c r="F129" s="29"/>
      <c r="G129" s="29"/>
      <c r="H129" s="29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29" t="s">
        <v>140</v>
      </c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6.5" customHeight="1">
      <c r="A131" s="35"/>
      <c r="B131" s="36"/>
      <c r="C131" s="37"/>
      <c r="D131" s="37"/>
      <c r="E131" s="73" t="str">
        <f>E9</f>
        <v>SO 01 - Prístavba materskej školy</v>
      </c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2" customHeight="1">
      <c r="A133" s="35"/>
      <c r="B133" s="36"/>
      <c r="C133" s="29" t="s">
        <v>19</v>
      </c>
      <c r="D133" s="37"/>
      <c r="E133" s="37"/>
      <c r="F133" s="24" t="str">
        <f>F12</f>
        <v>Ilava</v>
      </c>
      <c r="G133" s="37"/>
      <c r="H133" s="37"/>
      <c r="I133" s="29" t="s">
        <v>21</v>
      </c>
      <c r="J133" s="76" t="str">
        <f>IF(J12="","",J12)</f>
        <v>1. 12. 2020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23</v>
      </c>
      <c r="D135" s="37"/>
      <c r="E135" s="37"/>
      <c r="F135" s="24" t="str">
        <f>E15</f>
        <v xml:space="preserve"> </v>
      </c>
      <c r="G135" s="37"/>
      <c r="H135" s="37"/>
      <c r="I135" s="29" t="s">
        <v>29</v>
      </c>
      <c r="J135" s="33" t="str">
        <f>E21</f>
        <v>Ing. Jozef Illa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5.65" customHeight="1">
      <c r="A136" s="35"/>
      <c r="B136" s="36"/>
      <c r="C136" s="29" t="s">
        <v>27</v>
      </c>
      <c r="D136" s="37"/>
      <c r="E136" s="37"/>
      <c r="F136" s="24" t="str">
        <f>IF(E18="","",E18)</f>
        <v>Vyplň údaj</v>
      </c>
      <c r="G136" s="37"/>
      <c r="H136" s="37"/>
      <c r="I136" s="29" t="s">
        <v>32</v>
      </c>
      <c r="J136" s="33" t="str">
        <f>E24</f>
        <v>Bc. Patrícia Lapošová</v>
      </c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0.32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11" customFormat="1" ht="29.28" customHeight="1">
      <c r="A138" s="188"/>
      <c r="B138" s="189"/>
      <c r="C138" s="190" t="s">
        <v>171</v>
      </c>
      <c r="D138" s="191" t="s">
        <v>60</v>
      </c>
      <c r="E138" s="191" t="s">
        <v>56</v>
      </c>
      <c r="F138" s="191" t="s">
        <v>57</v>
      </c>
      <c r="G138" s="191" t="s">
        <v>172</v>
      </c>
      <c r="H138" s="191" t="s">
        <v>173</v>
      </c>
      <c r="I138" s="191" t="s">
        <v>174</v>
      </c>
      <c r="J138" s="192" t="s">
        <v>144</v>
      </c>
      <c r="K138" s="193" t="s">
        <v>175</v>
      </c>
      <c r="L138" s="194"/>
      <c r="M138" s="97" t="s">
        <v>1</v>
      </c>
      <c r="N138" s="98" t="s">
        <v>39</v>
      </c>
      <c r="O138" s="98" t="s">
        <v>176</v>
      </c>
      <c r="P138" s="98" t="s">
        <v>177</v>
      </c>
      <c r="Q138" s="98" t="s">
        <v>178</v>
      </c>
      <c r="R138" s="98" t="s">
        <v>179</v>
      </c>
      <c r="S138" s="98" t="s">
        <v>180</v>
      </c>
      <c r="T138" s="99" t="s">
        <v>181</v>
      </c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</row>
    <row r="139" s="2" customFormat="1" ht="22.8" customHeight="1">
      <c r="A139" s="35"/>
      <c r="B139" s="36"/>
      <c r="C139" s="104" t="s">
        <v>145</v>
      </c>
      <c r="D139" s="37"/>
      <c r="E139" s="37"/>
      <c r="F139" s="37"/>
      <c r="G139" s="37"/>
      <c r="H139" s="37"/>
      <c r="I139" s="37"/>
      <c r="J139" s="195">
        <f>BK139</f>
        <v>0</v>
      </c>
      <c r="K139" s="37"/>
      <c r="L139" s="41"/>
      <c r="M139" s="100"/>
      <c r="N139" s="196"/>
      <c r="O139" s="101"/>
      <c r="P139" s="197">
        <f>P140+P232+P250</f>
        <v>0</v>
      </c>
      <c r="Q139" s="101"/>
      <c r="R139" s="197">
        <f>R140+R232+R250</f>
        <v>765.82577629215984</v>
      </c>
      <c r="S139" s="101"/>
      <c r="T139" s="198">
        <f>T140+T232+T250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74</v>
      </c>
      <c r="AU139" s="14" t="s">
        <v>146</v>
      </c>
      <c r="BK139" s="199">
        <f>BK140+BK232+BK250</f>
        <v>0</v>
      </c>
    </row>
    <row r="140" s="12" customFormat="1" ht="25.92" customHeight="1">
      <c r="A140" s="12"/>
      <c r="B140" s="200"/>
      <c r="C140" s="201"/>
      <c r="D140" s="202" t="s">
        <v>74</v>
      </c>
      <c r="E140" s="203" t="s">
        <v>182</v>
      </c>
      <c r="F140" s="203" t="s">
        <v>183</v>
      </c>
      <c r="G140" s="201"/>
      <c r="H140" s="201"/>
      <c r="I140" s="204"/>
      <c r="J140" s="205">
        <f>BK140</f>
        <v>0</v>
      </c>
      <c r="K140" s="201"/>
      <c r="L140" s="206"/>
      <c r="M140" s="207"/>
      <c r="N140" s="208"/>
      <c r="O140" s="208"/>
      <c r="P140" s="209">
        <f>P141+P156+P165+P177+P194+P199+P217+P230</f>
        <v>0</v>
      </c>
      <c r="Q140" s="208"/>
      <c r="R140" s="209">
        <f>R141+R156+R165+R177+R194+R199+R217+R230</f>
        <v>735.27226258389987</v>
      </c>
      <c r="S140" s="208"/>
      <c r="T140" s="210">
        <f>T141+T156+T165+T177+T194+T199+T217+T230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83</v>
      </c>
      <c r="AT140" s="212" t="s">
        <v>74</v>
      </c>
      <c r="AU140" s="212" t="s">
        <v>75</v>
      </c>
      <c r="AY140" s="211" t="s">
        <v>184</v>
      </c>
      <c r="BK140" s="213">
        <f>BK141+BK156+BK165+BK177+BK194+BK199+BK217+BK230</f>
        <v>0</v>
      </c>
    </row>
    <row r="141" s="12" customFormat="1" ht="22.8" customHeight="1">
      <c r="A141" s="12"/>
      <c r="B141" s="200"/>
      <c r="C141" s="201"/>
      <c r="D141" s="202" t="s">
        <v>74</v>
      </c>
      <c r="E141" s="214" t="s">
        <v>83</v>
      </c>
      <c r="F141" s="214" t="s">
        <v>185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SUM(P142:P155)</f>
        <v>0</v>
      </c>
      <c r="Q141" s="208"/>
      <c r="R141" s="209">
        <f>SUM(R142:R155)</f>
        <v>6.024</v>
      </c>
      <c r="S141" s="208"/>
      <c r="T141" s="210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83</v>
      </c>
      <c r="AT141" s="212" t="s">
        <v>74</v>
      </c>
      <c r="AU141" s="212" t="s">
        <v>83</v>
      </c>
      <c r="AY141" s="211" t="s">
        <v>184</v>
      </c>
      <c r="BK141" s="213">
        <f>SUM(BK142:BK155)</f>
        <v>0</v>
      </c>
    </row>
    <row r="142" s="2" customFormat="1" ht="24.15" customHeight="1">
      <c r="A142" s="35"/>
      <c r="B142" s="36"/>
      <c r="C142" s="216" t="s">
        <v>83</v>
      </c>
      <c r="D142" s="216" t="s">
        <v>186</v>
      </c>
      <c r="E142" s="217" t="s">
        <v>187</v>
      </c>
      <c r="F142" s="218" t="s">
        <v>188</v>
      </c>
      <c r="G142" s="219" t="s">
        <v>189</v>
      </c>
      <c r="H142" s="220">
        <v>26.821000000000002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190</v>
      </c>
      <c r="AT142" s="228" t="s">
        <v>186</v>
      </c>
      <c r="AU142" s="228" t="s">
        <v>191</v>
      </c>
      <c r="AY142" s="14" t="s">
        <v>184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191</v>
      </c>
      <c r="BK142" s="229">
        <f>ROUND(I142*H142,2)</f>
        <v>0</v>
      </c>
      <c r="BL142" s="14" t="s">
        <v>190</v>
      </c>
      <c r="BM142" s="228" t="s">
        <v>192</v>
      </c>
    </row>
    <row r="143" s="2" customFormat="1" ht="14.4" customHeight="1">
      <c r="A143" s="35"/>
      <c r="B143" s="36"/>
      <c r="C143" s="216" t="s">
        <v>191</v>
      </c>
      <c r="D143" s="216" t="s">
        <v>186</v>
      </c>
      <c r="E143" s="217" t="s">
        <v>193</v>
      </c>
      <c r="F143" s="218" t="s">
        <v>194</v>
      </c>
      <c r="G143" s="219" t="s">
        <v>189</v>
      </c>
      <c r="H143" s="220">
        <v>147.51499999999999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190</v>
      </c>
      <c r="AT143" s="228" t="s">
        <v>186</v>
      </c>
      <c r="AU143" s="228" t="s">
        <v>191</v>
      </c>
      <c r="AY143" s="14" t="s">
        <v>184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191</v>
      </c>
      <c r="BK143" s="229">
        <f>ROUND(I143*H143,2)</f>
        <v>0</v>
      </c>
      <c r="BL143" s="14" t="s">
        <v>190</v>
      </c>
      <c r="BM143" s="228" t="s">
        <v>195</v>
      </c>
    </row>
    <row r="144" s="2" customFormat="1" ht="24.15" customHeight="1">
      <c r="A144" s="35"/>
      <c r="B144" s="36"/>
      <c r="C144" s="216" t="s">
        <v>196</v>
      </c>
      <c r="D144" s="216" t="s">
        <v>186</v>
      </c>
      <c r="E144" s="217" t="s">
        <v>197</v>
      </c>
      <c r="F144" s="218" t="s">
        <v>198</v>
      </c>
      <c r="G144" s="219" t="s">
        <v>189</v>
      </c>
      <c r="H144" s="220">
        <v>147.51499999999999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190</v>
      </c>
      <c r="AT144" s="228" t="s">
        <v>186</v>
      </c>
      <c r="AU144" s="228" t="s">
        <v>191</v>
      </c>
      <c r="AY144" s="14" t="s">
        <v>184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191</v>
      </c>
      <c r="BK144" s="229">
        <f>ROUND(I144*H144,2)</f>
        <v>0</v>
      </c>
      <c r="BL144" s="14" t="s">
        <v>190</v>
      </c>
      <c r="BM144" s="228" t="s">
        <v>199</v>
      </c>
    </row>
    <row r="145" s="2" customFormat="1" ht="14.4" customHeight="1">
      <c r="A145" s="35"/>
      <c r="B145" s="36"/>
      <c r="C145" s="216" t="s">
        <v>190</v>
      </c>
      <c r="D145" s="216" t="s">
        <v>186</v>
      </c>
      <c r="E145" s="217" t="s">
        <v>200</v>
      </c>
      <c r="F145" s="218" t="s">
        <v>201</v>
      </c>
      <c r="G145" s="219" t="s">
        <v>189</v>
      </c>
      <c r="H145" s="220">
        <v>43.686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190</v>
      </c>
      <c r="AT145" s="228" t="s">
        <v>186</v>
      </c>
      <c r="AU145" s="228" t="s">
        <v>191</v>
      </c>
      <c r="AY145" s="14" t="s">
        <v>184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191</v>
      </c>
      <c r="BK145" s="229">
        <f>ROUND(I145*H145,2)</f>
        <v>0</v>
      </c>
      <c r="BL145" s="14" t="s">
        <v>190</v>
      </c>
      <c r="BM145" s="228" t="s">
        <v>202</v>
      </c>
    </row>
    <row r="146" s="2" customFormat="1" ht="37.8" customHeight="1">
      <c r="A146" s="35"/>
      <c r="B146" s="36"/>
      <c r="C146" s="216" t="s">
        <v>203</v>
      </c>
      <c r="D146" s="216" t="s">
        <v>186</v>
      </c>
      <c r="E146" s="217" t="s">
        <v>204</v>
      </c>
      <c r="F146" s="218" t="s">
        <v>205</v>
      </c>
      <c r="G146" s="219" t="s">
        <v>189</v>
      </c>
      <c r="H146" s="220">
        <v>43.686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190</v>
      </c>
      <c r="AT146" s="228" t="s">
        <v>186</v>
      </c>
      <c r="AU146" s="228" t="s">
        <v>191</v>
      </c>
      <c r="AY146" s="14" t="s">
        <v>184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191</v>
      </c>
      <c r="BK146" s="229">
        <f>ROUND(I146*H146,2)</f>
        <v>0</v>
      </c>
      <c r="BL146" s="14" t="s">
        <v>190</v>
      </c>
      <c r="BM146" s="228" t="s">
        <v>206</v>
      </c>
    </row>
    <row r="147" s="2" customFormat="1" ht="24.15" customHeight="1">
      <c r="A147" s="35"/>
      <c r="B147" s="36"/>
      <c r="C147" s="216" t="s">
        <v>207</v>
      </c>
      <c r="D147" s="216" t="s">
        <v>186</v>
      </c>
      <c r="E147" s="217" t="s">
        <v>208</v>
      </c>
      <c r="F147" s="218" t="s">
        <v>209</v>
      </c>
      <c r="G147" s="219" t="s">
        <v>189</v>
      </c>
      <c r="H147" s="220">
        <v>228.02199999999999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190</v>
      </c>
      <c r="AT147" s="228" t="s">
        <v>186</v>
      </c>
      <c r="AU147" s="228" t="s">
        <v>191</v>
      </c>
      <c r="AY147" s="14" t="s">
        <v>184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191</v>
      </c>
      <c r="BK147" s="229">
        <f>ROUND(I147*H147,2)</f>
        <v>0</v>
      </c>
      <c r="BL147" s="14" t="s">
        <v>190</v>
      </c>
      <c r="BM147" s="228" t="s">
        <v>210</v>
      </c>
    </row>
    <row r="148" s="2" customFormat="1" ht="37.8" customHeight="1">
      <c r="A148" s="35"/>
      <c r="B148" s="36"/>
      <c r="C148" s="216" t="s">
        <v>211</v>
      </c>
      <c r="D148" s="216" t="s">
        <v>186</v>
      </c>
      <c r="E148" s="217" t="s">
        <v>212</v>
      </c>
      <c r="F148" s="218" t="s">
        <v>213</v>
      </c>
      <c r="G148" s="219" t="s">
        <v>189</v>
      </c>
      <c r="H148" s="220">
        <v>199.20099999999999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190</v>
      </c>
      <c r="AT148" s="228" t="s">
        <v>186</v>
      </c>
      <c r="AU148" s="228" t="s">
        <v>191</v>
      </c>
      <c r="AY148" s="14" t="s">
        <v>184</v>
      </c>
      <c r="BE148" s="229">
        <f>IF(N148="základná",J148,0)</f>
        <v>0</v>
      </c>
      <c r="BF148" s="229">
        <f>IF(N148="znížená",J148,0)</f>
        <v>0</v>
      </c>
      <c r="BG148" s="229">
        <f>IF(N148="zákl. prenesená",J148,0)</f>
        <v>0</v>
      </c>
      <c r="BH148" s="229">
        <f>IF(N148="zníž. prenesená",J148,0)</f>
        <v>0</v>
      </c>
      <c r="BI148" s="229">
        <f>IF(N148="nulová",J148,0)</f>
        <v>0</v>
      </c>
      <c r="BJ148" s="14" t="s">
        <v>191</v>
      </c>
      <c r="BK148" s="229">
        <f>ROUND(I148*H148,2)</f>
        <v>0</v>
      </c>
      <c r="BL148" s="14" t="s">
        <v>190</v>
      </c>
      <c r="BM148" s="228" t="s">
        <v>214</v>
      </c>
    </row>
    <row r="149" s="2" customFormat="1" ht="37.8" customHeight="1">
      <c r="A149" s="35"/>
      <c r="B149" s="36"/>
      <c r="C149" s="216" t="s">
        <v>215</v>
      </c>
      <c r="D149" s="216" t="s">
        <v>186</v>
      </c>
      <c r="E149" s="217" t="s">
        <v>216</v>
      </c>
      <c r="F149" s="218" t="s">
        <v>217</v>
      </c>
      <c r="G149" s="219" t="s">
        <v>189</v>
      </c>
      <c r="H149" s="220">
        <v>657.36300000000006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190</v>
      </c>
      <c r="AT149" s="228" t="s">
        <v>186</v>
      </c>
      <c r="AU149" s="228" t="s">
        <v>191</v>
      </c>
      <c r="AY149" s="14" t="s">
        <v>184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191</v>
      </c>
      <c r="BK149" s="229">
        <f>ROUND(I149*H149,2)</f>
        <v>0</v>
      </c>
      <c r="BL149" s="14" t="s">
        <v>190</v>
      </c>
      <c r="BM149" s="228" t="s">
        <v>218</v>
      </c>
    </row>
    <row r="150" s="2" customFormat="1" ht="24.15" customHeight="1">
      <c r="A150" s="35"/>
      <c r="B150" s="36"/>
      <c r="C150" s="216" t="s">
        <v>219</v>
      </c>
      <c r="D150" s="216" t="s">
        <v>186</v>
      </c>
      <c r="E150" s="217" t="s">
        <v>220</v>
      </c>
      <c r="F150" s="218" t="s">
        <v>221</v>
      </c>
      <c r="G150" s="219" t="s">
        <v>189</v>
      </c>
      <c r="H150" s="220">
        <v>199.20099999999999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190</v>
      </c>
      <c r="AT150" s="228" t="s">
        <v>186</v>
      </c>
      <c r="AU150" s="228" t="s">
        <v>191</v>
      </c>
      <c r="AY150" s="14" t="s">
        <v>184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191</v>
      </c>
      <c r="BK150" s="229">
        <f>ROUND(I150*H150,2)</f>
        <v>0</v>
      </c>
      <c r="BL150" s="14" t="s">
        <v>190</v>
      </c>
      <c r="BM150" s="228" t="s">
        <v>222</v>
      </c>
    </row>
    <row r="151" s="2" customFormat="1" ht="14.4" customHeight="1">
      <c r="A151" s="35"/>
      <c r="B151" s="36"/>
      <c r="C151" s="216" t="s">
        <v>223</v>
      </c>
      <c r="D151" s="216" t="s">
        <v>186</v>
      </c>
      <c r="E151" s="217" t="s">
        <v>224</v>
      </c>
      <c r="F151" s="218" t="s">
        <v>225</v>
      </c>
      <c r="G151" s="219" t="s">
        <v>189</v>
      </c>
      <c r="H151" s="220">
        <v>199.20099999999999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190</v>
      </c>
      <c r="AT151" s="228" t="s">
        <v>186</v>
      </c>
      <c r="AU151" s="228" t="s">
        <v>191</v>
      </c>
      <c r="AY151" s="14" t="s">
        <v>184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191</v>
      </c>
      <c r="BK151" s="229">
        <f>ROUND(I151*H151,2)</f>
        <v>0</v>
      </c>
      <c r="BL151" s="14" t="s">
        <v>190</v>
      </c>
      <c r="BM151" s="228" t="s">
        <v>226</v>
      </c>
    </row>
    <row r="152" s="2" customFormat="1" ht="24.15" customHeight="1">
      <c r="A152" s="35"/>
      <c r="B152" s="36"/>
      <c r="C152" s="216" t="s">
        <v>227</v>
      </c>
      <c r="D152" s="216" t="s">
        <v>186</v>
      </c>
      <c r="E152" s="217" t="s">
        <v>228</v>
      </c>
      <c r="F152" s="218" t="s">
        <v>229</v>
      </c>
      <c r="G152" s="219" t="s">
        <v>230</v>
      </c>
      <c r="H152" s="220">
        <v>298.80900000000003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190</v>
      </c>
      <c r="AT152" s="228" t="s">
        <v>186</v>
      </c>
      <c r="AU152" s="228" t="s">
        <v>191</v>
      </c>
      <c r="AY152" s="14" t="s">
        <v>184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191</v>
      </c>
      <c r="BK152" s="229">
        <f>ROUND(I152*H152,2)</f>
        <v>0</v>
      </c>
      <c r="BL152" s="14" t="s">
        <v>190</v>
      </c>
      <c r="BM152" s="228" t="s">
        <v>231</v>
      </c>
    </row>
    <row r="153" s="2" customFormat="1" ht="14.4" customHeight="1">
      <c r="A153" s="35"/>
      <c r="B153" s="36"/>
      <c r="C153" s="216" t="s">
        <v>232</v>
      </c>
      <c r="D153" s="216" t="s">
        <v>186</v>
      </c>
      <c r="E153" s="217" t="s">
        <v>233</v>
      </c>
      <c r="F153" s="218" t="s">
        <v>234</v>
      </c>
      <c r="G153" s="219" t="s">
        <v>189</v>
      </c>
      <c r="H153" s="220">
        <v>3.7650000000000001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190</v>
      </c>
      <c r="AT153" s="228" t="s">
        <v>186</v>
      </c>
      <c r="AU153" s="228" t="s">
        <v>191</v>
      </c>
      <c r="AY153" s="14" t="s">
        <v>184</v>
      </c>
      <c r="BE153" s="229">
        <f>IF(N153="základná",J153,0)</f>
        <v>0</v>
      </c>
      <c r="BF153" s="229">
        <f>IF(N153="znížená",J153,0)</f>
        <v>0</v>
      </c>
      <c r="BG153" s="229">
        <f>IF(N153="zákl. prenesená",J153,0)</f>
        <v>0</v>
      </c>
      <c r="BH153" s="229">
        <f>IF(N153="zníž. prenesená",J153,0)</f>
        <v>0</v>
      </c>
      <c r="BI153" s="229">
        <f>IF(N153="nulová",J153,0)</f>
        <v>0</v>
      </c>
      <c r="BJ153" s="14" t="s">
        <v>191</v>
      </c>
      <c r="BK153" s="229">
        <f>ROUND(I153*H153,2)</f>
        <v>0</v>
      </c>
      <c r="BL153" s="14" t="s">
        <v>190</v>
      </c>
      <c r="BM153" s="228" t="s">
        <v>235</v>
      </c>
    </row>
    <row r="154" s="2" customFormat="1" ht="14.4" customHeight="1">
      <c r="A154" s="35"/>
      <c r="B154" s="36"/>
      <c r="C154" s="230" t="s">
        <v>236</v>
      </c>
      <c r="D154" s="230" t="s">
        <v>237</v>
      </c>
      <c r="E154" s="231" t="s">
        <v>238</v>
      </c>
      <c r="F154" s="232" t="s">
        <v>239</v>
      </c>
      <c r="G154" s="233" t="s">
        <v>230</v>
      </c>
      <c r="H154" s="234">
        <v>6.024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41</v>
      </c>
      <c r="O154" s="88"/>
      <c r="P154" s="226">
        <f>O154*H154</f>
        <v>0</v>
      </c>
      <c r="Q154" s="226">
        <v>1</v>
      </c>
      <c r="R154" s="226">
        <f>Q154*H154</f>
        <v>6.024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215</v>
      </c>
      <c r="AT154" s="228" t="s">
        <v>237</v>
      </c>
      <c r="AU154" s="228" t="s">
        <v>191</v>
      </c>
      <c r="AY154" s="14" t="s">
        <v>184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191</v>
      </c>
      <c r="BK154" s="229">
        <f>ROUND(I154*H154,2)</f>
        <v>0</v>
      </c>
      <c r="BL154" s="14" t="s">
        <v>190</v>
      </c>
      <c r="BM154" s="228" t="s">
        <v>240</v>
      </c>
    </row>
    <row r="155" s="2" customFormat="1" ht="24.15" customHeight="1">
      <c r="A155" s="35"/>
      <c r="B155" s="36"/>
      <c r="C155" s="216" t="s">
        <v>241</v>
      </c>
      <c r="D155" s="216" t="s">
        <v>186</v>
      </c>
      <c r="E155" s="217" t="s">
        <v>242</v>
      </c>
      <c r="F155" s="218" t="s">
        <v>243</v>
      </c>
      <c r="G155" s="219" t="s">
        <v>244</v>
      </c>
      <c r="H155" s="220">
        <v>400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190</v>
      </c>
      <c r="AT155" s="228" t="s">
        <v>186</v>
      </c>
      <c r="AU155" s="228" t="s">
        <v>191</v>
      </c>
      <c r="AY155" s="14" t="s">
        <v>184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191</v>
      </c>
      <c r="BK155" s="229">
        <f>ROUND(I155*H155,2)</f>
        <v>0</v>
      </c>
      <c r="BL155" s="14" t="s">
        <v>190</v>
      </c>
      <c r="BM155" s="228" t="s">
        <v>245</v>
      </c>
    </row>
    <row r="156" s="12" customFormat="1" ht="22.8" customHeight="1">
      <c r="A156" s="12"/>
      <c r="B156" s="200"/>
      <c r="C156" s="201"/>
      <c r="D156" s="202" t="s">
        <v>74</v>
      </c>
      <c r="E156" s="214" t="s">
        <v>191</v>
      </c>
      <c r="F156" s="214" t="s">
        <v>246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SUM(P157:P164)</f>
        <v>0</v>
      </c>
      <c r="Q156" s="208"/>
      <c r="R156" s="209">
        <f>SUM(R157:R164)</f>
        <v>306.468401151938</v>
      </c>
      <c r="S156" s="208"/>
      <c r="T156" s="210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83</v>
      </c>
      <c r="AT156" s="212" t="s">
        <v>74</v>
      </c>
      <c r="AU156" s="212" t="s">
        <v>83</v>
      </c>
      <c r="AY156" s="211" t="s">
        <v>184</v>
      </c>
      <c r="BK156" s="213">
        <f>SUM(BK157:BK164)</f>
        <v>0</v>
      </c>
    </row>
    <row r="157" s="2" customFormat="1" ht="24.15" customHeight="1">
      <c r="A157" s="35"/>
      <c r="B157" s="36"/>
      <c r="C157" s="216" t="s">
        <v>247</v>
      </c>
      <c r="D157" s="216" t="s">
        <v>186</v>
      </c>
      <c r="E157" s="217" t="s">
        <v>248</v>
      </c>
      <c r="F157" s="218" t="s">
        <v>249</v>
      </c>
      <c r="G157" s="219" t="s">
        <v>189</v>
      </c>
      <c r="H157" s="220">
        <v>57.692999999999998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2.0699999999999998</v>
      </c>
      <c r="R157" s="226">
        <f>Q157*H157</f>
        <v>119.42450999999998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190</v>
      </c>
      <c r="AT157" s="228" t="s">
        <v>186</v>
      </c>
      <c r="AU157" s="228" t="s">
        <v>191</v>
      </c>
      <c r="AY157" s="14" t="s">
        <v>184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191</v>
      </c>
      <c r="BK157" s="229">
        <f>ROUND(I157*H157,2)</f>
        <v>0</v>
      </c>
      <c r="BL157" s="14" t="s">
        <v>190</v>
      </c>
      <c r="BM157" s="228" t="s">
        <v>250</v>
      </c>
    </row>
    <row r="158" s="2" customFormat="1" ht="24.15" customHeight="1">
      <c r="A158" s="35"/>
      <c r="B158" s="36"/>
      <c r="C158" s="216" t="s">
        <v>251</v>
      </c>
      <c r="D158" s="216" t="s">
        <v>186</v>
      </c>
      <c r="E158" s="217" t="s">
        <v>252</v>
      </c>
      <c r="F158" s="218" t="s">
        <v>253</v>
      </c>
      <c r="G158" s="219" t="s">
        <v>189</v>
      </c>
      <c r="H158" s="220">
        <v>38.335999999999999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2.2151342039999999</v>
      </c>
      <c r="R158" s="226">
        <f>Q158*H158</f>
        <v>84.919384844543998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190</v>
      </c>
      <c r="AT158" s="228" t="s">
        <v>186</v>
      </c>
      <c r="AU158" s="228" t="s">
        <v>191</v>
      </c>
      <c r="AY158" s="14" t="s">
        <v>184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191</v>
      </c>
      <c r="BK158" s="229">
        <f>ROUND(I158*H158,2)</f>
        <v>0</v>
      </c>
      <c r="BL158" s="14" t="s">
        <v>190</v>
      </c>
      <c r="BM158" s="228" t="s">
        <v>254</v>
      </c>
    </row>
    <row r="159" s="2" customFormat="1" ht="14.4" customHeight="1">
      <c r="A159" s="35"/>
      <c r="B159" s="36"/>
      <c r="C159" s="216" t="s">
        <v>255</v>
      </c>
      <c r="D159" s="216" t="s">
        <v>186</v>
      </c>
      <c r="E159" s="217" t="s">
        <v>256</v>
      </c>
      <c r="F159" s="218" t="s">
        <v>257</v>
      </c>
      <c r="G159" s="219" t="s">
        <v>244</v>
      </c>
      <c r="H159" s="220">
        <v>13.146000000000001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0.011492455</v>
      </c>
      <c r="R159" s="226">
        <f>Q159*H159</f>
        <v>0.15107981343000002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190</v>
      </c>
      <c r="AT159" s="228" t="s">
        <v>186</v>
      </c>
      <c r="AU159" s="228" t="s">
        <v>191</v>
      </c>
      <c r="AY159" s="14" t="s">
        <v>184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191</v>
      </c>
      <c r="BK159" s="229">
        <f>ROUND(I159*H159,2)</f>
        <v>0</v>
      </c>
      <c r="BL159" s="14" t="s">
        <v>190</v>
      </c>
      <c r="BM159" s="228" t="s">
        <v>258</v>
      </c>
    </row>
    <row r="160" s="2" customFormat="1" ht="14.4" customHeight="1">
      <c r="A160" s="35"/>
      <c r="B160" s="36"/>
      <c r="C160" s="216" t="s">
        <v>259</v>
      </c>
      <c r="D160" s="216" t="s">
        <v>186</v>
      </c>
      <c r="E160" s="217" t="s">
        <v>260</v>
      </c>
      <c r="F160" s="218" t="s">
        <v>261</v>
      </c>
      <c r="G160" s="219" t="s">
        <v>244</v>
      </c>
      <c r="H160" s="220">
        <v>13.146000000000001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190</v>
      </c>
      <c r="AT160" s="228" t="s">
        <v>186</v>
      </c>
      <c r="AU160" s="228" t="s">
        <v>191</v>
      </c>
      <c r="AY160" s="14" t="s">
        <v>184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191</v>
      </c>
      <c r="BK160" s="229">
        <f>ROUND(I160*H160,2)</f>
        <v>0</v>
      </c>
      <c r="BL160" s="14" t="s">
        <v>190</v>
      </c>
      <c r="BM160" s="228" t="s">
        <v>262</v>
      </c>
    </row>
    <row r="161" s="2" customFormat="1" ht="24.15" customHeight="1">
      <c r="A161" s="35"/>
      <c r="B161" s="36"/>
      <c r="C161" s="216" t="s">
        <v>263</v>
      </c>
      <c r="D161" s="216" t="s">
        <v>186</v>
      </c>
      <c r="E161" s="217" t="s">
        <v>264</v>
      </c>
      <c r="F161" s="218" t="s">
        <v>265</v>
      </c>
      <c r="G161" s="219" t="s">
        <v>244</v>
      </c>
      <c r="H161" s="220">
        <v>511.14400000000001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0.0035200000000000001</v>
      </c>
      <c r="R161" s="226">
        <f>Q161*H161</f>
        <v>1.79922688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190</v>
      </c>
      <c r="AT161" s="228" t="s">
        <v>186</v>
      </c>
      <c r="AU161" s="228" t="s">
        <v>191</v>
      </c>
      <c r="AY161" s="14" t="s">
        <v>184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191</v>
      </c>
      <c r="BK161" s="229">
        <f>ROUND(I161*H161,2)</f>
        <v>0</v>
      </c>
      <c r="BL161" s="14" t="s">
        <v>190</v>
      </c>
      <c r="BM161" s="228" t="s">
        <v>266</v>
      </c>
    </row>
    <row r="162" s="2" customFormat="1" ht="24.15" customHeight="1">
      <c r="A162" s="35"/>
      <c r="B162" s="36"/>
      <c r="C162" s="216" t="s">
        <v>7</v>
      </c>
      <c r="D162" s="216" t="s">
        <v>186</v>
      </c>
      <c r="E162" s="217" t="s">
        <v>267</v>
      </c>
      <c r="F162" s="218" t="s">
        <v>268</v>
      </c>
      <c r="G162" s="219" t="s">
        <v>189</v>
      </c>
      <c r="H162" s="220">
        <v>7.9059999999999997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2.119093264</v>
      </c>
      <c r="R162" s="226">
        <f>Q162*H162</f>
        <v>16.753551345184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190</v>
      </c>
      <c r="AT162" s="228" t="s">
        <v>186</v>
      </c>
      <c r="AU162" s="228" t="s">
        <v>191</v>
      </c>
      <c r="AY162" s="14" t="s">
        <v>184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191</v>
      </c>
      <c r="BK162" s="229">
        <f>ROUND(I162*H162,2)</f>
        <v>0</v>
      </c>
      <c r="BL162" s="14" t="s">
        <v>190</v>
      </c>
      <c r="BM162" s="228" t="s">
        <v>269</v>
      </c>
    </row>
    <row r="163" s="2" customFormat="1" ht="24.15" customHeight="1">
      <c r="A163" s="35"/>
      <c r="B163" s="36"/>
      <c r="C163" s="216" t="s">
        <v>270</v>
      </c>
      <c r="D163" s="216" t="s">
        <v>186</v>
      </c>
      <c r="E163" s="217" t="s">
        <v>271</v>
      </c>
      <c r="F163" s="218" t="s">
        <v>272</v>
      </c>
      <c r="G163" s="219" t="s">
        <v>230</v>
      </c>
      <c r="H163" s="220">
        <v>0.47399999999999998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1.002</v>
      </c>
      <c r="R163" s="226">
        <f>Q163*H163</f>
        <v>0.47494799999999998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190</v>
      </c>
      <c r="AT163" s="228" t="s">
        <v>186</v>
      </c>
      <c r="AU163" s="228" t="s">
        <v>191</v>
      </c>
      <c r="AY163" s="14" t="s">
        <v>184</v>
      </c>
      <c r="BE163" s="229">
        <f>IF(N163="základná",J163,0)</f>
        <v>0</v>
      </c>
      <c r="BF163" s="229">
        <f>IF(N163="znížená",J163,0)</f>
        <v>0</v>
      </c>
      <c r="BG163" s="229">
        <f>IF(N163="zákl. prenesená",J163,0)</f>
        <v>0</v>
      </c>
      <c r="BH163" s="229">
        <f>IF(N163="zníž. prenesená",J163,0)</f>
        <v>0</v>
      </c>
      <c r="BI163" s="229">
        <f>IF(N163="nulová",J163,0)</f>
        <v>0</v>
      </c>
      <c r="BJ163" s="14" t="s">
        <v>191</v>
      </c>
      <c r="BK163" s="229">
        <f>ROUND(I163*H163,2)</f>
        <v>0</v>
      </c>
      <c r="BL163" s="14" t="s">
        <v>190</v>
      </c>
      <c r="BM163" s="228" t="s">
        <v>273</v>
      </c>
    </row>
    <row r="164" s="2" customFormat="1" ht="14.4" customHeight="1">
      <c r="A164" s="35"/>
      <c r="B164" s="36"/>
      <c r="C164" s="216" t="s">
        <v>274</v>
      </c>
      <c r="D164" s="216" t="s">
        <v>186</v>
      </c>
      <c r="E164" s="217" t="s">
        <v>275</v>
      </c>
      <c r="F164" s="218" t="s">
        <v>276</v>
      </c>
      <c r="G164" s="219" t="s">
        <v>189</v>
      </c>
      <c r="H164" s="220">
        <v>37.445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2.2151342039999999</v>
      </c>
      <c r="R164" s="226">
        <f>Q164*H164</f>
        <v>82.945700268780001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190</v>
      </c>
      <c r="AT164" s="228" t="s">
        <v>186</v>
      </c>
      <c r="AU164" s="228" t="s">
        <v>191</v>
      </c>
      <c r="AY164" s="14" t="s">
        <v>184</v>
      </c>
      <c r="BE164" s="229">
        <f>IF(N164="základná",J164,0)</f>
        <v>0</v>
      </c>
      <c r="BF164" s="229">
        <f>IF(N164="znížená",J164,0)</f>
        <v>0</v>
      </c>
      <c r="BG164" s="229">
        <f>IF(N164="zákl. prenesená",J164,0)</f>
        <v>0</v>
      </c>
      <c r="BH164" s="229">
        <f>IF(N164="zníž. prenesená",J164,0)</f>
        <v>0</v>
      </c>
      <c r="BI164" s="229">
        <f>IF(N164="nulová",J164,0)</f>
        <v>0</v>
      </c>
      <c r="BJ164" s="14" t="s">
        <v>191</v>
      </c>
      <c r="BK164" s="229">
        <f>ROUND(I164*H164,2)</f>
        <v>0</v>
      </c>
      <c r="BL164" s="14" t="s">
        <v>190</v>
      </c>
      <c r="BM164" s="228" t="s">
        <v>277</v>
      </c>
    </row>
    <row r="165" s="12" customFormat="1" ht="22.8" customHeight="1">
      <c r="A165" s="12"/>
      <c r="B165" s="200"/>
      <c r="C165" s="201"/>
      <c r="D165" s="202" t="s">
        <v>74</v>
      </c>
      <c r="E165" s="214" t="s">
        <v>196</v>
      </c>
      <c r="F165" s="214" t="s">
        <v>278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SUM(P166:P176)</f>
        <v>0</v>
      </c>
      <c r="Q165" s="208"/>
      <c r="R165" s="209">
        <f>SUM(R166:R176)</f>
        <v>123.70682342000001</v>
      </c>
      <c r="S165" s="208"/>
      <c r="T165" s="210">
        <f>SUM(T166:T176)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83</v>
      </c>
      <c r="AT165" s="212" t="s">
        <v>74</v>
      </c>
      <c r="AU165" s="212" t="s">
        <v>83</v>
      </c>
      <c r="AY165" s="211" t="s">
        <v>184</v>
      </c>
      <c r="BK165" s="213">
        <f>SUM(BK166:BK176)</f>
        <v>0</v>
      </c>
    </row>
    <row r="166" s="2" customFormat="1" ht="37.8" customHeight="1">
      <c r="A166" s="35"/>
      <c r="B166" s="36"/>
      <c r="C166" s="216" t="s">
        <v>279</v>
      </c>
      <c r="D166" s="216" t="s">
        <v>186</v>
      </c>
      <c r="E166" s="217" t="s">
        <v>280</v>
      </c>
      <c r="F166" s="218" t="s">
        <v>281</v>
      </c>
      <c r="G166" s="219" t="s">
        <v>189</v>
      </c>
      <c r="H166" s="220">
        <v>20.672999999999998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0.70111999999999997</v>
      </c>
      <c r="R166" s="226">
        <f>Q166*H166</f>
        <v>14.494253759999998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190</v>
      </c>
      <c r="AT166" s="228" t="s">
        <v>186</v>
      </c>
      <c r="AU166" s="228" t="s">
        <v>191</v>
      </c>
      <c r="AY166" s="14" t="s">
        <v>184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191</v>
      </c>
      <c r="BK166" s="229">
        <f>ROUND(I166*H166,2)</f>
        <v>0</v>
      </c>
      <c r="BL166" s="14" t="s">
        <v>190</v>
      </c>
      <c r="BM166" s="228" t="s">
        <v>282</v>
      </c>
    </row>
    <row r="167" s="2" customFormat="1" ht="37.8" customHeight="1">
      <c r="A167" s="35"/>
      <c r="B167" s="36"/>
      <c r="C167" s="216" t="s">
        <v>283</v>
      </c>
      <c r="D167" s="216" t="s">
        <v>186</v>
      </c>
      <c r="E167" s="217" t="s">
        <v>284</v>
      </c>
      <c r="F167" s="218" t="s">
        <v>285</v>
      </c>
      <c r="G167" s="219" t="s">
        <v>189</v>
      </c>
      <c r="H167" s="220">
        <v>121.291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0.70294000000000001</v>
      </c>
      <c r="R167" s="226">
        <f>Q167*H167</f>
        <v>85.260295540000001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190</v>
      </c>
      <c r="AT167" s="228" t="s">
        <v>186</v>
      </c>
      <c r="AU167" s="228" t="s">
        <v>191</v>
      </c>
      <c r="AY167" s="14" t="s">
        <v>184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191</v>
      </c>
      <c r="BK167" s="229">
        <f>ROUND(I167*H167,2)</f>
        <v>0</v>
      </c>
      <c r="BL167" s="14" t="s">
        <v>190</v>
      </c>
      <c r="BM167" s="228" t="s">
        <v>286</v>
      </c>
    </row>
    <row r="168" s="2" customFormat="1" ht="24.15" customHeight="1">
      <c r="A168" s="35"/>
      <c r="B168" s="36"/>
      <c r="C168" s="216" t="s">
        <v>287</v>
      </c>
      <c r="D168" s="216" t="s">
        <v>186</v>
      </c>
      <c r="E168" s="217" t="s">
        <v>288</v>
      </c>
      <c r="F168" s="218" t="s">
        <v>289</v>
      </c>
      <c r="G168" s="219" t="s">
        <v>189</v>
      </c>
      <c r="H168" s="220">
        <v>2.0699999999999998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2.1170900000000001</v>
      </c>
      <c r="R168" s="226">
        <f>Q168*H168</f>
        <v>4.3823762999999998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190</v>
      </c>
      <c r="AT168" s="228" t="s">
        <v>186</v>
      </c>
      <c r="AU168" s="228" t="s">
        <v>191</v>
      </c>
      <c r="AY168" s="14" t="s">
        <v>184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191</v>
      </c>
      <c r="BK168" s="229">
        <f>ROUND(I168*H168,2)</f>
        <v>0</v>
      </c>
      <c r="BL168" s="14" t="s">
        <v>190</v>
      </c>
      <c r="BM168" s="228" t="s">
        <v>290</v>
      </c>
    </row>
    <row r="169" s="2" customFormat="1" ht="24.15" customHeight="1">
      <c r="A169" s="35"/>
      <c r="B169" s="36"/>
      <c r="C169" s="216" t="s">
        <v>291</v>
      </c>
      <c r="D169" s="216" t="s">
        <v>186</v>
      </c>
      <c r="E169" s="217" t="s">
        <v>292</v>
      </c>
      <c r="F169" s="218" t="s">
        <v>293</v>
      </c>
      <c r="G169" s="219" t="s">
        <v>230</v>
      </c>
      <c r="H169" s="220">
        <v>0.16600000000000001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1.002</v>
      </c>
      <c r="R169" s="226">
        <f>Q169*H169</f>
        <v>0.16633200000000001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190</v>
      </c>
      <c r="AT169" s="228" t="s">
        <v>186</v>
      </c>
      <c r="AU169" s="228" t="s">
        <v>191</v>
      </c>
      <c r="AY169" s="14" t="s">
        <v>184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191</v>
      </c>
      <c r="BK169" s="229">
        <f>ROUND(I169*H169,2)</f>
        <v>0</v>
      </c>
      <c r="BL169" s="14" t="s">
        <v>190</v>
      </c>
      <c r="BM169" s="228" t="s">
        <v>294</v>
      </c>
    </row>
    <row r="170" s="2" customFormat="1" ht="24.15" customHeight="1">
      <c r="A170" s="35"/>
      <c r="B170" s="36"/>
      <c r="C170" s="216" t="s">
        <v>295</v>
      </c>
      <c r="D170" s="216" t="s">
        <v>186</v>
      </c>
      <c r="E170" s="217" t="s">
        <v>296</v>
      </c>
      <c r="F170" s="218" t="s">
        <v>297</v>
      </c>
      <c r="G170" s="219" t="s">
        <v>298</v>
      </c>
      <c r="H170" s="220">
        <v>4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0.029170000000000001</v>
      </c>
      <c r="R170" s="226">
        <f>Q170*H170</f>
        <v>0.11668000000000001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190</v>
      </c>
      <c r="AT170" s="228" t="s">
        <v>186</v>
      </c>
      <c r="AU170" s="228" t="s">
        <v>191</v>
      </c>
      <c r="AY170" s="14" t="s">
        <v>184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191</v>
      </c>
      <c r="BK170" s="229">
        <f>ROUND(I170*H170,2)</f>
        <v>0</v>
      </c>
      <c r="BL170" s="14" t="s">
        <v>190</v>
      </c>
      <c r="BM170" s="228" t="s">
        <v>299</v>
      </c>
    </row>
    <row r="171" s="2" customFormat="1" ht="24.15" customHeight="1">
      <c r="A171" s="35"/>
      <c r="B171" s="36"/>
      <c r="C171" s="216" t="s">
        <v>300</v>
      </c>
      <c r="D171" s="216" t="s">
        <v>186</v>
      </c>
      <c r="E171" s="217" t="s">
        <v>301</v>
      </c>
      <c r="F171" s="218" t="s">
        <v>302</v>
      </c>
      <c r="G171" s="219" t="s">
        <v>298</v>
      </c>
      <c r="H171" s="220">
        <v>4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0.060789999999999997</v>
      </c>
      <c r="R171" s="226">
        <f>Q171*H171</f>
        <v>0.24315999999999999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190</v>
      </c>
      <c r="AT171" s="228" t="s">
        <v>186</v>
      </c>
      <c r="AU171" s="228" t="s">
        <v>191</v>
      </c>
      <c r="AY171" s="14" t="s">
        <v>184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191</v>
      </c>
      <c r="BK171" s="229">
        <f>ROUND(I171*H171,2)</f>
        <v>0</v>
      </c>
      <c r="BL171" s="14" t="s">
        <v>190</v>
      </c>
      <c r="BM171" s="228" t="s">
        <v>303</v>
      </c>
    </row>
    <row r="172" s="2" customFormat="1" ht="24.15" customHeight="1">
      <c r="A172" s="35"/>
      <c r="B172" s="36"/>
      <c r="C172" s="216" t="s">
        <v>304</v>
      </c>
      <c r="D172" s="216" t="s">
        <v>186</v>
      </c>
      <c r="E172" s="217" t="s">
        <v>305</v>
      </c>
      <c r="F172" s="218" t="s">
        <v>306</v>
      </c>
      <c r="G172" s="219" t="s">
        <v>298</v>
      </c>
      <c r="H172" s="220">
        <v>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0.028760000000000001</v>
      </c>
      <c r="R172" s="226">
        <f>Q172*H172</f>
        <v>0.057520000000000002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190</v>
      </c>
      <c r="AT172" s="228" t="s">
        <v>186</v>
      </c>
      <c r="AU172" s="228" t="s">
        <v>191</v>
      </c>
      <c r="AY172" s="14" t="s">
        <v>184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191</v>
      </c>
      <c r="BK172" s="229">
        <f>ROUND(I172*H172,2)</f>
        <v>0</v>
      </c>
      <c r="BL172" s="14" t="s">
        <v>190</v>
      </c>
      <c r="BM172" s="228" t="s">
        <v>307</v>
      </c>
    </row>
    <row r="173" s="2" customFormat="1" ht="24.15" customHeight="1">
      <c r="A173" s="35"/>
      <c r="B173" s="36"/>
      <c r="C173" s="216" t="s">
        <v>308</v>
      </c>
      <c r="D173" s="216" t="s">
        <v>186</v>
      </c>
      <c r="E173" s="217" t="s">
        <v>309</v>
      </c>
      <c r="F173" s="218" t="s">
        <v>310</v>
      </c>
      <c r="G173" s="219" t="s">
        <v>298</v>
      </c>
      <c r="H173" s="220">
        <v>21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0.034479999999999997</v>
      </c>
      <c r="R173" s="226">
        <f>Q173*H173</f>
        <v>0.72407999999999995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190</v>
      </c>
      <c r="AT173" s="228" t="s">
        <v>186</v>
      </c>
      <c r="AU173" s="228" t="s">
        <v>191</v>
      </c>
      <c r="AY173" s="14" t="s">
        <v>184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191</v>
      </c>
      <c r="BK173" s="229">
        <f>ROUND(I173*H173,2)</f>
        <v>0</v>
      </c>
      <c r="BL173" s="14" t="s">
        <v>190</v>
      </c>
      <c r="BM173" s="228" t="s">
        <v>311</v>
      </c>
    </row>
    <row r="174" s="2" customFormat="1" ht="24.15" customHeight="1">
      <c r="A174" s="35"/>
      <c r="B174" s="36"/>
      <c r="C174" s="216" t="s">
        <v>312</v>
      </c>
      <c r="D174" s="216" t="s">
        <v>186</v>
      </c>
      <c r="E174" s="217" t="s">
        <v>313</v>
      </c>
      <c r="F174" s="218" t="s">
        <v>314</v>
      </c>
      <c r="G174" s="219" t="s">
        <v>244</v>
      </c>
      <c r="H174" s="220">
        <v>5.4000000000000004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0.07424</v>
      </c>
      <c r="R174" s="226">
        <f>Q174*H174</f>
        <v>0.40089600000000003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190</v>
      </c>
      <c r="AT174" s="228" t="s">
        <v>186</v>
      </c>
      <c r="AU174" s="228" t="s">
        <v>191</v>
      </c>
      <c r="AY174" s="14" t="s">
        <v>184</v>
      </c>
      <c r="BE174" s="229">
        <f>IF(N174="základná",J174,0)</f>
        <v>0</v>
      </c>
      <c r="BF174" s="229">
        <f>IF(N174="znížená",J174,0)</f>
        <v>0</v>
      </c>
      <c r="BG174" s="229">
        <f>IF(N174="zákl. prenesená",J174,0)</f>
        <v>0</v>
      </c>
      <c r="BH174" s="229">
        <f>IF(N174="zníž. prenesená",J174,0)</f>
        <v>0</v>
      </c>
      <c r="BI174" s="229">
        <f>IF(N174="nulová",J174,0)</f>
        <v>0</v>
      </c>
      <c r="BJ174" s="14" t="s">
        <v>191</v>
      </c>
      <c r="BK174" s="229">
        <f>ROUND(I174*H174,2)</f>
        <v>0</v>
      </c>
      <c r="BL174" s="14" t="s">
        <v>190</v>
      </c>
      <c r="BM174" s="228" t="s">
        <v>315</v>
      </c>
    </row>
    <row r="175" s="2" customFormat="1" ht="24.15" customHeight="1">
      <c r="A175" s="35"/>
      <c r="B175" s="36"/>
      <c r="C175" s="216" t="s">
        <v>316</v>
      </c>
      <c r="D175" s="216" t="s">
        <v>186</v>
      </c>
      <c r="E175" s="217" t="s">
        <v>317</v>
      </c>
      <c r="F175" s="218" t="s">
        <v>318</v>
      </c>
      <c r="G175" s="219" t="s">
        <v>244</v>
      </c>
      <c r="H175" s="220">
        <v>160.29300000000001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0.11124000000000001</v>
      </c>
      <c r="R175" s="226">
        <f>Q175*H175</f>
        <v>17.830993320000001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190</v>
      </c>
      <c r="AT175" s="228" t="s">
        <v>186</v>
      </c>
      <c r="AU175" s="228" t="s">
        <v>191</v>
      </c>
      <c r="AY175" s="14" t="s">
        <v>184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191</v>
      </c>
      <c r="BK175" s="229">
        <f>ROUND(I175*H175,2)</f>
        <v>0</v>
      </c>
      <c r="BL175" s="14" t="s">
        <v>190</v>
      </c>
      <c r="BM175" s="228" t="s">
        <v>319</v>
      </c>
    </row>
    <row r="176" s="2" customFormat="1" ht="24.15" customHeight="1">
      <c r="A176" s="35"/>
      <c r="B176" s="36"/>
      <c r="C176" s="216" t="s">
        <v>320</v>
      </c>
      <c r="D176" s="216" t="s">
        <v>186</v>
      </c>
      <c r="E176" s="217" t="s">
        <v>321</v>
      </c>
      <c r="F176" s="218" t="s">
        <v>322</v>
      </c>
      <c r="G176" s="219" t="s">
        <v>323</v>
      </c>
      <c r="H176" s="220">
        <v>66.25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0.00045639999999999998</v>
      </c>
      <c r="R176" s="226">
        <f>Q176*H176</f>
        <v>0.030236499999999999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190</v>
      </c>
      <c r="AT176" s="228" t="s">
        <v>186</v>
      </c>
      <c r="AU176" s="228" t="s">
        <v>191</v>
      </c>
      <c r="AY176" s="14" t="s">
        <v>184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191</v>
      </c>
      <c r="BK176" s="229">
        <f>ROUND(I176*H176,2)</f>
        <v>0</v>
      </c>
      <c r="BL176" s="14" t="s">
        <v>190</v>
      </c>
      <c r="BM176" s="228" t="s">
        <v>324</v>
      </c>
    </row>
    <row r="177" s="12" customFormat="1" ht="22.8" customHeight="1">
      <c r="A177" s="12"/>
      <c r="B177" s="200"/>
      <c r="C177" s="201"/>
      <c r="D177" s="202" t="s">
        <v>74</v>
      </c>
      <c r="E177" s="214" t="s">
        <v>190</v>
      </c>
      <c r="F177" s="214" t="s">
        <v>325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SUM(P178:P193)</f>
        <v>0</v>
      </c>
      <c r="Q177" s="208"/>
      <c r="R177" s="209">
        <f>SUM(R178:R193)</f>
        <v>201.78643981898199</v>
      </c>
      <c r="S177" s="208"/>
      <c r="T177" s="210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83</v>
      </c>
      <c r="AT177" s="212" t="s">
        <v>74</v>
      </c>
      <c r="AU177" s="212" t="s">
        <v>83</v>
      </c>
      <c r="AY177" s="211" t="s">
        <v>184</v>
      </c>
      <c r="BK177" s="213">
        <f>SUM(BK178:BK193)</f>
        <v>0</v>
      </c>
    </row>
    <row r="178" s="2" customFormat="1" ht="24.15" customHeight="1">
      <c r="A178" s="35"/>
      <c r="B178" s="36"/>
      <c r="C178" s="216" t="s">
        <v>326</v>
      </c>
      <c r="D178" s="216" t="s">
        <v>186</v>
      </c>
      <c r="E178" s="217" t="s">
        <v>327</v>
      </c>
      <c r="F178" s="218" t="s">
        <v>328</v>
      </c>
      <c r="G178" s="219" t="s">
        <v>189</v>
      </c>
      <c r="H178" s="220">
        <v>63.893000000000001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2.3141699999999998</v>
      </c>
      <c r="R178" s="226">
        <f>Q178*H178</f>
        <v>147.85926380999999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190</v>
      </c>
      <c r="AT178" s="228" t="s">
        <v>186</v>
      </c>
      <c r="AU178" s="228" t="s">
        <v>191</v>
      </c>
      <c r="AY178" s="14" t="s">
        <v>184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191</v>
      </c>
      <c r="BK178" s="229">
        <f>ROUND(I178*H178,2)</f>
        <v>0</v>
      </c>
      <c r="BL178" s="14" t="s">
        <v>190</v>
      </c>
      <c r="BM178" s="228" t="s">
        <v>329</v>
      </c>
    </row>
    <row r="179" s="2" customFormat="1" ht="14.4" customHeight="1">
      <c r="A179" s="35"/>
      <c r="B179" s="36"/>
      <c r="C179" s="216" t="s">
        <v>330</v>
      </c>
      <c r="D179" s="216" t="s">
        <v>186</v>
      </c>
      <c r="E179" s="217" t="s">
        <v>331</v>
      </c>
      <c r="F179" s="218" t="s">
        <v>332</v>
      </c>
      <c r="G179" s="219" t="s">
        <v>244</v>
      </c>
      <c r="H179" s="220">
        <v>278.007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0.019245959999999999</v>
      </c>
      <c r="R179" s="226">
        <f>Q179*H179</f>
        <v>5.3505116017200001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190</v>
      </c>
      <c r="AT179" s="228" t="s">
        <v>186</v>
      </c>
      <c r="AU179" s="228" t="s">
        <v>191</v>
      </c>
      <c r="AY179" s="14" t="s">
        <v>184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191</v>
      </c>
      <c r="BK179" s="229">
        <f>ROUND(I179*H179,2)</f>
        <v>0</v>
      </c>
      <c r="BL179" s="14" t="s">
        <v>190</v>
      </c>
      <c r="BM179" s="228" t="s">
        <v>333</v>
      </c>
    </row>
    <row r="180" s="2" customFormat="1" ht="14.4" customHeight="1">
      <c r="A180" s="35"/>
      <c r="B180" s="36"/>
      <c r="C180" s="216" t="s">
        <v>334</v>
      </c>
      <c r="D180" s="216" t="s">
        <v>186</v>
      </c>
      <c r="E180" s="217" t="s">
        <v>335</v>
      </c>
      <c r="F180" s="218" t="s">
        <v>336</v>
      </c>
      <c r="G180" s="219" t="s">
        <v>244</v>
      </c>
      <c r="H180" s="220">
        <v>278.007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190</v>
      </c>
      <c r="AT180" s="228" t="s">
        <v>186</v>
      </c>
      <c r="AU180" s="228" t="s">
        <v>191</v>
      </c>
      <c r="AY180" s="14" t="s">
        <v>184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191</v>
      </c>
      <c r="BK180" s="229">
        <f>ROUND(I180*H180,2)</f>
        <v>0</v>
      </c>
      <c r="BL180" s="14" t="s">
        <v>190</v>
      </c>
      <c r="BM180" s="228" t="s">
        <v>337</v>
      </c>
    </row>
    <row r="181" s="2" customFormat="1" ht="24.15" customHeight="1">
      <c r="A181" s="35"/>
      <c r="B181" s="36"/>
      <c r="C181" s="216" t="s">
        <v>338</v>
      </c>
      <c r="D181" s="216" t="s">
        <v>186</v>
      </c>
      <c r="E181" s="217" t="s">
        <v>339</v>
      </c>
      <c r="F181" s="218" t="s">
        <v>340</v>
      </c>
      <c r="G181" s="219" t="s">
        <v>244</v>
      </c>
      <c r="H181" s="220">
        <v>278.007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0.057767499999999999</v>
      </c>
      <c r="R181" s="226">
        <f>Q181*H181</f>
        <v>16.0597693725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190</v>
      </c>
      <c r="AT181" s="228" t="s">
        <v>186</v>
      </c>
      <c r="AU181" s="228" t="s">
        <v>191</v>
      </c>
      <c r="AY181" s="14" t="s">
        <v>184</v>
      </c>
      <c r="BE181" s="229">
        <f>IF(N181="základná",J181,0)</f>
        <v>0</v>
      </c>
      <c r="BF181" s="229">
        <f>IF(N181="znížená",J181,0)</f>
        <v>0</v>
      </c>
      <c r="BG181" s="229">
        <f>IF(N181="zákl. prenesená",J181,0)</f>
        <v>0</v>
      </c>
      <c r="BH181" s="229">
        <f>IF(N181="zníž. prenesená",J181,0)</f>
        <v>0</v>
      </c>
      <c r="BI181" s="229">
        <f>IF(N181="nulová",J181,0)</f>
        <v>0</v>
      </c>
      <c r="BJ181" s="14" t="s">
        <v>191</v>
      </c>
      <c r="BK181" s="229">
        <f>ROUND(I181*H181,2)</f>
        <v>0</v>
      </c>
      <c r="BL181" s="14" t="s">
        <v>190</v>
      </c>
      <c r="BM181" s="228" t="s">
        <v>341</v>
      </c>
    </row>
    <row r="182" s="2" customFormat="1" ht="24.15" customHeight="1">
      <c r="A182" s="35"/>
      <c r="B182" s="36"/>
      <c r="C182" s="216" t="s">
        <v>342</v>
      </c>
      <c r="D182" s="216" t="s">
        <v>186</v>
      </c>
      <c r="E182" s="217" t="s">
        <v>343</v>
      </c>
      <c r="F182" s="218" t="s">
        <v>344</v>
      </c>
      <c r="G182" s="219" t="s">
        <v>244</v>
      </c>
      <c r="H182" s="220">
        <v>278.007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190</v>
      </c>
      <c r="AT182" s="228" t="s">
        <v>186</v>
      </c>
      <c r="AU182" s="228" t="s">
        <v>191</v>
      </c>
      <c r="AY182" s="14" t="s">
        <v>184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191</v>
      </c>
      <c r="BK182" s="229">
        <f>ROUND(I182*H182,2)</f>
        <v>0</v>
      </c>
      <c r="BL182" s="14" t="s">
        <v>190</v>
      </c>
      <c r="BM182" s="228" t="s">
        <v>345</v>
      </c>
    </row>
    <row r="183" s="2" customFormat="1" ht="37.8" customHeight="1">
      <c r="A183" s="35"/>
      <c r="B183" s="36"/>
      <c r="C183" s="216" t="s">
        <v>346</v>
      </c>
      <c r="D183" s="216" t="s">
        <v>186</v>
      </c>
      <c r="E183" s="217" t="s">
        <v>347</v>
      </c>
      <c r="F183" s="218" t="s">
        <v>348</v>
      </c>
      <c r="G183" s="219" t="s">
        <v>230</v>
      </c>
      <c r="H183" s="220">
        <v>5.1109999999999998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1.016283432</v>
      </c>
      <c r="R183" s="226">
        <f>Q183*H183</f>
        <v>5.1942246209520002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190</v>
      </c>
      <c r="AT183" s="228" t="s">
        <v>186</v>
      </c>
      <c r="AU183" s="228" t="s">
        <v>191</v>
      </c>
      <c r="AY183" s="14" t="s">
        <v>184</v>
      </c>
      <c r="BE183" s="229">
        <f>IF(N183="základná",J183,0)</f>
        <v>0</v>
      </c>
      <c r="BF183" s="229">
        <f>IF(N183="znížená",J183,0)</f>
        <v>0</v>
      </c>
      <c r="BG183" s="229">
        <f>IF(N183="zákl. prenesená",J183,0)</f>
        <v>0</v>
      </c>
      <c r="BH183" s="229">
        <f>IF(N183="zníž. prenesená",J183,0)</f>
        <v>0</v>
      </c>
      <c r="BI183" s="229">
        <f>IF(N183="nulová",J183,0)</f>
        <v>0</v>
      </c>
      <c r="BJ183" s="14" t="s">
        <v>191</v>
      </c>
      <c r="BK183" s="229">
        <f>ROUND(I183*H183,2)</f>
        <v>0</v>
      </c>
      <c r="BL183" s="14" t="s">
        <v>190</v>
      </c>
      <c r="BM183" s="228" t="s">
        <v>349</v>
      </c>
    </row>
    <row r="184" s="2" customFormat="1" ht="14.4" customHeight="1">
      <c r="A184" s="35"/>
      <c r="B184" s="36"/>
      <c r="C184" s="216" t="s">
        <v>350</v>
      </c>
      <c r="D184" s="216" t="s">
        <v>186</v>
      </c>
      <c r="E184" s="217" t="s">
        <v>351</v>
      </c>
      <c r="F184" s="218" t="s">
        <v>352</v>
      </c>
      <c r="G184" s="219" t="s">
        <v>189</v>
      </c>
      <c r="H184" s="220">
        <v>6.5529999999999999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2.31413</v>
      </c>
      <c r="R184" s="226">
        <f>Q184*H184</f>
        <v>15.164493889999999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190</v>
      </c>
      <c r="AT184" s="228" t="s">
        <v>186</v>
      </c>
      <c r="AU184" s="228" t="s">
        <v>191</v>
      </c>
      <c r="AY184" s="14" t="s">
        <v>184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191</v>
      </c>
      <c r="BK184" s="229">
        <f>ROUND(I184*H184,2)</f>
        <v>0</v>
      </c>
      <c r="BL184" s="14" t="s">
        <v>190</v>
      </c>
      <c r="BM184" s="228" t="s">
        <v>353</v>
      </c>
    </row>
    <row r="185" s="2" customFormat="1" ht="24.15" customHeight="1">
      <c r="A185" s="35"/>
      <c r="B185" s="36"/>
      <c r="C185" s="216" t="s">
        <v>354</v>
      </c>
      <c r="D185" s="216" t="s">
        <v>186</v>
      </c>
      <c r="E185" s="217" t="s">
        <v>355</v>
      </c>
      <c r="F185" s="218" t="s">
        <v>356</v>
      </c>
      <c r="G185" s="219" t="s">
        <v>244</v>
      </c>
      <c r="H185" s="220">
        <v>78.629999999999995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0.018542260000000001</v>
      </c>
      <c r="R185" s="226">
        <f>Q185*H185</f>
        <v>1.4579779038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190</v>
      </c>
      <c r="AT185" s="228" t="s">
        <v>186</v>
      </c>
      <c r="AU185" s="228" t="s">
        <v>191</v>
      </c>
      <c r="AY185" s="14" t="s">
        <v>184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191</v>
      </c>
      <c r="BK185" s="229">
        <f>ROUND(I185*H185,2)</f>
        <v>0</v>
      </c>
      <c r="BL185" s="14" t="s">
        <v>190</v>
      </c>
      <c r="BM185" s="228" t="s">
        <v>357</v>
      </c>
    </row>
    <row r="186" s="2" customFormat="1" ht="24.15" customHeight="1">
      <c r="A186" s="35"/>
      <c r="B186" s="36"/>
      <c r="C186" s="216" t="s">
        <v>358</v>
      </c>
      <c r="D186" s="216" t="s">
        <v>186</v>
      </c>
      <c r="E186" s="217" t="s">
        <v>359</v>
      </c>
      <c r="F186" s="218" t="s">
        <v>360</v>
      </c>
      <c r="G186" s="219" t="s">
        <v>244</v>
      </c>
      <c r="H186" s="220">
        <v>78.629999999999995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190</v>
      </c>
      <c r="AT186" s="228" t="s">
        <v>186</v>
      </c>
      <c r="AU186" s="228" t="s">
        <v>191</v>
      </c>
      <c r="AY186" s="14" t="s">
        <v>184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191</v>
      </c>
      <c r="BK186" s="229">
        <f>ROUND(I186*H186,2)</f>
        <v>0</v>
      </c>
      <c r="BL186" s="14" t="s">
        <v>190</v>
      </c>
      <c r="BM186" s="228" t="s">
        <v>361</v>
      </c>
    </row>
    <row r="187" s="2" customFormat="1" ht="24.15" customHeight="1">
      <c r="A187" s="35"/>
      <c r="B187" s="36"/>
      <c r="C187" s="216" t="s">
        <v>362</v>
      </c>
      <c r="D187" s="216" t="s">
        <v>186</v>
      </c>
      <c r="E187" s="217" t="s">
        <v>363</v>
      </c>
      <c r="F187" s="218" t="s">
        <v>364</v>
      </c>
      <c r="G187" s="219" t="s">
        <v>230</v>
      </c>
      <c r="H187" s="220">
        <v>0.52400000000000002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1.0165904100000001</v>
      </c>
      <c r="R187" s="226">
        <f>Q187*H187</f>
        <v>0.53269337484000001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190</v>
      </c>
      <c r="AT187" s="228" t="s">
        <v>186</v>
      </c>
      <c r="AU187" s="228" t="s">
        <v>191</v>
      </c>
      <c r="AY187" s="14" t="s">
        <v>184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191</v>
      </c>
      <c r="BK187" s="229">
        <f>ROUND(I187*H187,2)</f>
        <v>0</v>
      </c>
      <c r="BL187" s="14" t="s">
        <v>190</v>
      </c>
      <c r="BM187" s="228" t="s">
        <v>365</v>
      </c>
    </row>
    <row r="188" s="2" customFormat="1" ht="14.4" customHeight="1">
      <c r="A188" s="35"/>
      <c r="B188" s="36"/>
      <c r="C188" s="216" t="s">
        <v>366</v>
      </c>
      <c r="D188" s="216" t="s">
        <v>186</v>
      </c>
      <c r="E188" s="217" t="s">
        <v>367</v>
      </c>
      <c r="F188" s="218" t="s">
        <v>368</v>
      </c>
      <c r="G188" s="219" t="s">
        <v>189</v>
      </c>
      <c r="H188" s="220">
        <v>3.641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2.3255502400000001</v>
      </c>
      <c r="R188" s="226">
        <f>Q188*H188</f>
        <v>8.4673284238399997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190</v>
      </c>
      <c r="AT188" s="228" t="s">
        <v>186</v>
      </c>
      <c r="AU188" s="228" t="s">
        <v>191</v>
      </c>
      <c r="AY188" s="14" t="s">
        <v>184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191</v>
      </c>
      <c r="BK188" s="229">
        <f>ROUND(I188*H188,2)</f>
        <v>0</v>
      </c>
      <c r="BL188" s="14" t="s">
        <v>190</v>
      </c>
      <c r="BM188" s="228" t="s">
        <v>369</v>
      </c>
    </row>
    <row r="189" s="2" customFormat="1" ht="24.15" customHeight="1">
      <c r="A189" s="35"/>
      <c r="B189" s="36"/>
      <c r="C189" s="216" t="s">
        <v>370</v>
      </c>
      <c r="D189" s="216" t="s">
        <v>186</v>
      </c>
      <c r="E189" s="217" t="s">
        <v>371</v>
      </c>
      <c r="F189" s="218" t="s">
        <v>372</v>
      </c>
      <c r="G189" s="219" t="s">
        <v>230</v>
      </c>
      <c r="H189" s="220">
        <v>0.29099999999999998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1.0165683299999999</v>
      </c>
      <c r="R189" s="226">
        <f>Q189*H189</f>
        <v>0.29582138402999997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190</v>
      </c>
      <c r="AT189" s="228" t="s">
        <v>186</v>
      </c>
      <c r="AU189" s="228" t="s">
        <v>191</v>
      </c>
      <c r="AY189" s="14" t="s">
        <v>184</v>
      </c>
      <c r="BE189" s="229">
        <f>IF(N189="základná",J189,0)</f>
        <v>0</v>
      </c>
      <c r="BF189" s="229">
        <f>IF(N189="znížená",J189,0)</f>
        <v>0</v>
      </c>
      <c r="BG189" s="229">
        <f>IF(N189="zákl. prenesená",J189,0)</f>
        <v>0</v>
      </c>
      <c r="BH189" s="229">
        <f>IF(N189="zníž. prenesená",J189,0)</f>
        <v>0</v>
      </c>
      <c r="BI189" s="229">
        <f>IF(N189="nulová",J189,0)</f>
        <v>0</v>
      </c>
      <c r="BJ189" s="14" t="s">
        <v>191</v>
      </c>
      <c r="BK189" s="229">
        <f>ROUND(I189*H189,2)</f>
        <v>0</v>
      </c>
      <c r="BL189" s="14" t="s">
        <v>190</v>
      </c>
      <c r="BM189" s="228" t="s">
        <v>373</v>
      </c>
    </row>
    <row r="190" s="2" customFormat="1" ht="24.15" customHeight="1">
      <c r="A190" s="35"/>
      <c r="B190" s="36"/>
      <c r="C190" s="216" t="s">
        <v>374</v>
      </c>
      <c r="D190" s="216" t="s">
        <v>186</v>
      </c>
      <c r="E190" s="217" t="s">
        <v>375</v>
      </c>
      <c r="F190" s="218" t="s">
        <v>376</v>
      </c>
      <c r="G190" s="219" t="s">
        <v>244</v>
      </c>
      <c r="H190" s="220">
        <v>16.651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0.066194180000000005</v>
      </c>
      <c r="R190" s="226">
        <f>Q190*H190</f>
        <v>1.10219929118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190</v>
      </c>
      <c r="AT190" s="228" t="s">
        <v>186</v>
      </c>
      <c r="AU190" s="228" t="s">
        <v>191</v>
      </c>
      <c r="AY190" s="14" t="s">
        <v>184</v>
      </c>
      <c r="BE190" s="229">
        <f>IF(N190="základná",J190,0)</f>
        <v>0</v>
      </c>
      <c r="BF190" s="229">
        <f>IF(N190="znížená",J190,0)</f>
        <v>0</v>
      </c>
      <c r="BG190" s="229">
        <f>IF(N190="zákl. prenesená",J190,0)</f>
        <v>0</v>
      </c>
      <c r="BH190" s="229">
        <f>IF(N190="zníž. prenesená",J190,0)</f>
        <v>0</v>
      </c>
      <c r="BI190" s="229">
        <f>IF(N190="nulová",J190,0)</f>
        <v>0</v>
      </c>
      <c r="BJ190" s="14" t="s">
        <v>191</v>
      </c>
      <c r="BK190" s="229">
        <f>ROUND(I190*H190,2)</f>
        <v>0</v>
      </c>
      <c r="BL190" s="14" t="s">
        <v>190</v>
      </c>
      <c r="BM190" s="228" t="s">
        <v>377</v>
      </c>
    </row>
    <row r="191" s="2" customFormat="1" ht="24.15" customHeight="1">
      <c r="A191" s="35"/>
      <c r="B191" s="36"/>
      <c r="C191" s="216" t="s">
        <v>378</v>
      </c>
      <c r="D191" s="216" t="s">
        <v>186</v>
      </c>
      <c r="E191" s="217" t="s">
        <v>379</v>
      </c>
      <c r="F191" s="218" t="s">
        <v>380</v>
      </c>
      <c r="G191" s="219" t="s">
        <v>244</v>
      </c>
      <c r="H191" s="220">
        <v>16.651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190</v>
      </c>
      <c r="AT191" s="228" t="s">
        <v>186</v>
      </c>
      <c r="AU191" s="228" t="s">
        <v>191</v>
      </c>
      <c r="AY191" s="14" t="s">
        <v>184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191</v>
      </c>
      <c r="BK191" s="229">
        <f>ROUND(I191*H191,2)</f>
        <v>0</v>
      </c>
      <c r="BL191" s="14" t="s">
        <v>190</v>
      </c>
      <c r="BM191" s="228" t="s">
        <v>381</v>
      </c>
    </row>
    <row r="192" s="2" customFormat="1" ht="24.15" customHeight="1">
      <c r="A192" s="35"/>
      <c r="B192" s="36"/>
      <c r="C192" s="216" t="s">
        <v>382</v>
      </c>
      <c r="D192" s="216" t="s">
        <v>186</v>
      </c>
      <c r="E192" s="217" t="s">
        <v>383</v>
      </c>
      <c r="F192" s="218" t="s">
        <v>384</v>
      </c>
      <c r="G192" s="219" t="s">
        <v>244</v>
      </c>
      <c r="H192" s="220">
        <v>4.9870000000000001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0.060588759999999998</v>
      </c>
      <c r="R192" s="226">
        <f>Q192*H192</f>
        <v>0.30215614612000002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190</v>
      </c>
      <c r="AT192" s="228" t="s">
        <v>186</v>
      </c>
      <c r="AU192" s="228" t="s">
        <v>191</v>
      </c>
      <c r="AY192" s="14" t="s">
        <v>184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191</v>
      </c>
      <c r="BK192" s="229">
        <f>ROUND(I192*H192,2)</f>
        <v>0</v>
      </c>
      <c r="BL192" s="14" t="s">
        <v>190</v>
      </c>
      <c r="BM192" s="228" t="s">
        <v>385</v>
      </c>
    </row>
    <row r="193" s="2" customFormat="1" ht="24.15" customHeight="1">
      <c r="A193" s="35"/>
      <c r="B193" s="36"/>
      <c r="C193" s="216" t="s">
        <v>386</v>
      </c>
      <c r="D193" s="216" t="s">
        <v>186</v>
      </c>
      <c r="E193" s="217" t="s">
        <v>387</v>
      </c>
      <c r="F193" s="218" t="s">
        <v>388</v>
      </c>
      <c r="G193" s="219" t="s">
        <v>244</v>
      </c>
      <c r="H193" s="220">
        <v>4.9870000000000001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190</v>
      </c>
      <c r="AT193" s="228" t="s">
        <v>186</v>
      </c>
      <c r="AU193" s="228" t="s">
        <v>191</v>
      </c>
      <c r="AY193" s="14" t="s">
        <v>184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191</v>
      </c>
      <c r="BK193" s="229">
        <f>ROUND(I193*H193,2)</f>
        <v>0</v>
      </c>
      <c r="BL193" s="14" t="s">
        <v>190</v>
      </c>
      <c r="BM193" s="228" t="s">
        <v>389</v>
      </c>
    </row>
    <row r="194" s="12" customFormat="1" ht="22.8" customHeight="1">
      <c r="A194" s="12"/>
      <c r="B194" s="200"/>
      <c r="C194" s="201"/>
      <c r="D194" s="202" t="s">
        <v>74</v>
      </c>
      <c r="E194" s="214" t="s">
        <v>203</v>
      </c>
      <c r="F194" s="214" t="s">
        <v>390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SUM(P195:P198)</f>
        <v>0</v>
      </c>
      <c r="Q194" s="208"/>
      <c r="R194" s="209">
        <f>SUM(R195:R198)</f>
        <v>10.682354799999999</v>
      </c>
      <c r="S194" s="208"/>
      <c r="T194" s="210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83</v>
      </c>
      <c r="AT194" s="212" t="s">
        <v>74</v>
      </c>
      <c r="AU194" s="212" t="s">
        <v>83</v>
      </c>
      <c r="AY194" s="211" t="s">
        <v>184</v>
      </c>
      <c r="BK194" s="213">
        <f>SUM(BK195:BK198)</f>
        <v>0</v>
      </c>
    </row>
    <row r="195" s="2" customFormat="1" ht="37.8" customHeight="1">
      <c r="A195" s="35"/>
      <c r="B195" s="36"/>
      <c r="C195" s="216" t="s">
        <v>391</v>
      </c>
      <c r="D195" s="216" t="s">
        <v>186</v>
      </c>
      <c r="E195" s="217" t="s">
        <v>392</v>
      </c>
      <c r="F195" s="218" t="s">
        <v>393</v>
      </c>
      <c r="G195" s="219" t="s">
        <v>244</v>
      </c>
      <c r="H195" s="220">
        <v>0.56000000000000005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0.092499999999999999</v>
      </c>
      <c r="R195" s="226">
        <f>Q195*H195</f>
        <v>0.051800000000000006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190</v>
      </c>
      <c r="AT195" s="228" t="s">
        <v>186</v>
      </c>
      <c r="AU195" s="228" t="s">
        <v>191</v>
      </c>
      <c r="AY195" s="14" t="s">
        <v>184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191</v>
      </c>
      <c r="BK195" s="229">
        <f>ROUND(I195*H195,2)</f>
        <v>0</v>
      </c>
      <c r="BL195" s="14" t="s">
        <v>190</v>
      </c>
      <c r="BM195" s="228" t="s">
        <v>394</v>
      </c>
    </row>
    <row r="196" s="2" customFormat="1" ht="14.4" customHeight="1">
      <c r="A196" s="35"/>
      <c r="B196" s="36"/>
      <c r="C196" s="230" t="s">
        <v>395</v>
      </c>
      <c r="D196" s="230" t="s">
        <v>237</v>
      </c>
      <c r="E196" s="231" t="s">
        <v>396</v>
      </c>
      <c r="F196" s="232" t="s">
        <v>397</v>
      </c>
      <c r="G196" s="233" t="s">
        <v>244</v>
      </c>
      <c r="H196" s="234">
        <v>0.57099999999999995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41</v>
      </c>
      <c r="O196" s="88"/>
      <c r="P196" s="226">
        <f>O196*H196</f>
        <v>0</v>
      </c>
      <c r="Q196" s="226">
        <v>0.089999999999999997</v>
      </c>
      <c r="R196" s="226">
        <f>Q196*H196</f>
        <v>0.051389999999999991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215</v>
      </c>
      <c r="AT196" s="228" t="s">
        <v>237</v>
      </c>
      <c r="AU196" s="228" t="s">
        <v>191</v>
      </c>
      <c r="AY196" s="14" t="s">
        <v>184</v>
      </c>
      <c r="BE196" s="229">
        <f>IF(N196="základná",J196,0)</f>
        <v>0</v>
      </c>
      <c r="BF196" s="229">
        <f>IF(N196="znížená",J196,0)</f>
        <v>0</v>
      </c>
      <c r="BG196" s="229">
        <f>IF(N196="zákl. prenesená",J196,0)</f>
        <v>0</v>
      </c>
      <c r="BH196" s="229">
        <f>IF(N196="zníž. prenesená",J196,0)</f>
        <v>0</v>
      </c>
      <c r="BI196" s="229">
        <f>IF(N196="nulová",J196,0)</f>
        <v>0</v>
      </c>
      <c r="BJ196" s="14" t="s">
        <v>191</v>
      </c>
      <c r="BK196" s="229">
        <f>ROUND(I196*H196,2)</f>
        <v>0</v>
      </c>
      <c r="BL196" s="14" t="s">
        <v>190</v>
      </c>
      <c r="BM196" s="228" t="s">
        <v>398</v>
      </c>
    </row>
    <row r="197" s="2" customFormat="1" ht="37.8" customHeight="1">
      <c r="A197" s="35"/>
      <c r="B197" s="36"/>
      <c r="C197" s="216" t="s">
        <v>399</v>
      </c>
      <c r="D197" s="216" t="s">
        <v>186</v>
      </c>
      <c r="E197" s="217" t="s">
        <v>400</v>
      </c>
      <c r="F197" s="218" t="s">
        <v>401</v>
      </c>
      <c r="G197" s="219" t="s">
        <v>323</v>
      </c>
      <c r="H197" s="220">
        <v>87.359999999999999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0.097930000000000003</v>
      </c>
      <c r="R197" s="226">
        <f>Q197*H197</f>
        <v>8.5551648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190</v>
      </c>
      <c r="AT197" s="228" t="s">
        <v>186</v>
      </c>
      <c r="AU197" s="228" t="s">
        <v>191</v>
      </c>
      <c r="AY197" s="14" t="s">
        <v>184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191</v>
      </c>
      <c r="BK197" s="229">
        <f>ROUND(I197*H197,2)</f>
        <v>0</v>
      </c>
      <c r="BL197" s="14" t="s">
        <v>190</v>
      </c>
      <c r="BM197" s="228" t="s">
        <v>402</v>
      </c>
    </row>
    <row r="198" s="2" customFormat="1" ht="14.4" customHeight="1">
      <c r="A198" s="35"/>
      <c r="B198" s="36"/>
      <c r="C198" s="230" t="s">
        <v>403</v>
      </c>
      <c r="D198" s="230" t="s">
        <v>237</v>
      </c>
      <c r="E198" s="231" t="s">
        <v>404</v>
      </c>
      <c r="F198" s="232" t="s">
        <v>405</v>
      </c>
      <c r="G198" s="233" t="s">
        <v>298</v>
      </c>
      <c r="H198" s="234">
        <v>88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41</v>
      </c>
      <c r="O198" s="88"/>
      <c r="P198" s="226">
        <f>O198*H198</f>
        <v>0</v>
      </c>
      <c r="Q198" s="226">
        <v>0.023</v>
      </c>
      <c r="R198" s="226">
        <f>Q198*H198</f>
        <v>2.024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215</v>
      </c>
      <c r="AT198" s="228" t="s">
        <v>237</v>
      </c>
      <c r="AU198" s="228" t="s">
        <v>191</v>
      </c>
      <c r="AY198" s="14" t="s">
        <v>184</v>
      </c>
      <c r="BE198" s="229">
        <f>IF(N198="základná",J198,0)</f>
        <v>0</v>
      </c>
      <c r="BF198" s="229">
        <f>IF(N198="znížená",J198,0)</f>
        <v>0</v>
      </c>
      <c r="BG198" s="229">
        <f>IF(N198="zákl. prenesená",J198,0)</f>
        <v>0</v>
      </c>
      <c r="BH198" s="229">
        <f>IF(N198="zníž. prenesená",J198,0)</f>
        <v>0</v>
      </c>
      <c r="BI198" s="229">
        <f>IF(N198="nulová",J198,0)</f>
        <v>0</v>
      </c>
      <c r="BJ198" s="14" t="s">
        <v>191</v>
      </c>
      <c r="BK198" s="229">
        <f>ROUND(I198*H198,2)</f>
        <v>0</v>
      </c>
      <c r="BL198" s="14" t="s">
        <v>190</v>
      </c>
      <c r="BM198" s="228" t="s">
        <v>406</v>
      </c>
    </row>
    <row r="199" s="12" customFormat="1" ht="22.8" customHeight="1">
      <c r="A199" s="12"/>
      <c r="B199" s="200"/>
      <c r="C199" s="201"/>
      <c r="D199" s="202" t="s">
        <v>74</v>
      </c>
      <c r="E199" s="214" t="s">
        <v>207</v>
      </c>
      <c r="F199" s="214" t="s">
        <v>407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SUM(P200:P216)</f>
        <v>0</v>
      </c>
      <c r="Q199" s="208"/>
      <c r="R199" s="209">
        <f>SUM(R200:R216)</f>
        <v>36.859300222160002</v>
      </c>
      <c r="S199" s="208"/>
      <c r="T199" s="210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83</v>
      </c>
      <c r="AT199" s="212" t="s">
        <v>74</v>
      </c>
      <c r="AU199" s="212" t="s">
        <v>83</v>
      </c>
      <c r="AY199" s="211" t="s">
        <v>184</v>
      </c>
      <c r="BK199" s="213">
        <f>SUM(BK200:BK216)</f>
        <v>0</v>
      </c>
    </row>
    <row r="200" s="2" customFormat="1" ht="24.15" customHeight="1">
      <c r="A200" s="35"/>
      <c r="B200" s="36"/>
      <c r="C200" s="216" t="s">
        <v>408</v>
      </c>
      <c r="D200" s="216" t="s">
        <v>186</v>
      </c>
      <c r="E200" s="217" t="s">
        <v>409</v>
      </c>
      <c r="F200" s="218" t="s">
        <v>410</v>
      </c>
      <c r="G200" s="219" t="s">
        <v>244</v>
      </c>
      <c r="H200" s="220">
        <v>90.730999999999995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0.00019136000000000001</v>
      </c>
      <c r="R200" s="226">
        <f>Q200*H200</f>
        <v>0.017362284160000001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190</v>
      </c>
      <c r="AT200" s="228" t="s">
        <v>186</v>
      </c>
      <c r="AU200" s="228" t="s">
        <v>191</v>
      </c>
      <c r="AY200" s="14" t="s">
        <v>184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191</v>
      </c>
      <c r="BK200" s="229">
        <f>ROUND(I200*H200,2)</f>
        <v>0</v>
      </c>
      <c r="BL200" s="14" t="s">
        <v>190</v>
      </c>
      <c r="BM200" s="228" t="s">
        <v>411</v>
      </c>
    </row>
    <row r="201" s="2" customFormat="1" ht="14.4" customHeight="1">
      <c r="A201" s="35"/>
      <c r="B201" s="36"/>
      <c r="C201" s="216" t="s">
        <v>412</v>
      </c>
      <c r="D201" s="216" t="s">
        <v>186</v>
      </c>
      <c r="E201" s="217" t="s">
        <v>413</v>
      </c>
      <c r="F201" s="218" t="s">
        <v>414</v>
      </c>
      <c r="G201" s="219" t="s">
        <v>244</v>
      </c>
      <c r="H201" s="220">
        <v>414.25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0.00264</v>
      </c>
      <c r="R201" s="226">
        <f>Q201*H201</f>
        <v>1.09362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190</v>
      </c>
      <c r="AT201" s="228" t="s">
        <v>186</v>
      </c>
      <c r="AU201" s="228" t="s">
        <v>191</v>
      </c>
      <c r="AY201" s="14" t="s">
        <v>184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191</v>
      </c>
      <c r="BK201" s="229">
        <f>ROUND(I201*H201,2)</f>
        <v>0</v>
      </c>
      <c r="BL201" s="14" t="s">
        <v>190</v>
      </c>
      <c r="BM201" s="228" t="s">
        <v>415</v>
      </c>
    </row>
    <row r="202" s="2" customFormat="1" ht="14.4" customHeight="1">
      <c r="A202" s="35"/>
      <c r="B202" s="36"/>
      <c r="C202" s="216" t="s">
        <v>416</v>
      </c>
      <c r="D202" s="216" t="s">
        <v>186</v>
      </c>
      <c r="E202" s="217" t="s">
        <v>417</v>
      </c>
      <c r="F202" s="218" t="s">
        <v>418</v>
      </c>
      <c r="G202" s="219" t="s">
        <v>244</v>
      </c>
      <c r="H202" s="220">
        <v>255.572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0.00040000000000000002</v>
      </c>
      <c r="R202" s="226">
        <f>Q202*H202</f>
        <v>0.10222880000000001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190</v>
      </c>
      <c r="AT202" s="228" t="s">
        <v>186</v>
      </c>
      <c r="AU202" s="228" t="s">
        <v>191</v>
      </c>
      <c r="AY202" s="14" t="s">
        <v>184</v>
      </c>
      <c r="BE202" s="229">
        <f>IF(N202="základná",J202,0)</f>
        <v>0</v>
      </c>
      <c r="BF202" s="229">
        <f>IF(N202="znížená",J202,0)</f>
        <v>0</v>
      </c>
      <c r="BG202" s="229">
        <f>IF(N202="zákl. prenesená",J202,0)</f>
        <v>0</v>
      </c>
      <c r="BH202" s="229">
        <f>IF(N202="zníž. prenesená",J202,0)</f>
        <v>0</v>
      </c>
      <c r="BI202" s="229">
        <f>IF(N202="nulová",J202,0)</f>
        <v>0</v>
      </c>
      <c r="BJ202" s="14" t="s">
        <v>191</v>
      </c>
      <c r="BK202" s="229">
        <f>ROUND(I202*H202,2)</f>
        <v>0</v>
      </c>
      <c r="BL202" s="14" t="s">
        <v>190</v>
      </c>
      <c r="BM202" s="228" t="s">
        <v>419</v>
      </c>
    </row>
    <row r="203" s="2" customFormat="1" ht="24.15" customHeight="1">
      <c r="A203" s="35"/>
      <c r="B203" s="36"/>
      <c r="C203" s="216" t="s">
        <v>420</v>
      </c>
      <c r="D203" s="216" t="s">
        <v>186</v>
      </c>
      <c r="E203" s="217" t="s">
        <v>421</v>
      </c>
      <c r="F203" s="218" t="s">
        <v>422</v>
      </c>
      <c r="G203" s="219" t="s">
        <v>244</v>
      </c>
      <c r="H203" s="220">
        <v>414.25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7.4999999999999993E-05</v>
      </c>
      <c r="R203" s="226">
        <f>Q203*H203</f>
        <v>0.031068749999999996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190</v>
      </c>
      <c r="AT203" s="228" t="s">
        <v>186</v>
      </c>
      <c r="AU203" s="228" t="s">
        <v>191</v>
      </c>
      <c r="AY203" s="14" t="s">
        <v>184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191</v>
      </c>
      <c r="BK203" s="229">
        <f>ROUND(I203*H203,2)</f>
        <v>0</v>
      </c>
      <c r="BL203" s="14" t="s">
        <v>190</v>
      </c>
      <c r="BM203" s="228" t="s">
        <v>423</v>
      </c>
    </row>
    <row r="204" s="2" customFormat="1" ht="24.15" customHeight="1">
      <c r="A204" s="35"/>
      <c r="B204" s="36"/>
      <c r="C204" s="216" t="s">
        <v>424</v>
      </c>
      <c r="D204" s="216" t="s">
        <v>186</v>
      </c>
      <c r="E204" s="217" t="s">
        <v>425</v>
      </c>
      <c r="F204" s="218" t="s">
        <v>426</v>
      </c>
      <c r="G204" s="219" t="s">
        <v>244</v>
      </c>
      <c r="H204" s="220">
        <v>414.25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0.0044000000000000003</v>
      </c>
      <c r="R204" s="226">
        <f>Q204*H204</f>
        <v>1.8227000000000002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190</v>
      </c>
      <c r="AT204" s="228" t="s">
        <v>186</v>
      </c>
      <c r="AU204" s="228" t="s">
        <v>191</v>
      </c>
      <c r="AY204" s="14" t="s">
        <v>184</v>
      </c>
      <c r="BE204" s="229">
        <f>IF(N204="základná",J204,0)</f>
        <v>0</v>
      </c>
      <c r="BF204" s="229">
        <f>IF(N204="znížená",J204,0)</f>
        <v>0</v>
      </c>
      <c r="BG204" s="229">
        <f>IF(N204="zákl. prenesená",J204,0)</f>
        <v>0</v>
      </c>
      <c r="BH204" s="229">
        <f>IF(N204="zníž. prenesená",J204,0)</f>
        <v>0</v>
      </c>
      <c r="BI204" s="229">
        <f>IF(N204="nulová",J204,0)</f>
        <v>0</v>
      </c>
      <c r="BJ204" s="14" t="s">
        <v>191</v>
      </c>
      <c r="BK204" s="229">
        <f>ROUND(I204*H204,2)</f>
        <v>0</v>
      </c>
      <c r="BL204" s="14" t="s">
        <v>190</v>
      </c>
      <c r="BM204" s="228" t="s">
        <v>427</v>
      </c>
    </row>
    <row r="205" s="2" customFormat="1" ht="24.15" customHeight="1">
      <c r="A205" s="35"/>
      <c r="B205" s="36"/>
      <c r="C205" s="216" t="s">
        <v>428</v>
      </c>
      <c r="D205" s="216" t="s">
        <v>186</v>
      </c>
      <c r="E205" s="217" t="s">
        <v>429</v>
      </c>
      <c r="F205" s="218" t="s">
        <v>430</v>
      </c>
      <c r="G205" s="219" t="s">
        <v>244</v>
      </c>
      <c r="H205" s="220">
        <v>847.298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7.4999999999999993E-05</v>
      </c>
      <c r="R205" s="226">
        <f>Q205*H205</f>
        <v>0.063547349999999989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190</v>
      </c>
      <c r="AT205" s="228" t="s">
        <v>186</v>
      </c>
      <c r="AU205" s="228" t="s">
        <v>191</v>
      </c>
      <c r="AY205" s="14" t="s">
        <v>184</v>
      </c>
      <c r="BE205" s="229">
        <f>IF(N205="základná",J205,0)</f>
        <v>0</v>
      </c>
      <c r="BF205" s="229">
        <f>IF(N205="znížená",J205,0)</f>
        <v>0</v>
      </c>
      <c r="BG205" s="229">
        <f>IF(N205="zákl. prenesená",J205,0)</f>
        <v>0</v>
      </c>
      <c r="BH205" s="229">
        <f>IF(N205="zníž. prenesená",J205,0)</f>
        <v>0</v>
      </c>
      <c r="BI205" s="229">
        <f>IF(N205="nulová",J205,0)</f>
        <v>0</v>
      </c>
      <c r="BJ205" s="14" t="s">
        <v>191</v>
      </c>
      <c r="BK205" s="229">
        <f>ROUND(I205*H205,2)</f>
        <v>0</v>
      </c>
      <c r="BL205" s="14" t="s">
        <v>190</v>
      </c>
      <c r="BM205" s="228" t="s">
        <v>431</v>
      </c>
    </row>
    <row r="206" s="2" customFormat="1" ht="24.15" customHeight="1">
      <c r="A206" s="35"/>
      <c r="B206" s="36"/>
      <c r="C206" s="216" t="s">
        <v>432</v>
      </c>
      <c r="D206" s="216" t="s">
        <v>186</v>
      </c>
      <c r="E206" s="217" t="s">
        <v>433</v>
      </c>
      <c r="F206" s="218" t="s">
        <v>434</v>
      </c>
      <c r="G206" s="219" t="s">
        <v>244</v>
      </c>
      <c r="H206" s="220">
        <v>847.298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0.0126</v>
      </c>
      <c r="R206" s="226">
        <f>Q206*H206</f>
        <v>10.6759548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190</v>
      </c>
      <c r="AT206" s="228" t="s">
        <v>186</v>
      </c>
      <c r="AU206" s="228" t="s">
        <v>191</v>
      </c>
      <c r="AY206" s="14" t="s">
        <v>184</v>
      </c>
      <c r="BE206" s="229">
        <f>IF(N206="základná",J206,0)</f>
        <v>0</v>
      </c>
      <c r="BF206" s="229">
        <f>IF(N206="znížená",J206,0)</f>
        <v>0</v>
      </c>
      <c r="BG206" s="229">
        <f>IF(N206="zákl. prenesená",J206,0)</f>
        <v>0</v>
      </c>
      <c r="BH206" s="229">
        <f>IF(N206="zníž. prenesená",J206,0)</f>
        <v>0</v>
      </c>
      <c r="BI206" s="229">
        <f>IF(N206="nulová",J206,0)</f>
        <v>0</v>
      </c>
      <c r="BJ206" s="14" t="s">
        <v>191</v>
      </c>
      <c r="BK206" s="229">
        <f>ROUND(I206*H206,2)</f>
        <v>0</v>
      </c>
      <c r="BL206" s="14" t="s">
        <v>190</v>
      </c>
      <c r="BM206" s="228" t="s">
        <v>435</v>
      </c>
    </row>
    <row r="207" s="2" customFormat="1" ht="24.15" customHeight="1">
      <c r="A207" s="35"/>
      <c r="B207" s="36"/>
      <c r="C207" s="216" t="s">
        <v>436</v>
      </c>
      <c r="D207" s="216" t="s">
        <v>186</v>
      </c>
      <c r="E207" s="217" t="s">
        <v>437</v>
      </c>
      <c r="F207" s="218" t="s">
        <v>438</v>
      </c>
      <c r="G207" s="219" t="s">
        <v>323</v>
      </c>
      <c r="H207" s="220">
        <v>340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0.0017639999999999999</v>
      </c>
      <c r="R207" s="226">
        <f>Q207*H207</f>
        <v>0.59975999999999996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190</v>
      </c>
      <c r="AT207" s="228" t="s">
        <v>186</v>
      </c>
      <c r="AU207" s="228" t="s">
        <v>191</v>
      </c>
      <c r="AY207" s="14" t="s">
        <v>184</v>
      </c>
      <c r="BE207" s="229">
        <f>IF(N207="základná",J207,0)</f>
        <v>0</v>
      </c>
      <c r="BF207" s="229">
        <f>IF(N207="znížená",J207,0)</f>
        <v>0</v>
      </c>
      <c r="BG207" s="229">
        <f>IF(N207="zákl. prenesená",J207,0)</f>
        <v>0</v>
      </c>
      <c r="BH207" s="229">
        <f>IF(N207="zníž. prenesená",J207,0)</f>
        <v>0</v>
      </c>
      <c r="BI207" s="229">
        <f>IF(N207="nulová",J207,0)</f>
        <v>0</v>
      </c>
      <c r="BJ207" s="14" t="s">
        <v>191</v>
      </c>
      <c r="BK207" s="229">
        <f>ROUND(I207*H207,2)</f>
        <v>0</v>
      </c>
      <c r="BL207" s="14" t="s">
        <v>190</v>
      </c>
      <c r="BM207" s="228" t="s">
        <v>439</v>
      </c>
    </row>
    <row r="208" s="2" customFormat="1" ht="24.15" customHeight="1">
      <c r="A208" s="35"/>
      <c r="B208" s="36"/>
      <c r="C208" s="216" t="s">
        <v>440</v>
      </c>
      <c r="D208" s="216" t="s">
        <v>186</v>
      </c>
      <c r="E208" s="217" t="s">
        <v>441</v>
      </c>
      <c r="F208" s="218" t="s">
        <v>442</v>
      </c>
      <c r="G208" s="219" t="s">
        <v>244</v>
      </c>
      <c r="H208" s="220">
        <v>144.25200000000001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0.000154</v>
      </c>
      <c r="R208" s="226">
        <f>Q208*H208</f>
        <v>0.022214808000000003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190</v>
      </c>
      <c r="AT208" s="228" t="s">
        <v>186</v>
      </c>
      <c r="AU208" s="228" t="s">
        <v>191</v>
      </c>
      <c r="AY208" s="14" t="s">
        <v>184</v>
      </c>
      <c r="BE208" s="229">
        <f>IF(N208="základná",J208,0)</f>
        <v>0</v>
      </c>
      <c r="BF208" s="229">
        <f>IF(N208="znížená",J208,0)</f>
        <v>0</v>
      </c>
      <c r="BG208" s="229">
        <f>IF(N208="zákl. prenesená",J208,0)</f>
        <v>0</v>
      </c>
      <c r="BH208" s="229">
        <f>IF(N208="zníž. prenesená",J208,0)</f>
        <v>0</v>
      </c>
      <c r="BI208" s="229">
        <f>IF(N208="nulová",J208,0)</f>
        <v>0</v>
      </c>
      <c r="BJ208" s="14" t="s">
        <v>191</v>
      </c>
      <c r="BK208" s="229">
        <f>ROUND(I208*H208,2)</f>
        <v>0</v>
      </c>
      <c r="BL208" s="14" t="s">
        <v>190</v>
      </c>
      <c r="BM208" s="228" t="s">
        <v>443</v>
      </c>
    </row>
    <row r="209" s="2" customFormat="1" ht="14.4" customHeight="1">
      <c r="A209" s="35"/>
      <c r="B209" s="36"/>
      <c r="C209" s="216" t="s">
        <v>444</v>
      </c>
      <c r="D209" s="216" t="s">
        <v>186</v>
      </c>
      <c r="E209" s="217" t="s">
        <v>445</v>
      </c>
      <c r="F209" s="218" t="s">
        <v>446</v>
      </c>
      <c r="G209" s="219" t="s">
        <v>244</v>
      </c>
      <c r="H209" s="220">
        <v>529.58000000000004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0.00018000000000000001</v>
      </c>
      <c r="R209" s="226">
        <f>Q209*H209</f>
        <v>0.095324400000000017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190</v>
      </c>
      <c r="AT209" s="228" t="s">
        <v>186</v>
      </c>
      <c r="AU209" s="228" t="s">
        <v>191</v>
      </c>
      <c r="AY209" s="14" t="s">
        <v>184</v>
      </c>
      <c r="BE209" s="229">
        <f>IF(N209="základná",J209,0)</f>
        <v>0</v>
      </c>
      <c r="BF209" s="229">
        <f>IF(N209="znížená",J209,0)</f>
        <v>0</v>
      </c>
      <c r="BG209" s="229">
        <f>IF(N209="zákl. prenesená",J209,0)</f>
        <v>0</v>
      </c>
      <c r="BH209" s="229">
        <f>IF(N209="zníž. prenesená",J209,0)</f>
        <v>0</v>
      </c>
      <c r="BI209" s="229">
        <f>IF(N209="nulová",J209,0)</f>
        <v>0</v>
      </c>
      <c r="BJ209" s="14" t="s">
        <v>191</v>
      </c>
      <c r="BK209" s="229">
        <f>ROUND(I209*H209,2)</f>
        <v>0</v>
      </c>
      <c r="BL209" s="14" t="s">
        <v>190</v>
      </c>
      <c r="BM209" s="228" t="s">
        <v>447</v>
      </c>
    </row>
    <row r="210" s="2" customFormat="1" ht="24.15" customHeight="1">
      <c r="A210" s="35"/>
      <c r="B210" s="36"/>
      <c r="C210" s="216" t="s">
        <v>448</v>
      </c>
      <c r="D210" s="216" t="s">
        <v>186</v>
      </c>
      <c r="E210" s="217" t="s">
        <v>449</v>
      </c>
      <c r="F210" s="218" t="s">
        <v>450</v>
      </c>
      <c r="G210" s="219" t="s">
        <v>244</v>
      </c>
      <c r="H210" s="220">
        <v>529.58000000000004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0.0033800000000000002</v>
      </c>
      <c r="R210" s="226">
        <f>Q210*H210</f>
        <v>1.7899804000000001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190</v>
      </c>
      <c r="AT210" s="228" t="s">
        <v>186</v>
      </c>
      <c r="AU210" s="228" t="s">
        <v>191</v>
      </c>
      <c r="AY210" s="14" t="s">
        <v>184</v>
      </c>
      <c r="BE210" s="229">
        <f>IF(N210="základná",J210,0)</f>
        <v>0</v>
      </c>
      <c r="BF210" s="229">
        <f>IF(N210="znížená",J210,0)</f>
        <v>0</v>
      </c>
      <c r="BG210" s="229">
        <f>IF(N210="zákl. prenesená",J210,0)</f>
        <v>0</v>
      </c>
      <c r="BH210" s="229">
        <f>IF(N210="zníž. prenesená",J210,0)</f>
        <v>0</v>
      </c>
      <c r="BI210" s="229">
        <f>IF(N210="nulová",J210,0)</f>
        <v>0</v>
      </c>
      <c r="BJ210" s="14" t="s">
        <v>191</v>
      </c>
      <c r="BK210" s="229">
        <f>ROUND(I210*H210,2)</f>
        <v>0</v>
      </c>
      <c r="BL210" s="14" t="s">
        <v>190</v>
      </c>
      <c r="BM210" s="228" t="s">
        <v>451</v>
      </c>
    </row>
    <row r="211" s="2" customFormat="1" ht="24.15" customHeight="1">
      <c r="A211" s="35"/>
      <c r="B211" s="36"/>
      <c r="C211" s="216" t="s">
        <v>452</v>
      </c>
      <c r="D211" s="216" t="s">
        <v>186</v>
      </c>
      <c r="E211" s="217" t="s">
        <v>453</v>
      </c>
      <c r="F211" s="218" t="s">
        <v>454</v>
      </c>
      <c r="G211" s="219" t="s">
        <v>244</v>
      </c>
      <c r="H211" s="220">
        <v>34.997999999999998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0.01881</v>
      </c>
      <c r="R211" s="226">
        <f>Q211*H211</f>
        <v>0.65831237999999992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190</v>
      </c>
      <c r="AT211" s="228" t="s">
        <v>186</v>
      </c>
      <c r="AU211" s="228" t="s">
        <v>191</v>
      </c>
      <c r="AY211" s="14" t="s">
        <v>184</v>
      </c>
      <c r="BE211" s="229">
        <f>IF(N211="základná",J211,0)</f>
        <v>0</v>
      </c>
      <c r="BF211" s="229">
        <f>IF(N211="znížená",J211,0)</f>
        <v>0</v>
      </c>
      <c r="BG211" s="229">
        <f>IF(N211="zákl. prenesená",J211,0)</f>
        <v>0</v>
      </c>
      <c r="BH211" s="229">
        <f>IF(N211="zníž. prenesená",J211,0)</f>
        <v>0</v>
      </c>
      <c r="BI211" s="229">
        <f>IF(N211="nulová",J211,0)</f>
        <v>0</v>
      </c>
      <c r="BJ211" s="14" t="s">
        <v>191</v>
      </c>
      <c r="BK211" s="229">
        <f>ROUND(I211*H211,2)</f>
        <v>0</v>
      </c>
      <c r="BL211" s="14" t="s">
        <v>190</v>
      </c>
      <c r="BM211" s="228" t="s">
        <v>455</v>
      </c>
    </row>
    <row r="212" s="2" customFormat="1" ht="24.15" customHeight="1">
      <c r="A212" s="35"/>
      <c r="B212" s="36"/>
      <c r="C212" s="216" t="s">
        <v>456</v>
      </c>
      <c r="D212" s="216" t="s">
        <v>186</v>
      </c>
      <c r="E212" s="217" t="s">
        <v>457</v>
      </c>
      <c r="F212" s="218" t="s">
        <v>458</v>
      </c>
      <c r="G212" s="219" t="s">
        <v>244</v>
      </c>
      <c r="H212" s="220">
        <v>529.58000000000004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0.03737</v>
      </c>
      <c r="R212" s="226">
        <f>Q212*H212</f>
        <v>19.790404600000002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190</v>
      </c>
      <c r="AT212" s="228" t="s">
        <v>186</v>
      </c>
      <c r="AU212" s="228" t="s">
        <v>191</v>
      </c>
      <c r="AY212" s="14" t="s">
        <v>184</v>
      </c>
      <c r="BE212" s="229">
        <f>IF(N212="základná",J212,0)</f>
        <v>0</v>
      </c>
      <c r="BF212" s="229">
        <f>IF(N212="znížená",J212,0)</f>
        <v>0</v>
      </c>
      <c r="BG212" s="229">
        <f>IF(N212="zákl. prenesená",J212,0)</f>
        <v>0</v>
      </c>
      <c r="BH212" s="229">
        <f>IF(N212="zníž. prenesená",J212,0)</f>
        <v>0</v>
      </c>
      <c r="BI212" s="229">
        <f>IF(N212="nulová",J212,0)</f>
        <v>0</v>
      </c>
      <c r="BJ212" s="14" t="s">
        <v>191</v>
      </c>
      <c r="BK212" s="229">
        <f>ROUND(I212*H212,2)</f>
        <v>0</v>
      </c>
      <c r="BL212" s="14" t="s">
        <v>190</v>
      </c>
      <c r="BM212" s="228" t="s">
        <v>459</v>
      </c>
    </row>
    <row r="213" s="2" customFormat="1" ht="24.15" customHeight="1">
      <c r="A213" s="35"/>
      <c r="B213" s="36"/>
      <c r="C213" s="216" t="s">
        <v>460</v>
      </c>
      <c r="D213" s="216" t="s">
        <v>186</v>
      </c>
      <c r="E213" s="217" t="s">
        <v>461</v>
      </c>
      <c r="F213" s="218" t="s">
        <v>462</v>
      </c>
      <c r="G213" s="219" t="s">
        <v>244</v>
      </c>
      <c r="H213" s="220">
        <v>414.25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190</v>
      </c>
      <c r="AT213" s="228" t="s">
        <v>186</v>
      </c>
      <c r="AU213" s="228" t="s">
        <v>191</v>
      </c>
      <c r="AY213" s="14" t="s">
        <v>184</v>
      </c>
      <c r="BE213" s="229">
        <f>IF(N213="základná",J213,0)</f>
        <v>0</v>
      </c>
      <c r="BF213" s="229">
        <f>IF(N213="znížená",J213,0)</f>
        <v>0</v>
      </c>
      <c r="BG213" s="229">
        <f>IF(N213="zákl. prenesená",J213,0)</f>
        <v>0</v>
      </c>
      <c r="BH213" s="229">
        <f>IF(N213="zníž. prenesená",J213,0)</f>
        <v>0</v>
      </c>
      <c r="BI213" s="229">
        <f>IF(N213="nulová",J213,0)</f>
        <v>0</v>
      </c>
      <c r="BJ213" s="14" t="s">
        <v>191</v>
      </c>
      <c r="BK213" s="229">
        <f>ROUND(I213*H213,2)</f>
        <v>0</v>
      </c>
      <c r="BL213" s="14" t="s">
        <v>190</v>
      </c>
      <c r="BM213" s="228" t="s">
        <v>463</v>
      </c>
    </row>
    <row r="214" s="2" customFormat="1" ht="24.15" customHeight="1">
      <c r="A214" s="35"/>
      <c r="B214" s="36"/>
      <c r="C214" s="230" t="s">
        <v>464</v>
      </c>
      <c r="D214" s="230" t="s">
        <v>237</v>
      </c>
      <c r="E214" s="231" t="s">
        <v>465</v>
      </c>
      <c r="F214" s="232" t="s">
        <v>466</v>
      </c>
      <c r="G214" s="233" t="s">
        <v>244</v>
      </c>
      <c r="H214" s="234">
        <v>414.25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41</v>
      </c>
      <c r="O214" s="88"/>
      <c r="P214" s="226">
        <f>O214*H214</f>
        <v>0</v>
      </c>
      <c r="Q214" s="226">
        <v>0.00010000000000000001</v>
      </c>
      <c r="R214" s="226">
        <f>Q214*H214</f>
        <v>0.041425000000000003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215</v>
      </c>
      <c r="AT214" s="228" t="s">
        <v>237</v>
      </c>
      <c r="AU214" s="228" t="s">
        <v>191</v>
      </c>
      <c r="AY214" s="14" t="s">
        <v>184</v>
      </c>
      <c r="BE214" s="229">
        <f>IF(N214="základná",J214,0)</f>
        <v>0</v>
      </c>
      <c r="BF214" s="229">
        <f>IF(N214="znížená",J214,0)</f>
        <v>0</v>
      </c>
      <c r="BG214" s="229">
        <f>IF(N214="zákl. prenesená",J214,0)</f>
        <v>0</v>
      </c>
      <c r="BH214" s="229">
        <f>IF(N214="zníž. prenesená",J214,0)</f>
        <v>0</v>
      </c>
      <c r="BI214" s="229">
        <f>IF(N214="nulová",J214,0)</f>
        <v>0</v>
      </c>
      <c r="BJ214" s="14" t="s">
        <v>191</v>
      </c>
      <c r="BK214" s="229">
        <f>ROUND(I214*H214,2)</f>
        <v>0</v>
      </c>
      <c r="BL214" s="14" t="s">
        <v>190</v>
      </c>
      <c r="BM214" s="228" t="s">
        <v>467</v>
      </c>
    </row>
    <row r="215" s="2" customFormat="1" ht="14.4" customHeight="1">
      <c r="A215" s="35"/>
      <c r="B215" s="36"/>
      <c r="C215" s="216" t="s">
        <v>468</v>
      </c>
      <c r="D215" s="216" t="s">
        <v>186</v>
      </c>
      <c r="E215" s="217" t="s">
        <v>469</v>
      </c>
      <c r="F215" s="218" t="s">
        <v>470</v>
      </c>
      <c r="G215" s="219" t="s">
        <v>323</v>
      </c>
      <c r="H215" s="220">
        <v>362.06999999999999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190</v>
      </c>
      <c r="AT215" s="228" t="s">
        <v>186</v>
      </c>
      <c r="AU215" s="228" t="s">
        <v>191</v>
      </c>
      <c r="AY215" s="14" t="s">
        <v>184</v>
      </c>
      <c r="BE215" s="229">
        <f>IF(N215="základná",J215,0)</f>
        <v>0</v>
      </c>
      <c r="BF215" s="229">
        <f>IF(N215="znížená",J215,0)</f>
        <v>0</v>
      </c>
      <c r="BG215" s="229">
        <f>IF(N215="zákl. prenesená",J215,0)</f>
        <v>0</v>
      </c>
      <c r="BH215" s="229">
        <f>IF(N215="zníž. prenesená",J215,0)</f>
        <v>0</v>
      </c>
      <c r="BI215" s="229">
        <f>IF(N215="nulová",J215,0)</f>
        <v>0</v>
      </c>
      <c r="BJ215" s="14" t="s">
        <v>191</v>
      </c>
      <c r="BK215" s="229">
        <f>ROUND(I215*H215,2)</f>
        <v>0</v>
      </c>
      <c r="BL215" s="14" t="s">
        <v>190</v>
      </c>
      <c r="BM215" s="228" t="s">
        <v>471</v>
      </c>
    </row>
    <row r="216" s="2" customFormat="1" ht="24.15" customHeight="1">
      <c r="A216" s="35"/>
      <c r="B216" s="36"/>
      <c r="C216" s="230" t="s">
        <v>472</v>
      </c>
      <c r="D216" s="230" t="s">
        <v>237</v>
      </c>
      <c r="E216" s="231" t="s">
        <v>473</v>
      </c>
      <c r="F216" s="232" t="s">
        <v>474</v>
      </c>
      <c r="G216" s="233" t="s">
        <v>323</v>
      </c>
      <c r="H216" s="234">
        <v>369.31099999999998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41</v>
      </c>
      <c r="O216" s="88"/>
      <c r="P216" s="226">
        <f>O216*H216</f>
        <v>0</v>
      </c>
      <c r="Q216" s="226">
        <v>0.00014999999999999999</v>
      </c>
      <c r="R216" s="226">
        <f>Q216*H216</f>
        <v>0.055396649999999992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215</v>
      </c>
      <c r="AT216" s="228" t="s">
        <v>237</v>
      </c>
      <c r="AU216" s="228" t="s">
        <v>191</v>
      </c>
      <c r="AY216" s="14" t="s">
        <v>184</v>
      </c>
      <c r="BE216" s="229">
        <f>IF(N216="základná",J216,0)</f>
        <v>0</v>
      </c>
      <c r="BF216" s="229">
        <f>IF(N216="znížená",J216,0)</f>
        <v>0</v>
      </c>
      <c r="BG216" s="229">
        <f>IF(N216="zákl. prenesená",J216,0)</f>
        <v>0</v>
      </c>
      <c r="BH216" s="229">
        <f>IF(N216="zníž. prenesená",J216,0)</f>
        <v>0</v>
      </c>
      <c r="BI216" s="229">
        <f>IF(N216="nulová",J216,0)</f>
        <v>0</v>
      </c>
      <c r="BJ216" s="14" t="s">
        <v>191</v>
      </c>
      <c r="BK216" s="229">
        <f>ROUND(I216*H216,2)</f>
        <v>0</v>
      </c>
      <c r="BL216" s="14" t="s">
        <v>190</v>
      </c>
      <c r="BM216" s="228" t="s">
        <v>475</v>
      </c>
    </row>
    <row r="217" s="12" customFormat="1" ht="22.8" customHeight="1">
      <c r="A217" s="12"/>
      <c r="B217" s="200"/>
      <c r="C217" s="201"/>
      <c r="D217" s="202" t="s">
        <v>74</v>
      </c>
      <c r="E217" s="214" t="s">
        <v>219</v>
      </c>
      <c r="F217" s="214" t="s">
        <v>476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SUM(P218:P229)</f>
        <v>0</v>
      </c>
      <c r="Q217" s="208"/>
      <c r="R217" s="209">
        <f>SUM(R218:R229)</f>
        <v>49.744943170819987</v>
      </c>
      <c r="S217" s="208"/>
      <c r="T217" s="210">
        <f>SUM(T218:T229)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83</v>
      </c>
      <c r="AT217" s="212" t="s">
        <v>74</v>
      </c>
      <c r="AU217" s="212" t="s">
        <v>83</v>
      </c>
      <c r="AY217" s="211" t="s">
        <v>184</v>
      </c>
      <c r="BK217" s="213">
        <f>SUM(BK218:BK229)</f>
        <v>0</v>
      </c>
    </row>
    <row r="218" s="2" customFormat="1" ht="24.15" customHeight="1">
      <c r="A218" s="35"/>
      <c r="B218" s="36"/>
      <c r="C218" s="216" t="s">
        <v>477</v>
      </c>
      <c r="D218" s="216" t="s">
        <v>186</v>
      </c>
      <c r="E218" s="217" t="s">
        <v>478</v>
      </c>
      <c r="F218" s="218" t="s">
        <v>479</v>
      </c>
      <c r="G218" s="219" t="s">
        <v>244</v>
      </c>
      <c r="H218" s="220">
        <v>414.25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251</v>
      </c>
      <c r="AT218" s="228" t="s">
        <v>186</v>
      </c>
      <c r="AU218" s="228" t="s">
        <v>191</v>
      </c>
      <c r="AY218" s="14" t="s">
        <v>184</v>
      </c>
      <c r="BE218" s="229">
        <f>IF(N218="základná",J218,0)</f>
        <v>0</v>
      </c>
      <c r="BF218" s="229">
        <f>IF(N218="znížená",J218,0)</f>
        <v>0</v>
      </c>
      <c r="BG218" s="229">
        <f>IF(N218="zákl. prenesená",J218,0)</f>
        <v>0</v>
      </c>
      <c r="BH218" s="229">
        <f>IF(N218="zníž. prenesená",J218,0)</f>
        <v>0</v>
      </c>
      <c r="BI218" s="229">
        <f>IF(N218="nulová",J218,0)</f>
        <v>0</v>
      </c>
      <c r="BJ218" s="14" t="s">
        <v>191</v>
      </c>
      <c r="BK218" s="229">
        <f>ROUND(I218*H218,2)</f>
        <v>0</v>
      </c>
      <c r="BL218" s="14" t="s">
        <v>251</v>
      </c>
      <c r="BM218" s="228" t="s">
        <v>480</v>
      </c>
    </row>
    <row r="219" s="2" customFormat="1" ht="24.15" customHeight="1">
      <c r="A219" s="35"/>
      <c r="B219" s="36"/>
      <c r="C219" s="216" t="s">
        <v>481</v>
      </c>
      <c r="D219" s="216" t="s">
        <v>186</v>
      </c>
      <c r="E219" s="217" t="s">
        <v>482</v>
      </c>
      <c r="F219" s="218" t="s">
        <v>483</v>
      </c>
      <c r="G219" s="219" t="s">
        <v>244</v>
      </c>
      <c r="H219" s="220">
        <v>625.15599999999995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0.025710469999999999</v>
      </c>
      <c r="R219" s="226">
        <f>Q219*H219</f>
        <v>16.073054583319998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190</v>
      </c>
      <c r="AT219" s="228" t="s">
        <v>186</v>
      </c>
      <c r="AU219" s="228" t="s">
        <v>191</v>
      </c>
      <c r="AY219" s="14" t="s">
        <v>184</v>
      </c>
      <c r="BE219" s="229">
        <f>IF(N219="základná",J219,0)</f>
        <v>0</v>
      </c>
      <c r="BF219" s="229">
        <f>IF(N219="znížená",J219,0)</f>
        <v>0</v>
      </c>
      <c r="BG219" s="229">
        <f>IF(N219="zákl. prenesená",J219,0)</f>
        <v>0</v>
      </c>
      <c r="BH219" s="229">
        <f>IF(N219="zníž. prenesená",J219,0)</f>
        <v>0</v>
      </c>
      <c r="BI219" s="229">
        <f>IF(N219="nulová",J219,0)</f>
        <v>0</v>
      </c>
      <c r="BJ219" s="14" t="s">
        <v>191</v>
      </c>
      <c r="BK219" s="229">
        <f>ROUND(I219*H219,2)</f>
        <v>0</v>
      </c>
      <c r="BL219" s="14" t="s">
        <v>190</v>
      </c>
      <c r="BM219" s="228" t="s">
        <v>484</v>
      </c>
    </row>
    <row r="220" s="2" customFormat="1" ht="37.8" customHeight="1">
      <c r="A220" s="35"/>
      <c r="B220" s="36"/>
      <c r="C220" s="216" t="s">
        <v>485</v>
      </c>
      <c r="D220" s="216" t="s">
        <v>186</v>
      </c>
      <c r="E220" s="217" t="s">
        <v>486</v>
      </c>
      <c r="F220" s="218" t="s">
        <v>487</v>
      </c>
      <c r="G220" s="219" t="s">
        <v>244</v>
      </c>
      <c r="H220" s="220">
        <v>1250.3119999999999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190</v>
      </c>
      <c r="AT220" s="228" t="s">
        <v>186</v>
      </c>
      <c r="AU220" s="228" t="s">
        <v>191</v>
      </c>
      <c r="AY220" s="14" t="s">
        <v>184</v>
      </c>
      <c r="BE220" s="229">
        <f>IF(N220="základná",J220,0)</f>
        <v>0</v>
      </c>
      <c r="BF220" s="229">
        <f>IF(N220="znížená",J220,0)</f>
        <v>0</v>
      </c>
      <c r="BG220" s="229">
        <f>IF(N220="zákl. prenesená",J220,0)</f>
        <v>0</v>
      </c>
      <c r="BH220" s="229">
        <f>IF(N220="zníž. prenesená",J220,0)</f>
        <v>0</v>
      </c>
      <c r="BI220" s="229">
        <f>IF(N220="nulová",J220,0)</f>
        <v>0</v>
      </c>
      <c r="BJ220" s="14" t="s">
        <v>191</v>
      </c>
      <c r="BK220" s="229">
        <f>ROUND(I220*H220,2)</f>
        <v>0</v>
      </c>
      <c r="BL220" s="14" t="s">
        <v>190</v>
      </c>
      <c r="BM220" s="228" t="s">
        <v>488</v>
      </c>
    </row>
    <row r="221" s="2" customFormat="1" ht="24.15" customHeight="1">
      <c r="A221" s="35"/>
      <c r="B221" s="36"/>
      <c r="C221" s="216" t="s">
        <v>489</v>
      </c>
      <c r="D221" s="216" t="s">
        <v>186</v>
      </c>
      <c r="E221" s="217" t="s">
        <v>490</v>
      </c>
      <c r="F221" s="218" t="s">
        <v>491</v>
      </c>
      <c r="G221" s="219" t="s">
        <v>244</v>
      </c>
      <c r="H221" s="220">
        <v>625.15599999999995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0.02571</v>
      </c>
      <c r="R221" s="226">
        <f>Q221*H221</f>
        <v>16.072760759999998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190</v>
      </c>
      <c r="AT221" s="228" t="s">
        <v>186</v>
      </c>
      <c r="AU221" s="228" t="s">
        <v>191</v>
      </c>
      <c r="AY221" s="14" t="s">
        <v>184</v>
      </c>
      <c r="BE221" s="229">
        <f>IF(N221="základná",J221,0)</f>
        <v>0</v>
      </c>
      <c r="BF221" s="229">
        <f>IF(N221="znížená",J221,0)</f>
        <v>0</v>
      </c>
      <c r="BG221" s="229">
        <f>IF(N221="zákl. prenesená",J221,0)</f>
        <v>0</v>
      </c>
      <c r="BH221" s="229">
        <f>IF(N221="zníž. prenesená",J221,0)</f>
        <v>0</v>
      </c>
      <c r="BI221" s="229">
        <f>IF(N221="nulová",J221,0)</f>
        <v>0</v>
      </c>
      <c r="BJ221" s="14" t="s">
        <v>191</v>
      </c>
      <c r="BK221" s="229">
        <f>ROUND(I221*H221,2)</f>
        <v>0</v>
      </c>
      <c r="BL221" s="14" t="s">
        <v>190</v>
      </c>
      <c r="BM221" s="228" t="s">
        <v>492</v>
      </c>
    </row>
    <row r="222" s="2" customFormat="1" ht="24.15" customHeight="1">
      <c r="A222" s="35"/>
      <c r="B222" s="36"/>
      <c r="C222" s="216" t="s">
        <v>493</v>
      </c>
      <c r="D222" s="216" t="s">
        <v>186</v>
      </c>
      <c r="E222" s="217" t="s">
        <v>494</v>
      </c>
      <c r="F222" s="218" t="s">
        <v>495</v>
      </c>
      <c r="G222" s="219" t="s">
        <v>244</v>
      </c>
      <c r="H222" s="220">
        <v>414.25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0.042198630000000001</v>
      </c>
      <c r="R222" s="226">
        <f>Q222*H222</f>
        <v>17.4807824775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190</v>
      </c>
      <c r="AT222" s="228" t="s">
        <v>186</v>
      </c>
      <c r="AU222" s="228" t="s">
        <v>191</v>
      </c>
      <c r="AY222" s="14" t="s">
        <v>184</v>
      </c>
      <c r="BE222" s="229">
        <f>IF(N222="základná",J222,0)</f>
        <v>0</v>
      </c>
      <c r="BF222" s="229">
        <f>IF(N222="znížená",J222,0)</f>
        <v>0</v>
      </c>
      <c r="BG222" s="229">
        <f>IF(N222="zákl. prenesená",J222,0)</f>
        <v>0</v>
      </c>
      <c r="BH222" s="229">
        <f>IF(N222="zníž. prenesená",J222,0)</f>
        <v>0</v>
      </c>
      <c r="BI222" s="229">
        <f>IF(N222="nulová",J222,0)</f>
        <v>0</v>
      </c>
      <c r="BJ222" s="14" t="s">
        <v>191</v>
      </c>
      <c r="BK222" s="229">
        <f>ROUND(I222*H222,2)</f>
        <v>0</v>
      </c>
      <c r="BL222" s="14" t="s">
        <v>190</v>
      </c>
      <c r="BM222" s="228" t="s">
        <v>496</v>
      </c>
    </row>
    <row r="223" s="2" customFormat="1" ht="24.15" customHeight="1">
      <c r="A223" s="35"/>
      <c r="B223" s="36"/>
      <c r="C223" s="216" t="s">
        <v>497</v>
      </c>
      <c r="D223" s="216" t="s">
        <v>186</v>
      </c>
      <c r="E223" s="217" t="s">
        <v>498</v>
      </c>
      <c r="F223" s="218" t="s">
        <v>499</v>
      </c>
      <c r="G223" s="219" t="s">
        <v>244</v>
      </c>
      <c r="H223" s="220">
        <v>414.25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190</v>
      </c>
      <c r="AT223" s="228" t="s">
        <v>186</v>
      </c>
      <c r="AU223" s="228" t="s">
        <v>191</v>
      </c>
      <c r="AY223" s="14" t="s">
        <v>184</v>
      </c>
      <c r="BE223" s="229">
        <f>IF(N223="základná",J223,0)</f>
        <v>0</v>
      </c>
      <c r="BF223" s="229">
        <f>IF(N223="znížená",J223,0)</f>
        <v>0</v>
      </c>
      <c r="BG223" s="229">
        <f>IF(N223="zákl. prenesená",J223,0)</f>
        <v>0</v>
      </c>
      <c r="BH223" s="229">
        <f>IF(N223="zníž. prenesená",J223,0)</f>
        <v>0</v>
      </c>
      <c r="BI223" s="229">
        <f>IF(N223="nulová",J223,0)</f>
        <v>0</v>
      </c>
      <c r="BJ223" s="14" t="s">
        <v>191</v>
      </c>
      <c r="BK223" s="229">
        <f>ROUND(I223*H223,2)</f>
        <v>0</v>
      </c>
      <c r="BL223" s="14" t="s">
        <v>190</v>
      </c>
      <c r="BM223" s="228" t="s">
        <v>500</v>
      </c>
    </row>
    <row r="224" s="2" customFormat="1" ht="24.15" customHeight="1">
      <c r="A224" s="35"/>
      <c r="B224" s="36"/>
      <c r="C224" s="216" t="s">
        <v>501</v>
      </c>
      <c r="D224" s="216" t="s">
        <v>186</v>
      </c>
      <c r="E224" s="217" t="s">
        <v>502</v>
      </c>
      <c r="F224" s="218" t="s">
        <v>503</v>
      </c>
      <c r="G224" s="219" t="s">
        <v>298</v>
      </c>
      <c r="H224" s="220">
        <v>2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0.025700000000000001</v>
      </c>
      <c r="R224" s="226">
        <f>Q224*H224</f>
        <v>0.051400000000000001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190</v>
      </c>
      <c r="AT224" s="228" t="s">
        <v>186</v>
      </c>
      <c r="AU224" s="228" t="s">
        <v>191</v>
      </c>
      <c r="AY224" s="14" t="s">
        <v>184</v>
      </c>
      <c r="BE224" s="229">
        <f>IF(N224="základná",J224,0)</f>
        <v>0</v>
      </c>
      <c r="BF224" s="229">
        <f>IF(N224="znížená",J224,0)</f>
        <v>0</v>
      </c>
      <c r="BG224" s="229">
        <f>IF(N224="zákl. prenesená",J224,0)</f>
        <v>0</v>
      </c>
      <c r="BH224" s="229">
        <f>IF(N224="zníž. prenesená",J224,0)</f>
        <v>0</v>
      </c>
      <c r="BI224" s="229">
        <f>IF(N224="nulová",J224,0)</f>
        <v>0</v>
      </c>
      <c r="BJ224" s="14" t="s">
        <v>191</v>
      </c>
      <c r="BK224" s="229">
        <f>ROUND(I224*H224,2)</f>
        <v>0</v>
      </c>
      <c r="BL224" s="14" t="s">
        <v>190</v>
      </c>
      <c r="BM224" s="228" t="s">
        <v>504</v>
      </c>
    </row>
    <row r="225" s="2" customFormat="1" ht="37.8" customHeight="1">
      <c r="A225" s="35"/>
      <c r="B225" s="36"/>
      <c r="C225" s="230" t="s">
        <v>505</v>
      </c>
      <c r="D225" s="230" t="s">
        <v>237</v>
      </c>
      <c r="E225" s="231" t="s">
        <v>506</v>
      </c>
      <c r="F225" s="232" t="s">
        <v>507</v>
      </c>
      <c r="G225" s="233" t="s">
        <v>244</v>
      </c>
      <c r="H225" s="234">
        <v>0.80000000000000004</v>
      </c>
      <c r="I225" s="235"/>
      <c r="J225" s="236">
        <f>ROUND(I225*H225,2)</f>
        <v>0</v>
      </c>
      <c r="K225" s="237"/>
      <c r="L225" s="238"/>
      <c r="M225" s="239" t="s">
        <v>1</v>
      </c>
      <c r="N225" s="240" t="s">
        <v>41</v>
      </c>
      <c r="O225" s="88"/>
      <c r="P225" s="226">
        <f>O225*H225</f>
        <v>0</v>
      </c>
      <c r="Q225" s="226">
        <v>0.016</v>
      </c>
      <c r="R225" s="226">
        <f>Q225*H225</f>
        <v>0.012800000000000001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215</v>
      </c>
      <c r="AT225" s="228" t="s">
        <v>237</v>
      </c>
      <c r="AU225" s="228" t="s">
        <v>191</v>
      </c>
      <c r="AY225" s="14" t="s">
        <v>184</v>
      </c>
      <c r="BE225" s="229">
        <f>IF(N225="základná",J225,0)</f>
        <v>0</v>
      </c>
      <c r="BF225" s="229">
        <f>IF(N225="znížená",J225,0)</f>
        <v>0</v>
      </c>
      <c r="BG225" s="229">
        <f>IF(N225="zákl. prenesená",J225,0)</f>
        <v>0</v>
      </c>
      <c r="BH225" s="229">
        <f>IF(N225="zníž. prenesená",J225,0)</f>
        <v>0</v>
      </c>
      <c r="BI225" s="229">
        <f>IF(N225="nulová",J225,0)</f>
        <v>0</v>
      </c>
      <c r="BJ225" s="14" t="s">
        <v>191</v>
      </c>
      <c r="BK225" s="229">
        <f>ROUND(I225*H225,2)</f>
        <v>0</v>
      </c>
      <c r="BL225" s="14" t="s">
        <v>190</v>
      </c>
      <c r="BM225" s="228" t="s">
        <v>508</v>
      </c>
    </row>
    <row r="226" s="2" customFormat="1" ht="14.4" customHeight="1">
      <c r="A226" s="35"/>
      <c r="B226" s="36"/>
      <c r="C226" s="216" t="s">
        <v>509</v>
      </c>
      <c r="D226" s="216" t="s">
        <v>186</v>
      </c>
      <c r="E226" s="217" t="s">
        <v>510</v>
      </c>
      <c r="F226" s="218" t="s">
        <v>511</v>
      </c>
      <c r="G226" s="219" t="s">
        <v>323</v>
      </c>
      <c r="H226" s="220">
        <v>85.340000000000003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0.00042000000000000002</v>
      </c>
      <c r="R226" s="226">
        <f>Q226*H226</f>
        <v>0.035842800000000001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190</v>
      </c>
      <c r="AT226" s="228" t="s">
        <v>186</v>
      </c>
      <c r="AU226" s="228" t="s">
        <v>191</v>
      </c>
      <c r="AY226" s="14" t="s">
        <v>184</v>
      </c>
      <c r="BE226" s="229">
        <f>IF(N226="základná",J226,0)</f>
        <v>0</v>
      </c>
      <c r="BF226" s="229">
        <f>IF(N226="znížená",J226,0)</f>
        <v>0</v>
      </c>
      <c r="BG226" s="229">
        <f>IF(N226="zákl. prenesená",J226,0)</f>
        <v>0</v>
      </c>
      <c r="BH226" s="229">
        <f>IF(N226="zníž. prenesená",J226,0)</f>
        <v>0</v>
      </c>
      <c r="BI226" s="229">
        <f>IF(N226="nulová",J226,0)</f>
        <v>0</v>
      </c>
      <c r="BJ226" s="14" t="s">
        <v>191</v>
      </c>
      <c r="BK226" s="229">
        <f>ROUND(I226*H226,2)</f>
        <v>0</v>
      </c>
      <c r="BL226" s="14" t="s">
        <v>190</v>
      </c>
      <c r="BM226" s="228" t="s">
        <v>512</v>
      </c>
    </row>
    <row r="227" s="2" customFormat="1" ht="14.4" customHeight="1">
      <c r="A227" s="35"/>
      <c r="B227" s="36"/>
      <c r="C227" s="216" t="s">
        <v>513</v>
      </c>
      <c r="D227" s="216" t="s">
        <v>186</v>
      </c>
      <c r="E227" s="217" t="s">
        <v>514</v>
      </c>
      <c r="F227" s="218" t="s">
        <v>515</v>
      </c>
      <c r="G227" s="219" t="s">
        <v>323</v>
      </c>
      <c r="H227" s="220">
        <v>55.700000000000003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0.000231</v>
      </c>
      <c r="R227" s="226">
        <f>Q227*H227</f>
        <v>0.012866700000000002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190</v>
      </c>
      <c r="AT227" s="228" t="s">
        <v>186</v>
      </c>
      <c r="AU227" s="228" t="s">
        <v>191</v>
      </c>
      <c r="AY227" s="14" t="s">
        <v>184</v>
      </c>
      <c r="BE227" s="229">
        <f>IF(N227="základná",J227,0)</f>
        <v>0</v>
      </c>
      <c r="BF227" s="229">
        <f>IF(N227="znížená",J227,0)</f>
        <v>0</v>
      </c>
      <c r="BG227" s="229">
        <f>IF(N227="zákl. prenesená",J227,0)</f>
        <v>0</v>
      </c>
      <c r="BH227" s="229">
        <f>IF(N227="zníž. prenesená",J227,0)</f>
        <v>0</v>
      </c>
      <c r="BI227" s="229">
        <f>IF(N227="nulová",J227,0)</f>
        <v>0</v>
      </c>
      <c r="BJ227" s="14" t="s">
        <v>191</v>
      </c>
      <c r="BK227" s="229">
        <f>ROUND(I227*H227,2)</f>
        <v>0</v>
      </c>
      <c r="BL227" s="14" t="s">
        <v>190</v>
      </c>
      <c r="BM227" s="228" t="s">
        <v>516</v>
      </c>
    </row>
    <row r="228" s="2" customFormat="1" ht="14.4" customHeight="1">
      <c r="A228" s="35"/>
      <c r="B228" s="36"/>
      <c r="C228" s="216" t="s">
        <v>517</v>
      </c>
      <c r="D228" s="216" t="s">
        <v>186</v>
      </c>
      <c r="E228" s="217" t="s">
        <v>518</v>
      </c>
      <c r="F228" s="218" t="s">
        <v>519</v>
      </c>
      <c r="G228" s="219" t="s">
        <v>323</v>
      </c>
      <c r="H228" s="220">
        <v>42.600000000000001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3.15E-05</v>
      </c>
      <c r="R228" s="226">
        <f>Q228*H228</f>
        <v>0.0013419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190</v>
      </c>
      <c r="AT228" s="228" t="s">
        <v>186</v>
      </c>
      <c r="AU228" s="228" t="s">
        <v>191</v>
      </c>
      <c r="AY228" s="14" t="s">
        <v>184</v>
      </c>
      <c r="BE228" s="229">
        <f>IF(N228="základná",J228,0)</f>
        <v>0</v>
      </c>
      <c r="BF228" s="229">
        <f>IF(N228="znížená",J228,0)</f>
        <v>0</v>
      </c>
      <c r="BG228" s="229">
        <f>IF(N228="zákl. prenesená",J228,0)</f>
        <v>0</v>
      </c>
      <c r="BH228" s="229">
        <f>IF(N228="zníž. prenesená",J228,0)</f>
        <v>0</v>
      </c>
      <c r="BI228" s="229">
        <f>IF(N228="nulová",J228,0)</f>
        <v>0</v>
      </c>
      <c r="BJ228" s="14" t="s">
        <v>191</v>
      </c>
      <c r="BK228" s="229">
        <f>ROUND(I228*H228,2)</f>
        <v>0</v>
      </c>
      <c r="BL228" s="14" t="s">
        <v>190</v>
      </c>
      <c r="BM228" s="228" t="s">
        <v>520</v>
      </c>
    </row>
    <row r="229" s="2" customFormat="1" ht="14.4" customHeight="1">
      <c r="A229" s="35"/>
      <c r="B229" s="36"/>
      <c r="C229" s="216" t="s">
        <v>521</v>
      </c>
      <c r="D229" s="216" t="s">
        <v>186</v>
      </c>
      <c r="E229" s="217" t="s">
        <v>522</v>
      </c>
      <c r="F229" s="218" t="s">
        <v>523</v>
      </c>
      <c r="G229" s="219" t="s">
        <v>323</v>
      </c>
      <c r="H229" s="220">
        <v>55.700000000000003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7.3499999999999998E-05</v>
      </c>
      <c r="R229" s="226">
        <f>Q229*H229</f>
        <v>0.0040939499999999998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190</v>
      </c>
      <c r="AT229" s="228" t="s">
        <v>186</v>
      </c>
      <c r="AU229" s="228" t="s">
        <v>191</v>
      </c>
      <c r="AY229" s="14" t="s">
        <v>184</v>
      </c>
      <c r="BE229" s="229">
        <f>IF(N229="základná",J229,0)</f>
        <v>0</v>
      </c>
      <c r="BF229" s="229">
        <f>IF(N229="znížená",J229,0)</f>
        <v>0</v>
      </c>
      <c r="BG229" s="229">
        <f>IF(N229="zákl. prenesená",J229,0)</f>
        <v>0</v>
      </c>
      <c r="BH229" s="229">
        <f>IF(N229="zníž. prenesená",J229,0)</f>
        <v>0</v>
      </c>
      <c r="BI229" s="229">
        <f>IF(N229="nulová",J229,0)</f>
        <v>0</v>
      </c>
      <c r="BJ229" s="14" t="s">
        <v>191</v>
      </c>
      <c r="BK229" s="229">
        <f>ROUND(I229*H229,2)</f>
        <v>0</v>
      </c>
      <c r="BL229" s="14" t="s">
        <v>190</v>
      </c>
      <c r="BM229" s="228" t="s">
        <v>524</v>
      </c>
    </row>
    <row r="230" s="12" customFormat="1" ht="22.8" customHeight="1">
      <c r="A230" s="12"/>
      <c r="B230" s="200"/>
      <c r="C230" s="201"/>
      <c r="D230" s="202" t="s">
        <v>74</v>
      </c>
      <c r="E230" s="214" t="s">
        <v>525</v>
      </c>
      <c r="F230" s="214" t="s">
        <v>526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P231</f>
        <v>0</v>
      </c>
      <c r="Q230" s="208"/>
      <c r="R230" s="209">
        <f>R231</f>
        <v>0</v>
      </c>
      <c r="S230" s="208"/>
      <c r="T230" s="21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83</v>
      </c>
      <c r="AT230" s="212" t="s">
        <v>74</v>
      </c>
      <c r="AU230" s="212" t="s">
        <v>83</v>
      </c>
      <c r="AY230" s="211" t="s">
        <v>184</v>
      </c>
      <c r="BK230" s="213">
        <f>BK231</f>
        <v>0</v>
      </c>
    </row>
    <row r="231" s="2" customFormat="1" ht="24.15" customHeight="1">
      <c r="A231" s="35"/>
      <c r="B231" s="36"/>
      <c r="C231" s="216" t="s">
        <v>527</v>
      </c>
      <c r="D231" s="216" t="s">
        <v>186</v>
      </c>
      <c r="E231" s="217" t="s">
        <v>528</v>
      </c>
      <c r="F231" s="218" t="s">
        <v>529</v>
      </c>
      <c r="G231" s="219" t="s">
        <v>230</v>
      </c>
      <c r="H231" s="220">
        <v>735.27200000000005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190</v>
      </c>
      <c r="AT231" s="228" t="s">
        <v>186</v>
      </c>
      <c r="AU231" s="228" t="s">
        <v>191</v>
      </c>
      <c r="AY231" s="14" t="s">
        <v>184</v>
      </c>
      <c r="BE231" s="229">
        <f>IF(N231="základná",J231,0)</f>
        <v>0</v>
      </c>
      <c r="BF231" s="229">
        <f>IF(N231="znížená",J231,0)</f>
        <v>0</v>
      </c>
      <c r="BG231" s="229">
        <f>IF(N231="zákl. prenesená",J231,0)</f>
        <v>0</v>
      </c>
      <c r="BH231" s="229">
        <f>IF(N231="zníž. prenesená",J231,0)</f>
        <v>0</v>
      </c>
      <c r="BI231" s="229">
        <f>IF(N231="nulová",J231,0)</f>
        <v>0</v>
      </c>
      <c r="BJ231" s="14" t="s">
        <v>191</v>
      </c>
      <c r="BK231" s="229">
        <f>ROUND(I231*H231,2)</f>
        <v>0</v>
      </c>
      <c r="BL231" s="14" t="s">
        <v>190</v>
      </c>
      <c r="BM231" s="228" t="s">
        <v>530</v>
      </c>
    </row>
    <row r="232" s="12" customFormat="1" ht="25.92" customHeight="1">
      <c r="A232" s="12"/>
      <c r="B232" s="200"/>
      <c r="C232" s="201"/>
      <c r="D232" s="202" t="s">
        <v>74</v>
      </c>
      <c r="E232" s="203" t="s">
        <v>531</v>
      </c>
      <c r="F232" s="203" t="s">
        <v>532</v>
      </c>
      <c r="G232" s="201"/>
      <c r="H232" s="201"/>
      <c r="I232" s="204"/>
      <c r="J232" s="205">
        <f>BK232</f>
        <v>0</v>
      </c>
      <c r="K232" s="201"/>
      <c r="L232" s="206"/>
      <c r="M232" s="207"/>
      <c r="N232" s="208"/>
      <c r="O232" s="208"/>
      <c r="P232" s="209">
        <f>SUM(P233:P249)</f>
        <v>0</v>
      </c>
      <c r="Q232" s="208"/>
      <c r="R232" s="209">
        <f>SUM(R233:R249)</f>
        <v>0.31652159999999996</v>
      </c>
      <c r="S232" s="208"/>
      <c r="T232" s="210">
        <f>SUM(T233:T249)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191</v>
      </c>
      <c r="AT232" s="212" t="s">
        <v>74</v>
      </c>
      <c r="AU232" s="212" t="s">
        <v>75</v>
      </c>
      <c r="AY232" s="211" t="s">
        <v>184</v>
      </c>
      <c r="BK232" s="213">
        <f>SUM(BK233:BK249)</f>
        <v>0</v>
      </c>
    </row>
    <row r="233" s="2" customFormat="1" ht="24.15" customHeight="1">
      <c r="A233" s="35"/>
      <c r="B233" s="36"/>
      <c r="C233" s="216" t="s">
        <v>533</v>
      </c>
      <c r="D233" s="216" t="s">
        <v>186</v>
      </c>
      <c r="E233" s="217" t="s">
        <v>534</v>
      </c>
      <c r="F233" s="218" t="s">
        <v>535</v>
      </c>
      <c r="G233" s="219" t="s">
        <v>298</v>
      </c>
      <c r="H233" s="220">
        <v>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448</v>
      </c>
      <c r="AT233" s="228" t="s">
        <v>186</v>
      </c>
      <c r="AU233" s="228" t="s">
        <v>83</v>
      </c>
      <c r="AY233" s="14" t="s">
        <v>184</v>
      </c>
      <c r="BE233" s="229">
        <f>IF(N233="základná",J233,0)</f>
        <v>0</v>
      </c>
      <c r="BF233" s="229">
        <f>IF(N233="znížená",J233,0)</f>
        <v>0</v>
      </c>
      <c r="BG233" s="229">
        <f>IF(N233="zákl. prenesená",J233,0)</f>
        <v>0</v>
      </c>
      <c r="BH233" s="229">
        <f>IF(N233="zníž. prenesená",J233,0)</f>
        <v>0</v>
      </c>
      <c r="BI233" s="229">
        <f>IF(N233="nulová",J233,0)</f>
        <v>0</v>
      </c>
      <c r="BJ233" s="14" t="s">
        <v>191</v>
      </c>
      <c r="BK233" s="229">
        <f>ROUND(I233*H233,2)</f>
        <v>0</v>
      </c>
      <c r="BL233" s="14" t="s">
        <v>448</v>
      </c>
      <c r="BM233" s="228" t="s">
        <v>536</v>
      </c>
    </row>
    <row r="234" s="2" customFormat="1" ht="14.4" customHeight="1">
      <c r="A234" s="35"/>
      <c r="B234" s="36"/>
      <c r="C234" s="216" t="s">
        <v>537</v>
      </c>
      <c r="D234" s="216" t="s">
        <v>186</v>
      </c>
      <c r="E234" s="217" t="s">
        <v>538</v>
      </c>
      <c r="F234" s="218" t="s">
        <v>539</v>
      </c>
      <c r="G234" s="219" t="s">
        <v>298</v>
      </c>
      <c r="H234" s="220">
        <v>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448</v>
      </c>
      <c r="AT234" s="228" t="s">
        <v>186</v>
      </c>
      <c r="AU234" s="228" t="s">
        <v>83</v>
      </c>
      <c r="AY234" s="14" t="s">
        <v>184</v>
      </c>
      <c r="BE234" s="229">
        <f>IF(N234="základná",J234,0)</f>
        <v>0</v>
      </c>
      <c r="BF234" s="229">
        <f>IF(N234="znížená",J234,0)</f>
        <v>0</v>
      </c>
      <c r="BG234" s="229">
        <f>IF(N234="zákl. prenesená",J234,0)</f>
        <v>0</v>
      </c>
      <c r="BH234" s="229">
        <f>IF(N234="zníž. prenesená",J234,0)</f>
        <v>0</v>
      </c>
      <c r="BI234" s="229">
        <f>IF(N234="nulová",J234,0)</f>
        <v>0</v>
      </c>
      <c r="BJ234" s="14" t="s">
        <v>191</v>
      </c>
      <c r="BK234" s="229">
        <f>ROUND(I234*H234,2)</f>
        <v>0</v>
      </c>
      <c r="BL234" s="14" t="s">
        <v>448</v>
      </c>
      <c r="BM234" s="228" t="s">
        <v>540</v>
      </c>
    </row>
    <row r="235" s="2" customFormat="1" ht="24.15" customHeight="1">
      <c r="A235" s="35"/>
      <c r="B235" s="36"/>
      <c r="C235" s="216" t="s">
        <v>541</v>
      </c>
      <c r="D235" s="216" t="s">
        <v>186</v>
      </c>
      <c r="E235" s="217" t="s">
        <v>542</v>
      </c>
      <c r="F235" s="218" t="s">
        <v>543</v>
      </c>
      <c r="G235" s="219" t="s">
        <v>298</v>
      </c>
      <c r="H235" s="220">
        <v>2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5.0000000000000002E-05</v>
      </c>
      <c r="R235" s="226">
        <f>Q235*H235</f>
        <v>0.00010000000000000001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251</v>
      </c>
      <c r="AT235" s="228" t="s">
        <v>186</v>
      </c>
      <c r="AU235" s="228" t="s">
        <v>83</v>
      </c>
      <c r="AY235" s="14" t="s">
        <v>184</v>
      </c>
      <c r="BE235" s="229">
        <f>IF(N235="základná",J235,0)</f>
        <v>0</v>
      </c>
      <c r="BF235" s="229">
        <f>IF(N235="znížená",J235,0)</f>
        <v>0</v>
      </c>
      <c r="BG235" s="229">
        <f>IF(N235="zákl. prenesená",J235,0)</f>
        <v>0</v>
      </c>
      <c r="BH235" s="229">
        <f>IF(N235="zníž. prenesená",J235,0)</f>
        <v>0</v>
      </c>
      <c r="BI235" s="229">
        <f>IF(N235="nulová",J235,0)</f>
        <v>0</v>
      </c>
      <c r="BJ235" s="14" t="s">
        <v>191</v>
      </c>
      <c r="BK235" s="229">
        <f>ROUND(I235*H235,2)</f>
        <v>0</v>
      </c>
      <c r="BL235" s="14" t="s">
        <v>251</v>
      </c>
      <c r="BM235" s="228" t="s">
        <v>544</v>
      </c>
    </row>
    <row r="236" s="2" customFormat="1" ht="14.4" customHeight="1">
      <c r="A236" s="35"/>
      <c r="B236" s="36"/>
      <c r="C236" s="216" t="s">
        <v>545</v>
      </c>
      <c r="D236" s="216" t="s">
        <v>186</v>
      </c>
      <c r="E236" s="217" t="s">
        <v>546</v>
      </c>
      <c r="F236" s="218" t="s">
        <v>547</v>
      </c>
      <c r="G236" s="219" t="s">
        <v>298</v>
      </c>
      <c r="H236" s="220">
        <v>1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448</v>
      </c>
      <c r="AT236" s="228" t="s">
        <v>186</v>
      </c>
      <c r="AU236" s="228" t="s">
        <v>83</v>
      </c>
      <c r="AY236" s="14" t="s">
        <v>184</v>
      </c>
      <c r="BE236" s="229">
        <f>IF(N236="základná",J236,0)</f>
        <v>0</v>
      </c>
      <c r="BF236" s="229">
        <f>IF(N236="znížená",J236,0)</f>
        <v>0</v>
      </c>
      <c r="BG236" s="229">
        <f>IF(N236="zákl. prenesená",J236,0)</f>
        <v>0</v>
      </c>
      <c r="BH236" s="229">
        <f>IF(N236="zníž. prenesená",J236,0)</f>
        <v>0</v>
      </c>
      <c r="BI236" s="229">
        <f>IF(N236="nulová",J236,0)</f>
        <v>0</v>
      </c>
      <c r="BJ236" s="14" t="s">
        <v>191</v>
      </c>
      <c r="BK236" s="229">
        <f>ROUND(I236*H236,2)</f>
        <v>0</v>
      </c>
      <c r="BL236" s="14" t="s">
        <v>448</v>
      </c>
      <c r="BM236" s="228" t="s">
        <v>548</v>
      </c>
    </row>
    <row r="237" s="2" customFormat="1" ht="24.15" customHeight="1">
      <c r="A237" s="35"/>
      <c r="B237" s="36"/>
      <c r="C237" s="216" t="s">
        <v>549</v>
      </c>
      <c r="D237" s="216" t="s">
        <v>186</v>
      </c>
      <c r="E237" s="217" t="s">
        <v>550</v>
      </c>
      <c r="F237" s="218" t="s">
        <v>551</v>
      </c>
      <c r="G237" s="219" t="s">
        <v>323</v>
      </c>
      <c r="H237" s="220">
        <v>6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5.0000000000000002E-05</v>
      </c>
      <c r="R237" s="226">
        <f>Q237*H237</f>
        <v>0.00030000000000000003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251</v>
      </c>
      <c r="AT237" s="228" t="s">
        <v>186</v>
      </c>
      <c r="AU237" s="228" t="s">
        <v>83</v>
      </c>
      <c r="AY237" s="14" t="s">
        <v>184</v>
      </c>
      <c r="BE237" s="229">
        <f>IF(N237="základná",J237,0)</f>
        <v>0</v>
      </c>
      <c r="BF237" s="229">
        <f>IF(N237="znížená",J237,0)</f>
        <v>0</v>
      </c>
      <c r="BG237" s="229">
        <f>IF(N237="zákl. prenesená",J237,0)</f>
        <v>0</v>
      </c>
      <c r="BH237" s="229">
        <f>IF(N237="zníž. prenesená",J237,0)</f>
        <v>0</v>
      </c>
      <c r="BI237" s="229">
        <f>IF(N237="nulová",J237,0)</f>
        <v>0</v>
      </c>
      <c r="BJ237" s="14" t="s">
        <v>191</v>
      </c>
      <c r="BK237" s="229">
        <f>ROUND(I237*H237,2)</f>
        <v>0</v>
      </c>
      <c r="BL237" s="14" t="s">
        <v>251</v>
      </c>
      <c r="BM237" s="228" t="s">
        <v>552</v>
      </c>
    </row>
    <row r="238" s="2" customFormat="1" ht="24.15" customHeight="1">
      <c r="A238" s="35"/>
      <c r="B238" s="36"/>
      <c r="C238" s="216" t="s">
        <v>553</v>
      </c>
      <c r="D238" s="216" t="s">
        <v>186</v>
      </c>
      <c r="E238" s="217" t="s">
        <v>554</v>
      </c>
      <c r="F238" s="218" t="s">
        <v>555</v>
      </c>
      <c r="G238" s="219" t="s">
        <v>323</v>
      </c>
      <c r="H238" s="220">
        <v>6.7999999999999998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0.00172</v>
      </c>
      <c r="R238" s="226">
        <f>Q238*H238</f>
        <v>0.011696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251</v>
      </c>
      <c r="AT238" s="228" t="s">
        <v>186</v>
      </c>
      <c r="AU238" s="228" t="s">
        <v>83</v>
      </c>
      <c r="AY238" s="14" t="s">
        <v>184</v>
      </c>
      <c r="BE238" s="229">
        <f>IF(N238="základná",J238,0)</f>
        <v>0</v>
      </c>
      <c r="BF238" s="229">
        <f>IF(N238="znížená",J238,0)</f>
        <v>0</v>
      </c>
      <c r="BG238" s="229">
        <f>IF(N238="zákl. prenesená",J238,0)</f>
        <v>0</v>
      </c>
      <c r="BH238" s="229">
        <f>IF(N238="zníž. prenesená",J238,0)</f>
        <v>0</v>
      </c>
      <c r="BI238" s="229">
        <f>IF(N238="nulová",J238,0)</f>
        <v>0</v>
      </c>
      <c r="BJ238" s="14" t="s">
        <v>191</v>
      </c>
      <c r="BK238" s="229">
        <f>ROUND(I238*H238,2)</f>
        <v>0</v>
      </c>
      <c r="BL238" s="14" t="s">
        <v>251</v>
      </c>
      <c r="BM238" s="228" t="s">
        <v>556</v>
      </c>
    </row>
    <row r="239" s="2" customFormat="1" ht="37.8" customHeight="1">
      <c r="A239" s="35"/>
      <c r="B239" s="36"/>
      <c r="C239" s="230" t="s">
        <v>557</v>
      </c>
      <c r="D239" s="230" t="s">
        <v>237</v>
      </c>
      <c r="E239" s="231" t="s">
        <v>558</v>
      </c>
      <c r="F239" s="232" t="s">
        <v>559</v>
      </c>
      <c r="G239" s="233" t="s">
        <v>323</v>
      </c>
      <c r="H239" s="234">
        <v>6.7999999999999998</v>
      </c>
      <c r="I239" s="235"/>
      <c r="J239" s="236">
        <f>ROUND(I239*H239,2)</f>
        <v>0</v>
      </c>
      <c r="K239" s="237"/>
      <c r="L239" s="238"/>
      <c r="M239" s="239" t="s">
        <v>1</v>
      </c>
      <c r="N239" s="240" t="s">
        <v>41</v>
      </c>
      <c r="O239" s="88"/>
      <c r="P239" s="226">
        <f>O239*H239</f>
        <v>0</v>
      </c>
      <c r="Q239" s="226">
        <v>0.0080000000000000002</v>
      </c>
      <c r="R239" s="226">
        <f>Q239*H239</f>
        <v>0.054399999999999997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316</v>
      </c>
      <c r="AT239" s="228" t="s">
        <v>237</v>
      </c>
      <c r="AU239" s="228" t="s">
        <v>83</v>
      </c>
      <c r="AY239" s="14" t="s">
        <v>184</v>
      </c>
      <c r="BE239" s="229">
        <f>IF(N239="základná",J239,0)</f>
        <v>0</v>
      </c>
      <c r="BF239" s="229">
        <f>IF(N239="znížená",J239,0)</f>
        <v>0</v>
      </c>
      <c r="BG239" s="229">
        <f>IF(N239="zákl. prenesená",J239,0)</f>
        <v>0</v>
      </c>
      <c r="BH239" s="229">
        <f>IF(N239="zníž. prenesená",J239,0)</f>
        <v>0</v>
      </c>
      <c r="BI239" s="229">
        <f>IF(N239="nulová",J239,0)</f>
        <v>0</v>
      </c>
      <c r="BJ239" s="14" t="s">
        <v>191</v>
      </c>
      <c r="BK239" s="229">
        <f>ROUND(I239*H239,2)</f>
        <v>0</v>
      </c>
      <c r="BL239" s="14" t="s">
        <v>251</v>
      </c>
      <c r="BM239" s="228" t="s">
        <v>560</v>
      </c>
    </row>
    <row r="240" s="2" customFormat="1" ht="14.4" customHeight="1">
      <c r="A240" s="35"/>
      <c r="B240" s="36"/>
      <c r="C240" s="216" t="s">
        <v>561</v>
      </c>
      <c r="D240" s="216" t="s">
        <v>186</v>
      </c>
      <c r="E240" s="217" t="s">
        <v>562</v>
      </c>
      <c r="F240" s="218" t="s">
        <v>563</v>
      </c>
      <c r="G240" s="219" t="s">
        <v>323</v>
      </c>
      <c r="H240" s="220">
        <v>13.199999999999999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0.00172</v>
      </c>
      <c r="R240" s="226">
        <f>Q240*H240</f>
        <v>0.022703999999999998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251</v>
      </c>
      <c r="AT240" s="228" t="s">
        <v>186</v>
      </c>
      <c r="AU240" s="228" t="s">
        <v>83</v>
      </c>
      <c r="AY240" s="14" t="s">
        <v>184</v>
      </c>
      <c r="BE240" s="229">
        <f>IF(N240="základná",J240,0)</f>
        <v>0</v>
      </c>
      <c r="BF240" s="229">
        <f>IF(N240="znížená",J240,0)</f>
        <v>0</v>
      </c>
      <c r="BG240" s="229">
        <f>IF(N240="zákl. prenesená",J240,0)</f>
        <v>0</v>
      </c>
      <c r="BH240" s="229">
        <f>IF(N240="zníž. prenesená",J240,0)</f>
        <v>0</v>
      </c>
      <c r="BI240" s="229">
        <f>IF(N240="nulová",J240,0)</f>
        <v>0</v>
      </c>
      <c r="BJ240" s="14" t="s">
        <v>191</v>
      </c>
      <c r="BK240" s="229">
        <f>ROUND(I240*H240,2)</f>
        <v>0</v>
      </c>
      <c r="BL240" s="14" t="s">
        <v>251</v>
      </c>
      <c r="BM240" s="228" t="s">
        <v>564</v>
      </c>
    </row>
    <row r="241" s="2" customFormat="1" ht="14.4" customHeight="1">
      <c r="A241" s="35"/>
      <c r="B241" s="36"/>
      <c r="C241" s="230" t="s">
        <v>565</v>
      </c>
      <c r="D241" s="230" t="s">
        <v>237</v>
      </c>
      <c r="E241" s="231" t="s">
        <v>566</v>
      </c>
      <c r="F241" s="232" t="s">
        <v>567</v>
      </c>
      <c r="G241" s="233" t="s">
        <v>323</v>
      </c>
      <c r="H241" s="234">
        <v>13.199999999999999</v>
      </c>
      <c r="I241" s="235"/>
      <c r="J241" s="236">
        <f>ROUND(I241*H241,2)</f>
        <v>0</v>
      </c>
      <c r="K241" s="237"/>
      <c r="L241" s="238"/>
      <c r="M241" s="239" t="s">
        <v>1</v>
      </c>
      <c r="N241" s="240" t="s">
        <v>41</v>
      </c>
      <c r="O241" s="88"/>
      <c r="P241" s="226">
        <f>O241*H241</f>
        <v>0</v>
      </c>
      <c r="Q241" s="226">
        <v>0.0011999999999999999</v>
      </c>
      <c r="R241" s="226">
        <f>Q241*H241</f>
        <v>0.015839999999999996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316</v>
      </c>
      <c r="AT241" s="228" t="s">
        <v>237</v>
      </c>
      <c r="AU241" s="228" t="s">
        <v>83</v>
      </c>
      <c r="AY241" s="14" t="s">
        <v>184</v>
      </c>
      <c r="BE241" s="229">
        <f>IF(N241="základná",J241,0)</f>
        <v>0</v>
      </c>
      <c r="BF241" s="229">
        <f>IF(N241="znížená",J241,0)</f>
        <v>0</v>
      </c>
      <c r="BG241" s="229">
        <f>IF(N241="zákl. prenesená",J241,0)</f>
        <v>0</v>
      </c>
      <c r="BH241" s="229">
        <f>IF(N241="zníž. prenesená",J241,0)</f>
        <v>0</v>
      </c>
      <c r="BI241" s="229">
        <f>IF(N241="nulová",J241,0)</f>
        <v>0</v>
      </c>
      <c r="BJ241" s="14" t="s">
        <v>191</v>
      </c>
      <c r="BK241" s="229">
        <f>ROUND(I241*H241,2)</f>
        <v>0</v>
      </c>
      <c r="BL241" s="14" t="s">
        <v>251</v>
      </c>
      <c r="BM241" s="228" t="s">
        <v>568</v>
      </c>
    </row>
    <row r="242" s="2" customFormat="1" ht="14.4" customHeight="1">
      <c r="A242" s="35"/>
      <c r="B242" s="36"/>
      <c r="C242" s="216" t="s">
        <v>569</v>
      </c>
      <c r="D242" s="216" t="s">
        <v>186</v>
      </c>
      <c r="E242" s="217" t="s">
        <v>570</v>
      </c>
      <c r="F242" s="218" t="s">
        <v>571</v>
      </c>
      <c r="G242" s="219" t="s">
        <v>323</v>
      </c>
      <c r="H242" s="220">
        <v>7.0800000000000001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0.00172</v>
      </c>
      <c r="R242" s="226">
        <f>Q242*H242</f>
        <v>0.0121776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251</v>
      </c>
      <c r="AT242" s="228" t="s">
        <v>186</v>
      </c>
      <c r="AU242" s="228" t="s">
        <v>83</v>
      </c>
      <c r="AY242" s="14" t="s">
        <v>184</v>
      </c>
      <c r="BE242" s="229">
        <f>IF(N242="základná",J242,0)</f>
        <v>0</v>
      </c>
      <c r="BF242" s="229">
        <f>IF(N242="znížená",J242,0)</f>
        <v>0</v>
      </c>
      <c r="BG242" s="229">
        <f>IF(N242="zákl. prenesená",J242,0)</f>
        <v>0</v>
      </c>
      <c r="BH242" s="229">
        <f>IF(N242="zníž. prenesená",J242,0)</f>
        <v>0</v>
      </c>
      <c r="BI242" s="229">
        <f>IF(N242="nulová",J242,0)</f>
        <v>0</v>
      </c>
      <c r="BJ242" s="14" t="s">
        <v>191</v>
      </c>
      <c r="BK242" s="229">
        <f>ROUND(I242*H242,2)</f>
        <v>0</v>
      </c>
      <c r="BL242" s="14" t="s">
        <v>251</v>
      </c>
      <c r="BM242" s="228" t="s">
        <v>572</v>
      </c>
    </row>
    <row r="243" s="2" customFormat="1" ht="24.15" customHeight="1">
      <c r="A243" s="35"/>
      <c r="B243" s="36"/>
      <c r="C243" s="230" t="s">
        <v>573</v>
      </c>
      <c r="D243" s="230" t="s">
        <v>237</v>
      </c>
      <c r="E243" s="231" t="s">
        <v>574</v>
      </c>
      <c r="F243" s="232" t="s">
        <v>575</v>
      </c>
      <c r="G243" s="233" t="s">
        <v>323</v>
      </c>
      <c r="H243" s="234">
        <v>7.0800000000000001</v>
      </c>
      <c r="I243" s="235"/>
      <c r="J243" s="236">
        <f>ROUND(I243*H243,2)</f>
        <v>0</v>
      </c>
      <c r="K243" s="237"/>
      <c r="L243" s="238"/>
      <c r="M243" s="239" t="s">
        <v>1</v>
      </c>
      <c r="N243" s="240" t="s">
        <v>41</v>
      </c>
      <c r="O243" s="88"/>
      <c r="P243" s="226">
        <f>O243*H243</f>
        <v>0</v>
      </c>
      <c r="Q243" s="226">
        <v>0.0011999999999999999</v>
      </c>
      <c r="R243" s="226">
        <f>Q243*H243</f>
        <v>0.0084960000000000001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316</v>
      </c>
      <c r="AT243" s="228" t="s">
        <v>237</v>
      </c>
      <c r="AU243" s="228" t="s">
        <v>83</v>
      </c>
      <c r="AY243" s="14" t="s">
        <v>184</v>
      </c>
      <c r="BE243" s="229">
        <f>IF(N243="základná",J243,0)</f>
        <v>0</v>
      </c>
      <c r="BF243" s="229">
        <f>IF(N243="znížená",J243,0)</f>
        <v>0</v>
      </c>
      <c r="BG243" s="229">
        <f>IF(N243="zákl. prenesená",J243,0)</f>
        <v>0</v>
      </c>
      <c r="BH243" s="229">
        <f>IF(N243="zníž. prenesená",J243,0)</f>
        <v>0</v>
      </c>
      <c r="BI243" s="229">
        <f>IF(N243="nulová",J243,0)</f>
        <v>0</v>
      </c>
      <c r="BJ243" s="14" t="s">
        <v>191</v>
      </c>
      <c r="BK243" s="229">
        <f>ROUND(I243*H243,2)</f>
        <v>0</v>
      </c>
      <c r="BL243" s="14" t="s">
        <v>251</v>
      </c>
      <c r="BM243" s="228" t="s">
        <v>576</v>
      </c>
    </row>
    <row r="244" s="2" customFormat="1" ht="24.15" customHeight="1">
      <c r="A244" s="35"/>
      <c r="B244" s="36"/>
      <c r="C244" s="216" t="s">
        <v>577</v>
      </c>
      <c r="D244" s="216" t="s">
        <v>186</v>
      </c>
      <c r="E244" s="217" t="s">
        <v>578</v>
      </c>
      <c r="F244" s="218" t="s">
        <v>579</v>
      </c>
      <c r="G244" s="219" t="s">
        <v>323</v>
      </c>
      <c r="H244" s="220">
        <v>13.4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0.00021000000000000001</v>
      </c>
      <c r="R244" s="226">
        <f>Q244*H244</f>
        <v>0.0028140000000000001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251</v>
      </c>
      <c r="AT244" s="228" t="s">
        <v>186</v>
      </c>
      <c r="AU244" s="228" t="s">
        <v>83</v>
      </c>
      <c r="AY244" s="14" t="s">
        <v>184</v>
      </c>
      <c r="BE244" s="229">
        <f>IF(N244="základná",J244,0)</f>
        <v>0</v>
      </c>
      <c r="BF244" s="229">
        <f>IF(N244="znížená",J244,0)</f>
        <v>0</v>
      </c>
      <c r="BG244" s="229">
        <f>IF(N244="zákl. prenesená",J244,0)</f>
        <v>0</v>
      </c>
      <c r="BH244" s="229">
        <f>IF(N244="zníž. prenesená",J244,0)</f>
        <v>0</v>
      </c>
      <c r="BI244" s="229">
        <f>IF(N244="nulová",J244,0)</f>
        <v>0</v>
      </c>
      <c r="BJ244" s="14" t="s">
        <v>191</v>
      </c>
      <c r="BK244" s="229">
        <f>ROUND(I244*H244,2)</f>
        <v>0</v>
      </c>
      <c r="BL244" s="14" t="s">
        <v>251</v>
      </c>
      <c r="BM244" s="228" t="s">
        <v>580</v>
      </c>
    </row>
    <row r="245" s="2" customFormat="1" ht="37.8" customHeight="1">
      <c r="A245" s="35"/>
      <c r="B245" s="36"/>
      <c r="C245" s="230" t="s">
        <v>581</v>
      </c>
      <c r="D245" s="230" t="s">
        <v>237</v>
      </c>
      <c r="E245" s="231" t="s">
        <v>582</v>
      </c>
      <c r="F245" s="232" t="s">
        <v>583</v>
      </c>
      <c r="G245" s="233" t="s">
        <v>323</v>
      </c>
      <c r="H245" s="234">
        <v>14.07</v>
      </c>
      <c r="I245" s="235"/>
      <c r="J245" s="236">
        <f>ROUND(I245*H245,2)</f>
        <v>0</v>
      </c>
      <c r="K245" s="237"/>
      <c r="L245" s="238"/>
      <c r="M245" s="239" t="s">
        <v>1</v>
      </c>
      <c r="N245" s="240" t="s">
        <v>41</v>
      </c>
      <c r="O245" s="88"/>
      <c r="P245" s="226">
        <f>O245*H245</f>
        <v>0</v>
      </c>
      <c r="Q245" s="226">
        <v>0.00010000000000000001</v>
      </c>
      <c r="R245" s="226">
        <f>Q245*H245</f>
        <v>0.0014070000000000001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316</v>
      </c>
      <c r="AT245" s="228" t="s">
        <v>237</v>
      </c>
      <c r="AU245" s="228" t="s">
        <v>83</v>
      </c>
      <c r="AY245" s="14" t="s">
        <v>184</v>
      </c>
      <c r="BE245" s="229">
        <f>IF(N245="základná",J245,0)</f>
        <v>0</v>
      </c>
      <c r="BF245" s="229">
        <f>IF(N245="znížená",J245,0)</f>
        <v>0</v>
      </c>
      <c r="BG245" s="229">
        <f>IF(N245="zákl. prenesená",J245,0)</f>
        <v>0</v>
      </c>
      <c r="BH245" s="229">
        <f>IF(N245="zníž. prenesená",J245,0)</f>
        <v>0</v>
      </c>
      <c r="BI245" s="229">
        <f>IF(N245="nulová",J245,0)</f>
        <v>0</v>
      </c>
      <c r="BJ245" s="14" t="s">
        <v>191</v>
      </c>
      <c r="BK245" s="229">
        <f>ROUND(I245*H245,2)</f>
        <v>0</v>
      </c>
      <c r="BL245" s="14" t="s">
        <v>251</v>
      </c>
      <c r="BM245" s="228" t="s">
        <v>584</v>
      </c>
    </row>
    <row r="246" s="2" customFormat="1" ht="37.8" customHeight="1">
      <c r="A246" s="35"/>
      <c r="B246" s="36"/>
      <c r="C246" s="230" t="s">
        <v>585</v>
      </c>
      <c r="D246" s="230" t="s">
        <v>237</v>
      </c>
      <c r="E246" s="231" t="s">
        <v>586</v>
      </c>
      <c r="F246" s="232" t="s">
        <v>587</v>
      </c>
      <c r="G246" s="233" t="s">
        <v>323</v>
      </c>
      <c r="H246" s="234">
        <v>14.07</v>
      </c>
      <c r="I246" s="235"/>
      <c r="J246" s="236">
        <f>ROUND(I246*H246,2)</f>
        <v>0</v>
      </c>
      <c r="K246" s="237"/>
      <c r="L246" s="238"/>
      <c r="M246" s="239" t="s">
        <v>1</v>
      </c>
      <c r="N246" s="240" t="s">
        <v>41</v>
      </c>
      <c r="O246" s="88"/>
      <c r="P246" s="226">
        <f>O246*H246</f>
        <v>0</v>
      </c>
      <c r="Q246" s="226">
        <v>0.00010000000000000001</v>
      </c>
      <c r="R246" s="226">
        <f>Q246*H246</f>
        <v>0.0014070000000000001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316</v>
      </c>
      <c r="AT246" s="228" t="s">
        <v>237</v>
      </c>
      <c r="AU246" s="228" t="s">
        <v>83</v>
      </c>
      <c r="AY246" s="14" t="s">
        <v>184</v>
      </c>
      <c r="BE246" s="229">
        <f>IF(N246="základná",J246,0)</f>
        <v>0</v>
      </c>
      <c r="BF246" s="229">
        <f>IF(N246="znížená",J246,0)</f>
        <v>0</v>
      </c>
      <c r="BG246" s="229">
        <f>IF(N246="zákl. prenesená",J246,0)</f>
        <v>0</v>
      </c>
      <c r="BH246" s="229">
        <f>IF(N246="zníž. prenesená",J246,0)</f>
        <v>0</v>
      </c>
      <c r="BI246" s="229">
        <f>IF(N246="nulová",J246,0)</f>
        <v>0</v>
      </c>
      <c r="BJ246" s="14" t="s">
        <v>191</v>
      </c>
      <c r="BK246" s="229">
        <f>ROUND(I246*H246,2)</f>
        <v>0</v>
      </c>
      <c r="BL246" s="14" t="s">
        <v>251</v>
      </c>
      <c r="BM246" s="228" t="s">
        <v>588</v>
      </c>
    </row>
    <row r="247" s="2" customFormat="1" ht="14.4" customHeight="1">
      <c r="A247" s="35"/>
      <c r="B247" s="36"/>
      <c r="C247" s="230" t="s">
        <v>589</v>
      </c>
      <c r="D247" s="230" t="s">
        <v>237</v>
      </c>
      <c r="E247" s="231" t="s">
        <v>590</v>
      </c>
      <c r="F247" s="232" t="s">
        <v>591</v>
      </c>
      <c r="G247" s="233" t="s">
        <v>298</v>
      </c>
      <c r="H247" s="234">
        <v>1</v>
      </c>
      <c r="I247" s="235"/>
      <c r="J247" s="236">
        <f>ROUND(I247*H247,2)</f>
        <v>0</v>
      </c>
      <c r="K247" s="237"/>
      <c r="L247" s="238"/>
      <c r="M247" s="239" t="s">
        <v>1</v>
      </c>
      <c r="N247" s="240" t="s">
        <v>41</v>
      </c>
      <c r="O247" s="88"/>
      <c r="P247" s="226">
        <f>O247*H247</f>
        <v>0</v>
      </c>
      <c r="Q247" s="226">
        <v>0.084379999999999997</v>
      </c>
      <c r="R247" s="226">
        <f>Q247*H247</f>
        <v>0.084379999999999997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316</v>
      </c>
      <c r="AT247" s="228" t="s">
        <v>237</v>
      </c>
      <c r="AU247" s="228" t="s">
        <v>83</v>
      </c>
      <c r="AY247" s="14" t="s">
        <v>184</v>
      </c>
      <c r="BE247" s="229">
        <f>IF(N247="základná",J247,0)</f>
        <v>0</v>
      </c>
      <c r="BF247" s="229">
        <f>IF(N247="znížená",J247,0)</f>
        <v>0</v>
      </c>
      <c r="BG247" s="229">
        <f>IF(N247="zákl. prenesená",J247,0)</f>
        <v>0</v>
      </c>
      <c r="BH247" s="229">
        <f>IF(N247="zníž. prenesená",J247,0)</f>
        <v>0</v>
      </c>
      <c r="BI247" s="229">
        <f>IF(N247="nulová",J247,0)</f>
        <v>0</v>
      </c>
      <c r="BJ247" s="14" t="s">
        <v>191</v>
      </c>
      <c r="BK247" s="229">
        <f>ROUND(I247*H247,2)</f>
        <v>0</v>
      </c>
      <c r="BL247" s="14" t="s">
        <v>251</v>
      </c>
      <c r="BM247" s="228" t="s">
        <v>592</v>
      </c>
    </row>
    <row r="248" s="2" customFormat="1" ht="24.15" customHeight="1">
      <c r="A248" s="35"/>
      <c r="B248" s="36"/>
      <c r="C248" s="230" t="s">
        <v>525</v>
      </c>
      <c r="D248" s="230" t="s">
        <v>237</v>
      </c>
      <c r="E248" s="231" t="s">
        <v>593</v>
      </c>
      <c r="F248" s="232" t="s">
        <v>594</v>
      </c>
      <c r="G248" s="233" t="s">
        <v>244</v>
      </c>
      <c r="H248" s="234">
        <v>3.3599999999999999</v>
      </c>
      <c r="I248" s="235"/>
      <c r="J248" s="236">
        <f>ROUND(I248*H248,2)</f>
        <v>0</v>
      </c>
      <c r="K248" s="237"/>
      <c r="L248" s="238"/>
      <c r="M248" s="239" t="s">
        <v>1</v>
      </c>
      <c r="N248" s="240" t="s">
        <v>41</v>
      </c>
      <c r="O248" s="88"/>
      <c r="P248" s="226">
        <f>O248*H248</f>
        <v>0</v>
      </c>
      <c r="Q248" s="226">
        <v>0.029999999999999999</v>
      </c>
      <c r="R248" s="226">
        <f>Q248*H248</f>
        <v>0.10079999999999999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316</v>
      </c>
      <c r="AT248" s="228" t="s">
        <v>237</v>
      </c>
      <c r="AU248" s="228" t="s">
        <v>83</v>
      </c>
      <c r="AY248" s="14" t="s">
        <v>184</v>
      </c>
      <c r="BE248" s="229">
        <f>IF(N248="základná",J248,0)</f>
        <v>0</v>
      </c>
      <c r="BF248" s="229">
        <f>IF(N248="znížená",J248,0)</f>
        <v>0</v>
      </c>
      <c r="BG248" s="229">
        <f>IF(N248="zákl. prenesená",J248,0)</f>
        <v>0</v>
      </c>
      <c r="BH248" s="229">
        <f>IF(N248="zníž. prenesená",J248,0)</f>
        <v>0</v>
      </c>
      <c r="BI248" s="229">
        <f>IF(N248="nulová",J248,0)</f>
        <v>0</v>
      </c>
      <c r="BJ248" s="14" t="s">
        <v>191</v>
      </c>
      <c r="BK248" s="229">
        <f>ROUND(I248*H248,2)</f>
        <v>0</v>
      </c>
      <c r="BL248" s="14" t="s">
        <v>251</v>
      </c>
      <c r="BM248" s="228" t="s">
        <v>595</v>
      </c>
    </row>
    <row r="249" s="2" customFormat="1" ht="24.15" customHeight="1">
      <c r="A249" s="35"/>
      <c r="B249" s="36"/>
      <c r="C249" s="216" t="s">
        <v>596</v>
      </c>
      <c r="D249" s="216" t="s">
        <v>186</v>
      </c>
      <c r="E249" s="217" t="s">
        <v>597</v>
      </c>
      <c r="F249" s="218" t="s">
        <v>598</v>
      </c>
      <c r="G249" s="219" t="s">
        <v>599</v>
      </c>
      <c r="H249" s="241"/>
      <c r="I249" s="221"/>
      <c r="J249" s="222">
        <f>ROUND(I249*H249,2)</f>
        <v>0</v>
      </c>
      <c r="K249" s="223"/>
      <c r="L249" s="41"/>
      <c r="M249" s="224" t="s">
        <v>1</v>
      </c>
      <c r="N249" s="225" t="s">
        <v>41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251</v>
      </c>
      <c r="AT249" s="228" t="s">
        <v>186</v>
      </c>
      <c r="AU249" s="228" t="s">
        <v>83</v>
      </c>
      <c r="AY249" s="14" t="s">
        <v>184</v>
      </c>
      <c r="BE249" s="229">
        <f>IF(N249="základná",J249,0)</f>
        <v>0</v>
      </c>
      <c r="BF249" s="229">
        <f>IF(N249="znížená",J249,0)</f>
        <v>0</v>
      </c>
      <c r="BG249" s="229">
        <f>IF(N249="zákl. prenesená",J249,0)</f>
        <v>0</v>
      </c>
      <c r="BH249" s="229">
        <f>IF(N249="zníž. prenesená",J249,0)</f>
        <v>0</v>
      </c>
      <c r="BI249" s="229">
        <f>IF(N249="nulová",J249,0)</f>
        <v>0</v>
      </c>
      <c r="BJ249" s="14" t="s">
        <v>191</v>
      </c>
      <c r="BK249" s="229">
        <f>ROUND(I249*H249,2)</f>
        <v>0</v>
      </c>
      <c r="BL249" s="14" t="s">
        <v>251</v>
      </c>
      <c r="BM249" s="228" t="s">
        <v>600</v>
      </c>
    </row>
    <row r="250" s="12" customFormat="1" ht="25.92" customHeight="1">
      <c r="A250" s="12"/>
      <c r="B250" s="200"/>
      <c r="C250" s="201"/>
      <c r="D250" s="202" t="s">
        <v>74</v>
      </c>
      <c r="E250" s="203" t="s">
        <v>601</v>
      </c>
      <c r="F250" s="203" t="s">
        <v>602</v>
      </c>
      <c r="G250" s="201"/>
      <c r="H250" s="201"/>
      <c r="I250" s="204"/>
      <c r="J250" s="205">
        <f>BK250</f>
        <v>0</v>
      </c>
      <c r="K250" s="201"/>
      <c r="L250" s="206"/>
      <c r="M250" s="207"/>
      <c r="N250" s="208"/>
      <c r="O250" s="208"/>
      <c r="P250" s="209">
        <f>P251+P267+P271+P280+P286+P291+P313+P353+P359+P365+P369+P372</f>
        <v>0</v>
      </c>
      <c r="Q250" s="208"/>
      <c r="R250" s="209">
        <f>R251+R267+R271+R280+R286+R291+R313+R353+R359+R365+R369+R372</f>
        <v>30.236992108259997</v>
      </c>
      <c r="S250" s="208"/>
      <c r="T250" s="210">
        <f>T251+T267+T271+T280+T286+T291+T313+T353+T359+T365+T369+T372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191</v>
      </c>
      <c r="AT250" s="212" t="s">
        <v>74</v>
      </c>
      <c r="AU250" s="212" t="s">
        <v>75</v>
      </c>
      <c r="AY250" s="211" t="s">
        <v>184</v>
      </c>
      <c r="BK250" s="213">
        <f>BK251+BK267+BK271+BK280+BK286+BK291+BK313+BK353+BK359+BK365+BK369+BK372</f>
        <v>0</v>
      </c>
    </row>
    <row r="251" s="12" customFormat="1" ht="22.8" customHeight="1">
      <c r="A251" s="12"/>
      <c r="B251" s="200"/>
      <c r="C251" s="201"/>
      <c r="D251" s="202" t="s">
        <v>74</v>
      </c>
      <c r="E251" s="214" t="s">
        <v>603</v>
      </c>
      <c r="F251" s="214" t="s">
        <v>604</v>
      </c>
      <c r="G251" s="201"/>
      <c r="H251" s="201"/>
      <c r="I251" s="204"/>
      <c r="J251" s="215">
        <f>BK251</f>
        <v>0</v>
      </c>
      <c r="K251" s="201"/>
      <c r="L251" s="206"/>
      <c r="M251" s="207"/>
      <c r="N251" s="208"/>
      <c r="O251" s="208"/>
      <c r="P251" s="209">
        <f>SUM(P252:P266)</f>
        <v>0</v>
      </c>
      <c r="Q251" s="208"/>
      <c r="R251" s="209">
        <f>SUM(R252:R266)</f>
        <v>2.960350752080001</v>
      </c>
      <c r="S251" s="208"/>
      <c r="T251" s="210">
        <f>SUM(T252:T266)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1" t="s">
        <v>191</v>
      </c>
      <c r="AT251" s="212" t="s">
        <v>74</v>
      </c>
      <c r="AU251" s="212" t="s">
        <v>83</v>
      </c>
      <c r="AY251" s="211" t="s">
        <v>184</v>
      </c>
      <c r="BK251" s="213">
        <f>SUM(BK252:BK266)</f>
        <v>0</v>
      </c>
    </row>
    <row r="252" s="2" customFormat="1" ht="24.15" customHeight="1">
      <c r="A252" s="35"/>
      <c r="B252" s="36"/>
      <c r="C252" s="216" t="s">
        <v>605</v>
      </c>
      <c r="D252" s="216" t="s">
        <v>186</v>
      </c>
      <c r="E252" s="217" t="s">
        <v>606</v>
      </c>
      <c r="F252" s="218" t="s">
        <v>607</v>
      </c>
      <c r="G252" s="219" t="s">
        <v>244</v>
      </c>
      <c r="H252" s="220">
        <v>255.572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251</v>
      </c>
      <c r="AT252" s="228" t="s">
        <v>186</v>
      </c>
      <c r="AU252" s="228" t="s">
        <v>191</v>
      </c>
      <c r="AY252" s="14" t="s">
        <v>184</v>
      </c>
      <c r="BE252" s="229">
        <f>IF(N252="základná",J252,0)</f>
        <v>0</v>
      </c>
      <c r="BF252" s="229">
        <f>IF(N252="znížená",J252,0)</f>
        <v>0</v>
      </c>
      <c r="BG252" s="229">
        <f>IF(N252="zákl. prenesená",J252,0)</f>
        <v>0</v>
      </c>
      <c r="BH252" s="229">
        <f>IF(N252="zníž. prenesená",J252,0)</f>
        <v>0</v>
      </c>
      <c r="BI252" s="229">
        <f>IF(N252="nulová",J252,0)</f>
        <v>0</v>
      </c>
      <c r="BJ252" s="14" t="s">
        <v>191</v>
      </c>
      <c r="BK252" s="229">
        <f>ROUND(I252*H252,2)</f>
        <v>0</v>
      </c>
      <c r="BL252" s="14" t="s">
        <v>251</v>
      </c>
      <c r="BM252" s="228" t="s">
        <v>608</v>
      </c>
    </row>
    <row r="253" s="2" customFormat="1" ht="24.15" customHeight="1">
      <c r="A253" s="35"/>
      <c r="B253" s="36"/>
      <c r="C253" s="230" t="s">
        <v>609</v>
      </c>
      <c r="D253" s="230" t="s">
        <v>237</v>
      </c>
      <c r="E253" s="231" t="s">
        <v>610</v>
      </c>
      <c r="F253" s="232" t="s">
        <v>611</v>
      </c>
      <c r="G253" s="233" t="s">
        <v>244</v>
      </c>
      <c r="H253" s="234">
        <v>260.68299999999999</v>
      </c>
      <c r="I253" s="235"/>
      <c r="J253" s="236">
        <f>ROUND(I253*H253,2)</f>
        <v>0</v>
      </c>
      <c r="K253" s="237"/>
      <c r="L253" s="238"/>
      <c r="M253" s="239" t="s">
        <v>1</v>
      </c>
      <c r="N253" s="240" t="s">
        <v>41</v>
      </c>
      <c r="O253" s="88"/>
      <c r="P253" s="226">
        <f>O253*H253</f>
        <v>0</v>
      </c>
      <c r="Q253" s="226">
        <v>0.00040000000000000002</v>
      </c>
      <c r="R253" s="226">
        <f>Q253*H253</f>
        <v>0.1042732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316</v>
      </c>
      <c r="AT253" s="228" t="s">
        <v>237</v>
      </c>
      <c r="AU253" s="228" t="s">
        <v>191</v>
      </c>
      <c r="AY253" s="14" t="s">
        <v>184</v>
      </c>
      <c r="BE253" s="229">
        <f>IF(N253="základná",J253,0)</f>
        <v>0</v>
      </c>
      <c r="BF253" s="229">
        <f>IF(N253="znížená",J253,0)</f>
        <v>0</v>
      </c>
      <c r="BG253" s="229">
        <f>IF(N253="zákl. prenesená",J253,0)</f>
        <v>0</v>
      </c>
      <c r="BH253" s="229">
        <f>IF(N253="zníž. prenesená",J253,0)</f>
        <v>0</v>
      </c>
      <c r="BI253" s="229">
        <f>IF(N253="nulová",J253,0)</f>
        <v>0</v>
      </c>
      <c r="BJ253" s="14" t="s">
        <v>191</v>
      </c>
      <c r="BK253" s="229">
        <f>ROUND(I253*H253,2)</f>
        <v>0</v>
      </c>
      <c r="BL253" s="14" t="s">
        <v>251</v>
      </c>
      <c r="BM253" s="228" t="s">
        <v>612</v>
      </c>
    </row>
    <row r="254" s="2" customFormat="1" ht="24.15" customHeight="1">
      <c r="A254" s="35"/>
      <c r="B254" s="36"/>
      <c r="C254" s="216" t="s">
        <v>613</v>
      </c>
      <c r="D254" s="216" t="s">
        <v>186</v>
      </c>
      <c r="E254" s="217" t="s">
        <v>614</v>
      </c>
      <c r="F254" s="218" t="s">
        <v>615</v>
      </c>
      <c r="G254" s="219" t="s">
        <v>244</v>
      </c>
      <c r="H254" s="220">
        <v>86.763999999999996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7.4999999999999993E-05</v>
      </c>
      <c r="R254" s="226">
        <f>Q254*H254</f>
        <v>0.0065072999999999988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251</v>
      </c>
      <c r="AT254" s="228" t="s">
        <v>186</v>
      </c>
      <c r="AU254" s="228" t="s">
        <v>191</v>
      </c>
      <c r="AY254" s="14" t="s">
        <v>184</v>
      </c>
      <c r="BE254" s="229">
        <f>IF(N254="základná",J254,0)</f>
        <v>0</v>
      </c>
      <c r="BF254" s="229">
        <f>IF(N254="znížená",J254,0)</f>
        <v>0</v>
      </c>
      <c r="BG254" s="229">
        <f>IF(N254="zákl. prenesená",J254,0)</f>
        <v>0</v>
      </c>
      <c r="BH254" s="229">
        <f>IF(N254="zníž. prenesená",J254,0)</f>
        <v>0</v>
      </c>
      <c r="BI254" s="229">
        <f>IF(N254="nulová",J254,0)</f>
        <v>0</v>
      </c>
      <c r="BJ254" s="14" t="s">
        <v>191</v>
      </c>
      <c r="BK254" s="229">
        <f>ROUND(I254*H254,2)</f>
        <v>0</v>
      </c>
      <c r="BL254" s="14" t="s">
        <v>251</v>
      </c>
      <c r="BM254" s="228" t="s">
        <v>616</v>
      </c>
    </row>
    <row r="255" s="2" customFormat="1" ht="24.15" customHeight="1">
      <c r="A255" s="35"/>
      <c r="B255" s="36"/>
      <c r="C255" s="230" t="s">
        <v>617</v>
      </c>
      <c r="D255" s="230" t="s">
        <v>237</v>
      </c>
      <c r="E255" s="231" t="s">
        <v>618</v>
      </c>
      <c r="F255" s="232" t="s">
        <v>619</v>
      </c>
      <c r="G255" s="233" t="s">
        <v>244</v>
      </c>
      <c r="H255" s="234">
        <v>88.498999999999995</v>
      </c>
      <c r="I255" s="235"/>
      <c r="J255" s="236">
        <f>ROUND(I255*H255,2)</f>
        <v>0</v>
      </c>
      <c r="K255" s="237"/>
      <c r="L255" s="238"/>
      <c r="M255" s="239" t="s">
        <v>1</v>
      </c>
      <c r="N255" s="240" t="s">
        <v>41</v>
      </c>
      <c r="O255" s="88"/>
      <c r="P255" s="226">
        <f>O255*H255</f>
        <v>0</v>
      </c>
      <c r="Q255" s="226">
        <v>0.002</v>
      </c>
      <c r="R255" s="226">
        <f>Q255*H255</f>
        <v>0.17699799999999999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316</v>
      </c>
      <c r="AT255" s="228" t="s">
        <v>237</v>
      </c>
      <c r="AU255" s="228" t="s">
        <v>191</v>
      </c>
      <c r="AY255" s="14" t="s">
        <v>184</v>
      </c>
      <c r="BE255" s="229">
        <f>IF(N255="základná",J255,0)</f>
        <v>0</v>
      </c>
      <c r="BF255" s="229">
        <f>IF(N255="znížená",J255,0)</f>
        <v>0</v>
      </c>
      <c r="BG255" s="229">
        <f>IF(N255="zákl. prenesená",J255,0)</f>
        <v>0</v>
      </c>
      <c r="BH255" s="229">
        <f>IF(N255="zníž. prenesená",J255,0)</f>
        <v>0</v>
      </c>
      <c r="BI255" s="229">
        <f>IF(N255="nulová",J255,0)</f>
        <v>0</v>
      </c>
      <c r="BJ255" s="14" t="s">
        <v>191</v>
      </c>
      <c r="BK255" s="229">
        <f>ROUND(I255*H255,2)</f>
        <v>0</v>
      </c>
      <c r="BL255" s="14" t="s">
        <v>251</v>
      </c>
      <c r="BM255" s="228" t="s">
        <v>620</v>
      </c>
    </row>
    <row r="256" s="2" customFormat="1" ht="24.15" customHeight="1">
      <c r="A256" s="35"/>
      <c r="B256" s="36"/>
      <c r="C256" s="216" t="s">
        <v>621</v>
      </c>
      <c r="D256" s="216" t="s">
        <v>186</v>
      </c>
      <c r="E256" s="217" t="s">
        <v>622</v>
      </c>
      <c r="F256" s="218" t="s">
        <v>623</v>
      </c>
      <c r="G256" s="219" t="s">
        <v>244</v>
      </c>
      <c r="H256" s="220">
        <v>511.14400000000001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41</v>
      </c>
      <c r="O256" s="88"/>
      <c r="P256" s="226">
        <f>O256*H256</f>
        <v>0</v>
      </c>
      <c r="Q256" s="226">
        <v>0.00054226000000000003</v>
      </c>
      <c r="R256" s="226">
        <f>Q256*H256</f>
        <v>0.27717294544000004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251</v>
      </c>
      <c r="AT256" s="228" t="s">
        <v>186</v>
      </c>
      <c r="AU256" s="228" t="s">
        <v>191</v>
      </c>
      <c r="AY256" s="14" t="s">
        <v>184</v>
      </c>
      <c r="BE256" s="229">
        <f>IF(N256="základná",J256,0)</f>
        <v>0</v>
      </c>
      <c r="BF256" s="229">
        <f>IF(N256="znížená",J256,0)</f>
        <v>0</v>
      </c>
      <c r="BG256" s="229">
        <f>IF(N256="zákl. prenesená",J256,0)</f>
        <v>0</v>
      </c>
      <c r="BH256" s="229">
        <f>IF(N256="zníž. prenesená",J256,0)</f>
        <v>0</v>
      </c>
      <c r="BI256" s="229">
        <f>IF(N256="nulová",J256,0)</f>
        <v>0</v>
      </c>
      <c r="BJ256" s="14" t="s">
        <v>191</v>
      </c>
      <c r="BK256" s="229">
        <f>ROUND(I256*H256,2)</f>
        <v>0</v>
      </c>
      <c r="BL256" s="14" t="s">
        <v>251</v>
      </c>
      <c r="BM256" s="228" t="s">
        <v>624</v>
      </c>
    </row>
    <row r="257" s="2" customFormat="1" ht="24.15" customHeight="1">
      <c r="A257" s="35"/>
      <c r="B257" s="36"/>
      <c r="C257" s="230" t="s">
        <v>625</v>
      </c>
      <c r="D257" s="230" t="s">
        <v>237</v>
      </c>
      <c r="E257" s="231" t="s">
        <v>626</v>
      </c>
      <c r="F257" s="232" t="s">
        <v>627</v>
      </c>
      <c r="G257" s="233" t="s">
        <v>244</v>
      </c>
      <c r="H257" s="234">
        <v>260.68299999999999</v>
      </c>
      <c r="I257" s="235"/>
      <c r="J257" s="236">
        <f>ROUND(I257*H257,2)</f>
        <v>0</v>
      </c>
      <c r="K257" s="237"/>
      <c r="L257" s="238"/>
      <c r="M257" s="239" t="s">
        <v>1</v>
      </c>
      <c r="N257" s="240" t="s">
        <v>41</v>
      </c>
      <c r="O257" s="88"/>
      <c r="P257" s="226">
        <f>O257*H257</f>
        <v>0</v>
      </c>
      <c r="Q257" s="226">
        <v>0.00513</v>
      </c>
      <c r="R257" s="226">
        <f>Q257*H257</f>
        <v>1.33730379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316</v>
      </c>
      <c r="AT257" s="228" t="s">
        <v>237</v>
      </c>
      <c r="AU257" s="228" t="s">
        <v>191</v>
      </c>
      <c r="AY257" s="14" t="s">
        <v>184</v>
      </c>
      <c r="BE257" s="229">
        <f>IF(N257="základná",J257,0)</f>
        <v>0</v>
      </c>
      <c r="BF257" s="229">
        <f>IF(N257="znížená",J257,0)</f>
        <v>0</v>
      </c>
      <c r="BG257" s="229">
        <f>IF(N257="zákl. prenesená",J257,0)</f>
        <v>0</v>
      </c>
      <c r="BH257" s="229">
        <f>IF(N257="zníž. prenesená",J257,0)</f>
        <v>0</v>
      </c>
      <c r="BI257" s="229">
        <f>IF(N257="nulová",J257,0)</f>
        <v>0</v>
      </c>
      <c r="BJ257" s="14" t="s">
        <v>191</v>
      </c>
      <c r="BK257" s="229">
        <f>ROUND(I257*H257,2)</f>
        <v>0</v>
      </c>
      <c r="BL257" s="14" t="s">
        <v>251</v>
      </c>
      <c r="BM257" s="228" t="s">
        <v>628</v>
      </c>
    </row>
    <row r="258" s="2" customFormat="1" ht="24.15" customHeight="1">
      <c r="A258" s="35"/>
      <c r="B258" s="36"/>
      <c r="C258" s="216" t="s">
        <v>629</v>
      </c>
      <c r="D258" s="216" t="s">
        <v>186</v>
      </c>
      <c r="E258" s="217" t="s">
        <v>630</v>
      </c>
      <c r="F258" s="218" t="s">
        <v>631</v>
      </c>
      <c r="G258" s="219" t="s">
        <v>244</v>
      </c>
      <c r="H258" s="220">
        <v>86.763999999999996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41</v>
      </c>
      <c r="O258" s="88"/>
      <c r="P258" s="226">
        <f>O258*H258</f>
        <v>0</v>
      </c>
      <c r="Q258" s="226">
        <v>0.00054226000000000003</v>
      </c>
      <c r="R258" s="226">
        <f>Q258*H258</f>
        <v>0.047048646639999997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251</v>
      </c>
      <c r="AT258" s="228" t="s">
        <v>186</v>
      </c>
      <c r="AU258" s="228" t="s">
        <v>191</v>
      </c>
      <c r="AY258" s="14" t="s">
        <v>184</v>
      </c>
      <c r="BE258" s="229">
        <f>IF(N258="základná",J258,0)</f>
        <v>0</v>
      </c>
      <c r="BF258" s="229">
        <f>IF(N258="znížená",J258,0)</f>
        <v>0</v>
      </c>
      <c r="BG258" s="229">
        <f>IF(N258="zákl. prenesená",J258,0)</f>
        <v>0</v>
      </c>
      <c r="BH258" s="229">
        <f>IF(N258="zníž. prenesená",J258,0)</f>
        <v>0</v>
      </c>
      <c r="BI258" s="229">
        <f>IF(N258="nulová",J258,0)</f>
        <v>0</v>
      </c>
      <c r="BJ258" s="14" t="s">
        <v>191</v>
      </c>
      <c r="BK258" s="229">
        <f>ROUND(I258*H258,2)</f>
        <v>0</v>
      </c>
      <c r="BL258" s="14" t="s">
        <v>251</v>
      </c>
      <c r="BM258" s="228" t="s">
        <v>632</v>
      </c>
    </row>
    <row r="259" s="2" customFormat="1" ht="24.15" customHeight="1">
      <c r="A259" s="35"/>
      <c r="B259" s="36"/>
      <c r="C259" s="230" t="s">
        <v>633</v>
      </c>
      <c r="D259" s="230" t="s">
        <v>237</v>
      </c>
      <c r="E259" s="231" t="s">
        <v>634</v>
      </c>
      <c r="F259" s="232" t="s">
        <v>627</v>
      </c>
      <c r="G259" s="233" t="s">
        <v>244</v>
      </c>
      <c r="H259" s="234">
        <v>88.498999999999995</v>
      </c>
      <c r="I259" s="235"/>
      <c r="J259" s="236">
        <f>ROUND(I259*H259,2)</f>
        <v>0</v>
      </c>
      <c r="K259" s="237"/>
      <c r="L259" s="238"/>
      <c r="M259" s="239" t="s">
        <v>1</v>
      </c>
      <c r="N259" s="240" t="s">
        <v>41</v>
      </c>
      <c r="O259" s="88"/>
      <c r="P259" s="226">
        <f>O259*H259</f>
        <v>0</v>
      </c>
      <c r="Q259" s="226">
        <v>0.00513</v>
      </c>
      <c r="R259" s="226">
        <f>Q259*H259</f>
        <v>0.45399986999999997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316</v>
      </c>
      <c r="AT259" s="228" t="s">
        <v>237</v>
      </c>
      <c r="AU259" s="228" t="s">
        <v>191</v>
      </c>
      <c r="AY259" s="14" t="s">
        <v>184</v>
      </c>
      <c r="BE259" s="229">
        <f>IF(N259="základná",J259,0)</f>
        <v>0</v>
      </c>
      <c r="BF259" s="229">
        <f>IF(N259="znížená",J259,0)</f>
        <v>0</v>
      </c>
      <c r="BG259" s="229">
        <f>IF(N259="zákl. prenesená",J259,0)</f>
        <v>0</v>
      </c>
      <c r="BH259" s="229">
        <f>IF(N259="zníž. prenesená",J259,0)</f>
        <v>0</v>
      </c>
      <c r="BI259" s="229">
        <f>IF(N259="nulová",J259,0)</f>
        <v>0</v>
      </c>
      <c r="BJ259" s="14" t="s">
        <v>191</v>
      </c>
      <c r="BK259" s="229">
        <f>ROUND(I259*H259,2)</f>
        <v>0</v>
      </c>
      <c r="BL259" s="14" t="s">
        <v>251</v>
      </c>
      <c r="BM259" s="228" t="s">
        <v>635</v>
      </c>
    </row>
    <row r="260" s="2" customFormat="1" ht="24.15" customHeight="1">
      <c r="A260" s="35"/>
      <c r="B260" s="36"/>
      <c r="C260" s="216" t="s">
        <v>636</v>
      </c>
      <c r="D260" s="216" t="s">
        <v>186</v>
      </c>
      <c r="E260" s="217" t="s">
        <v>637</v>
      </c>
      <c r="F260" s="218" t="s">
        <v>638</v>
      </c>
      <c r="G260" s="219" t="s">
        <v>244</v>
      </c>
      <c r="H260" s="220">
        <v>127.22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41</v>
      </c>
      <c r="O260" s="88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251</v>
      </c>
      <c r="AT260" s="228" t="s">
        <v>186</v>
      </c>
      <c r="AU260" s="228" t="s">
        <v>191</v>
      </c>
      <c r="AY260" s="14" t="s">
        <v>184</v>
      </c>
      <c r="BE260" s="229">
        <f>IF(N260="základná",J260,0)</f>
        <v>0</v>
      </c>
      <c r="BF260" s="229">
        <f>IF(N260="znížená",J260,0)</f>
        <v>0</v>
      </c>
      <c r="BG260" s="229">
        <f>IF(N260="zákl. prenesená",J260,0)</f>
        <v>0</v>
      </c>
      <c r="BH260" s="229">
        <f>IF(N260="zníž. prenesená",J260,0)</f>
        <v>0</v>
      </c>
      <c r="BI260" s="229">
        <f>IF(N260="nulová",J260,0)</f>
        <v>0</v>
      </c>
      <c r="BJ260" s="14" t="s">
        <v>191</v>
      </c>
      <c r="BK260" s="229">
        <f>ROUND(I260*H260,2)</f>
        <v>0</v>
      </c>
      <c r="BL260" s="14" t="s">
        <v>251</v>
      </c>
      <c r="BM260" s="228" t="s">
        <v>639</v>
      </c>
    </row>
    <row r="261" s="2" customFormat="1" ht="24.15" customHeight="1">
      <c r="A261" s="35"/>
      <c r="B261" s="36"/>
      <c r="C261" s="230" t="s">
        <v>640</v>
      </c>
      <c r="D261" s="230" t="s">
        <v>237</v>
      </c>
      <c r="E261" s="231" t="s">
        <v>641</v>
      </c>
      <c r="F261" s="232" t="s">
        <v>642</v>
      </c>
      <c r="G261" s="233" t="s">
        <v>643</v>
      </c>
      <c r="H261" s="234">
        <v>254.44</v>
      </c>
      <c r="I261" s="235"/>
      <c r="J261" s="236">
        <f>ROUND(I261*H261,2)</f>
        <v>0</v>
      </c>
      <c r="K261" s="237"/>
      <c r="L261" s="238"/>
      <c r="M261" s="239" t="s">
        <v>1</v>
      </c>
      <c r="N261" s="240" t="s">
        <v>41</v>
      </c>
      <c r="O261" s="88"/>
      <c r="P261" s="226">
        <f>O261*H261</f>
        <v>0</v>
      </c>
      <c r="Q261" s="226">
        <v>0.001</v>
      </c>
      <c r="R261" s="226">
        <f>Q261*H261</f>
        <v>0.25444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316</v>
      </c>
      <c r="AT261" s="228" t="s">
        <v>237</v>
      </c>
      <c r="AU261" s="228" t="s">
        <v>191</v>
      </c>
      <c r="AY261" s="14" t="s">
        <v>184</v>
      </c>
      <c r="BE261" s="229">
        <f>IF(N261="základná",J261,0)</f>
        <v>0</v>
      </c>
      <c r="BF261" s="229">
        <f>IF(N261="znížená",J261,0)</f>
        <v>0</v>
      </c>
      <c r="BG261" s="229">
        <f>IF(N261="zákl. prenesená",J261,0)</f>
        <v>0</v>
      </c>
      <c r="BH261" s="229">
        <f>IF(N261="zníž. prenesená",J261,0)</f>
        <v>0</v>
      </c>
      <c r="BI261" s="229">
        <f>IF(N261="nulová",J261,0)</f>
        <v>0</v>
      </c>
      <c r="BJ261" s="14" t="s">
        <v>191</v>
      </c>
      <c r="BK261" s="229">
        <f>ROUND(I261*H261,2)</f>
        <v>0</v>
      </c>
      <c r="BL261" s="14" t="s">
        <v>251</v>
      </c>
      <c r="BM261" s="228" t="s">
        <v>644</v>
      </c>
    </row>
    <row r="262" s="2" customFormat="1" ht="24.15" customHeight="1">
      <c r="A262" s="35"/>
      <c r="B262" s="36"/>
      <c r="C262" s="230" t="s">
        <v>645</v>
      </c>
      <c r="D262" s="230" t="s">
        <v>237</v>
      </c>
      <c r="E262" s="231" t="s">
        <v>646</v>
      </c>
      <c r="F262" s="232" t="s">
        <v>647</v>
      </c>
      <c r="G262" s="233" t="s">
        <v>323</v>
      </c>
      <c r="H262" s="234">
        <v>189.25999999999999</v>
      </c>
      <c r="I262" s="235"/>
      <c r="J262" s="236">
        <f>ROUND(I262*H262,2)</f>
        <v>0</v>
      </c>
      <c r="K262" s="237"/>
      <c r="L262" s="238"/>
      <c r="M262" s="239" t="s">
        <v>1</v>
      </c>
      <c r="N262" s="240" t="s">
        <v>41</v>
      </c>
      <c r="O262" s="88"/>
      <c r="P262" s="226">
        <f>O262*H262</f>
        <v>0</v>
      </c>
      <c r="Q262" s="226">
        <v>5.0000000000000002E-05</v>
      </c>
      <c r="R262" s="226">
        <f>Q262*H262</f>
        <v>0.0094629999999999992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316</v>
      </c>
      <c r="AT262" s="228" t="s">
        <v>237</v>
      </c>
      <c r="AU262" s="228" t="s">
        <v>191</v>
      </c>
      <c r="AY262" s="14" t="s">
        <v>184</v>
      </c>
      <c r="BE262" s="229">
        <f>IF(N262="základná",J262,0)</f>
        <v>0</v>
      </c>
      <c r="BF262" s="229">
        <f>IF(N262="znížená",J262,0)</f>
        <v>0</v>
      </c>
      <c r="BG262" s="229">
        <f>IF(N262="zákl. prenesená",J262,0)</f>
        <v>0</v>
      </c>
      <c r="BH262" s="229">
        <f>IF(N262="zníž. prenesená",J262,0)</f>
        <v>0</v>
      </c>
      <c r="BI262" s="229">
        <f>IF(N262="nulová",J262,0)</f>
        <v>0</v>
      </c>
      <c r="BJ262" s="14" t="s">
        <v>191</v>
      </c>
      <c r="BK262" s="229">
        <f>ROUND(I262*H262,2)</f>
        <v>0</v>
      </c>
      <c r="BL262" s="14" t="s">
        <v>251</v>
      </c>
      <c r="BM262" s="228" t="s">
        <v>648</v>
      </c>
    </row>
    <row r="263" s="2" customFormat="1" ht="24.15" customHeight="1">
      <c r="A263" s="35"/>
      <c r="B263" s="36"/>
      <c r="C263" s="216" t="s">
        <v>649</v>
      </c>
      <c r="D263" s="216" t="s">
        <v>186</v>
      </c>
      <c r="E263" s="217" t="s">
        <v>650</v>
      </c>
      <c r="F263" s="218" t="s">
        <v>651</v>
      </c>
      <c r="G263" s="219" t="s">
        <v>244</v>
      </c>
      <c r="H263" s="220">
        <v>144.25200000000001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41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251</v>
      </c>
      <c r="AT263" s="228" t="s">
        <v>186</v>
      </c>
      <c r="AU263" s="228" t="s">
        <v>191</v>
      </c>
      <c r="AY263" s="14" t="s">
        <v>184</v>
      </c>
      <c r="BE263" s="229">
        <f>IF(N263="základná",J263,0)</f>
        <v>0</v>
      </c>
      <c r="BF263" s="229">
        <f>IF(N263="znížená",J263,0)</f>
        <v>0</v>
      </c>
      <c r="BG263" s="229">
        <f>IF(N263="zákl. prenesená",J263,0)</f>
        <v>0</v>
      </c>
      <c r="BH263" s="229">
        <f>IF(N263="zníž. prenesená",J263,0)</f>
        <v>0</v>
      </c>
      <c r="BI263" s="229">
        <f>IF(N263="nulová",J263,0)</f>
        <v>0</v>
      </c>
      <c r="BJ263" s="14" t="s">
        <v>191</v>
      </c>
      <c r="BK263" s="229">
        <f>ROUND(I263*H263,2)</f>
        <v>0</v>
      </c>
      <c r="BL263" s="14" t="s">
        <v>251</v>
      </c>
      <c r="BM263" s="228" t="s">
        <v>652</v>
      </c>
    </row>
    <row r="264" s="2" customFormat="1" ht="24.15" customHeight="1">
      <c r="A264" s="35"/>
      <c r="B264" s="36"/>
      <c r="C264" s="230" t="s">
        <v>653</v>
      </c>
      <c r="D264" s="230" t="s">
        <v>237</v>
      </c>
      <c r="E264" s="231" t="s">
        <v>641</v>
      </c>
      <c r="F264" s="232" t="s">
        <v>642</v>
      </c>
      <c r="G264" s="233" t="s">
        <v>643</v>
      </c>
      <c r="H264" s="234">
        <v>288.50400000000002</v>
      </c>
      <c r="I264" s="235"/>
      <c r="J264" s="236">
        <f>ROUND(I264*H264,2)</f>
        <v>0</v>
      </c>
      <c r="K264" s="237"/>
      <c r="L264" s="238"/>
      <c r="M264" s="239" t="s">
        <v>1</v>
      </c>
      <c r="N264" s="240" t="s">
        <v>41</v>
      </c>
      <c r="O264" s="88"/>
      <c r="P264" s="226">
        <f>O264*H264</f>
        <v>0</v>
      </c>
      <c r="Q264" s="226">
        <v>0.001</v>
      </c>
      <c r="R264" s="226">
        <f>Q264*H264</f>
        <v>0.28850400000000004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316</v>
      </c>
      <c r="AT264" s="228" t="s">
        <v>237</v>
      </c>
      <c r="AU264" s="228" t="s">
        <v>191</v>
      </c>
      <c r="AY264" s="14" t="s">
        <v>184</v>
      </c>
      <c r="BE264" s="229">
        <f>IF(N264="základná",J264,0)</f>
        <v>0</v>
      </c>
      <c r="BF264" s="229">
        <f>IF(N264="znížená",J264,0)</f>
        <v>0</v>
      </c>
      <c r="BG264" s="229">
        <f>IF(N264="zákl. prenesená",J264,0)</f>
        <v>0</v>
      </c>
      <c r="BH264" s="229">
        <f>IF(N264="zníž. prenesená",J264,0)</f>
        <v>0</v>
      </c>
      <c r="BI264" s="229">
        <f>IF(N264="nulová",J264,0)</f>
        <v>0</v>
      </c>
      <c r="BJ264" s="14" t="s">
        <v>191</v>
      </c>
      <c r="BK264" s="229">
        <f>ROUND(I264*H264,2)</f>
        <v>0</v>
      </c>
      <c r="BL264" s="14" t="s">
        <v>251</v>
      </c>
      <c r="BM264" s="228" t="s">
        <v>654</v>
      </c>
    </row>
    <row r="265" s="2" customFormat="1" ht="24.15" customHeight="1">
      <c r="A265" s="35"/>
      <c r="B265" s="36"/>
      <c r="C265" s="230" t="s">
        <v>655</v>
      </c>
      <c r="D265" s="230" t="s">
        <v>237</v>
      </c>
      <c r="E265" s="231" t="s">
        <v>646</v>
      </c>
      <c r="F265" s="232" t="s">
        <v>647</v>
      </c>
      <c r="G265" s="233" t="s">
        <v>323</v>
      </c>
      <c r="H265" s="234">
        <v>92.799999999999997</v>
      </c>
      <c r="I265" s="235"/>
      <c r="J265" s="236">
        <f>ROUND(I265*H265,2)</f>
        <v>0</v>
      </c>
      <c r="K265" s="237"/>
      <c r="L265" s="238"/>
      <c r="M265" s="239" t="s">
        <v>1</v>
      </c>
      <c r="N265" s="240" t="s">
        <v>41</v>
      </c>
      <c r="O265" s="88"/>
      <c r="P265" s="226">
        <f>O265*H265</f>
        <v>0</v>
      </c>
      <c r="Q265" s="226">
        <v>5.0000000000000002E-05</v>
      </c>
      <c r="R265" s="226">
        <f>Q265*H265</f>
        <v>0.00464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316</v>
      </c>
      <c r="AT265" s="228" t="s">
        <v>237</v>
      </c>
      <c r="AU265" s="228" t="s">
        <v>191</v>
      </c>
      <c r="AY265" s="14" t="s">
        <v>184</v>
      </c>
      <c r="BE265" s="229">
        <f>IF(N265="základná",J265,0)</f>
        <v>0</v>
      </c>
      <c r="BF265" s="229">
        <f>IF(N265="znížená",J265,0)</f>
        <v>0</v>
      </c>
      <c r="BG265" s="229">
        <f>IF(N265="zákl. prenesená",J265,0)</f>
        <v>0</v>
      </c>
      <c r="BH265" s="229">
        <f>IF(N265="zníž. prenesená",J265,0)</f>
        <v>0</v>
      </c>
      <c r="BI265" s="229">
        <f>IF(N265="nulová",J265,0)</f>
        <v>0</v>
      </c>
      <c r="BJ265" s="14" t="s">
        <v>191</v>
      </c>
      <c r="BK265" s="229">
        <f>ROUND(I265*H265,2)</f>
        <v>0</v>
      </c>
      <c r="BL265" s="14" t="s">
        <v>251</v>
      </c>
      <c r="BM265" s="228" t="s">
        <v>656</v>
      </c>
    </row>
    <row r="266" s="2" customFormat="1" ht="24.15" customHeight="1">
      <c r="A266" s="35"/>
      <c r="B266" s="36"/>
      <c r="C266" s="216" t="s">
        <v>657</v>
      </c>
      <c r="D266" s="216" t="s">
        <v>186</v>
      </c>
      <c r="E266" s="217" t="s">
        <v>658</v>
      </c>
      <c r="F266" s="218" t="s">
        <v>659</v>
      </c>
      <c r="G266" s="219" t="s">
        <v>599</v>
      </c>
      <c r="H266" s="241"/>
      <c r="I266" s="221"/>
      <c r="J266" s="222">
        <f>ROUND(I266*H266,2)</f>
        <v>0</v>
      </c>
      <c r="K266" s="223"/>
      <c r="L266" s="41"/>
      <c r="M266" s="224" t="s">
        <v>1</v>
      </c>
      <c r="N266" s="225" t="s">
        <v>41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251</v>
      </c>
      <c r="AT266" s="228" t="s">
        <v>186</v>
      </c>
      <c r="AU266" s="228" t="s">
        <v>191</v>
      </c>
      <c r="AY266" s="14" t="s">
        <v>184</v>
      </c>
      <c r="BE266" s="229">
        <f>IF(N266="základná",J266,0)</f>
        <v>0</v>
      </c>
      <c r="BF266" s="229">
        <f>IF(N266="znížená",J266,0)</f>
        <v>0</v>
      </c>
      <c r="BG266" s="229">
        <f>IF(N266="zákl. prenesená",J266,0)</f>
        <v>0</v>
      </c>
      <c r="BH266" s="229">
        <f>IF(N266="zníž. prenesená",J266,0)</f>
        <v>0</v>
      </c>
      <c r="BI266" s="229">
        <f>IF(N266="nulová",J266,0)</f>
        <v>0</v>
      </c>
      <c r="BJ266" s="14" t="s">
        <v>191</v>
      </c>
      <c r="BK266" s="229">
        <f>ROUND(I266*H266,2)</f>
        <v>0</v>
      </c>
      <c r="BL266" s="14" t="s">
        <v>251</v>
      </c>
      <c r="BM266" s="228" t="s">
        <v>660</v>
      </c>
    </row>
    <row r="267" s="12" customFormat="1" ht="22.8" customHeight="1">
      <c r="A267" s="12"/>
      <c r="B267" s="200"/>
      <c r="C267" s="201"/>
      <c r="D267" s="202" t="s">
        <v>74</v>
      </c>
      <c r="E267" s="214" t="s">
        <v>661</v>
      </c>
      <c r="F267" s="214" t="s">
        <v>662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SUM(P268:P270)</f>
        <v>0</v>
      </c>
      <c r="Q267" s="208"/>
      <c r="R267" s="209">
        <f>SUM(R268:R270)</f>
        <v>0.063939772000000006</v>
      </c>
      <c r="S267" s="208"/>
      <c r="T267" s="210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191</v>
      </c>
      <c r="AT267" s="212" t="s">
        <v>74</v>
      </c>
      <c r="AU267" s="212" t="s">
        <v>83</v>
      </c>
      <c r="AY267" s="211" t="s">
        <v>184</v>
      </c>
      <c r="BK267" s="213">
        <f>SUM(BK268:BK270)</f>
        <v>0</v>
      </c>
    </row>
    <row r="268" s="2" customFormat="1" ht="14.4" customHeight="1">
      <c r="A268" s="35"/>
      <c r="B268" s="36"/>
      <c r="C268" s="216" t="s">
        <v>663</v>
      </c>
      <c r="D268" s="216" t="s">
        <v>186</v>
      </c>
      <c r="E268" s="217" t="s">
        <v>664</v>
      </c>
      <c r="F268" s="218" t="s">
        <v>665</v>
      </c>
      <c r="G268" s="219" t="s">
        <v>244</v>
      </c>
      <c r="H268" s="220">
        <v>329.75599999999997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41</v>
      </c>
      <c r="O268" s="88"/>
      <c r="P268" s="226">
        <f>O268*H268</f>
        <v>0</v>
      </c>
      <c r="Q268" s="226">
        <v>1.9999999999999999E-06</v>
      </c>
      <c r="R268" s="226">
        <f>Q268*H268</f>
        <v>0.0006595119999999999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251</v>
      </c>
      <c r="AT268" s="228" t="s">
        <v>186</v>
      </c>
      <c r="AU268" s="228" t="s">
        <v>191</v>
      </c>
      <c r="AY268" s="14" t="s">
        <v>184</v>
      </c>
      <c r="BE268" s="229">
        <f>IF(N268="základná",J268,0)</f>
        <v>0</v>
      </c>
      <c r="BF268" s="229">
        <f>IF(N268="znížená",J268,0)</f>
        <v>0</v>
      </c>
      <c r="BG268" s="229">
        <f>IF(N268="zákl. prenesená",J268,0)</f>
        <v>0</v>
      </c>
      <c r="BH268" s="229">
        <f>IF(N268="zníž. prenesená",J268,0)</f>
        <v>0</v>
      </c>
      <c r="BI268" s="229">
        <f>IF(N268="nulová",J268,0)</f>
        <v>0</v>
      </c>
      <c r="BJ268" s="14" t="s">
        <v>191</v>
      </c>
      <c r="BK268" s="229">
        <f>ROUND(I268*H268,2)</f>
        <v>0</v>
      </c>
      <c r="BL268" s="14" t="s">
        <v>251</v>
      </c>
      <c r="BM268" s="228" t="s">
        <v>666</v>
      </c>
    </row>
    <row r="269" s="2" customFormat="1" ht="49.05" customHeight="1">
      <c r="A269" s="35"/>
      <c r="B269" s="36"/>
      <c r="C269" s="230" t="s">
        <v>667</v>
      </c>
      <c r="D269" s="230" t="s">
        <v>237</v>
      </c>
      <c r="E269" s="231" t="s">
        <v>668</v>
      </c>
      <c r="F269" s="232" t="s">
        <v>669</v>
      </c>
      <c r="G269" s="233" t="s">
        <v>244</v>
      </c>
      <c r="H269" s="234">
        <v>333.05399999999997</v>
      </c>
      <c r="I269" s="235"/>
      <c r="J269" s="236">
        <f>ROUND(I269*H269,2)</f>
        <v>0</v>
      </c>
      <c r="K269" s="237"/>
      <c r="L269" s="238"/>
      <c r="M269" s="239" t="s">
        <v>1</v>
      </c>
      <c r="N269" s="240" t="s">
        <v>41</v>
      </c>
      <c r="O269" s="88"/>
      <c r="P269" s="226">
        <f>O269*H269</f>
        <v>0</v>
      </c>
      <c r="Q269" s="226">
        <v>0.00019000000000000001</v>
      </c>
      <c r="R269" s="226">
        <f>Q269*H269</f>
        <v>0.063280260000000005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316</v>
      </c>
      <c r="AT269" s="228" t="s">
        <v>237</v>
      </c>
      <c r="AU269" s="228" t="s">
        <v>191</v>
      </c>
      <c r="AY269" s="14" t="s">
        <v>184</v>
      </c>
      <c r="BE269" s="229">
        <f>IF(N269="základná",J269,0)</f>
        <v>0</v>
      </c>
      <c r="BF269" s="229">
        <f>IF(N269="znížená",J269,0)</f>
        <v>0</v>
      </c>
      <c r="BG269" s="229">
        <f>IF(N269="zákl. prenesená",J269,0)</f>
        <v>0</v>
      </c>
      <c r="BH269" s="229">
        <f>IF(N269="zníž. prenesená",J269,0)</f>
        <v>0</v>
      </c>
      <c r="BI269" s="229">
        <f>IF(N269="nulová",J269,0)</f>
        <v>0</v>
      </c>
      <c r="BJ269" s="14" t="s">
        <v>191</v>
      </c>
      <c r="BK269" s="229">
        <f>ROUND(I269*H269,2)</f>
        <v>0</v>
      </c>
      <c r="BL269" s="14" t="s">
        <v>251</v>
      </c>
      <c r="BM269" s="228" t="s">
        <v>670</v>
      </c>
    </row>
    <row r="270" s="2" customFormat="1" ht="24.15" customHeight="1">
      <c r="A270" s="35"/>
      <c r="B270" s="36"/>
      <c r="C270" s="216" t="s">
        <v>671</v>
      </c>
      <c r="D270" s="216" t="s">
        <v>186</v>
      </c>
      <c r="E270" s="217" t="s">
        <v>672</v>
      </c>
      <c r="F270" s="218" t="s">
        <v>673</v>
      </c>
      <c r="G270" s="219" t="s">
        <v>599</v>
      </c>
      <c r="H270" s="241"/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251</v>
      </c>
      <c r="AT270" s="228" t="s">
        <v>186</v>
      </c>
      <c r="AU270" s="228" t="s">
        <v>191</v>
      </c>
      <c r="AY270" s="14" t="s">
        <v>184</v>
      </c>
      <c r="BE270" s="229">
        <f>IF(N270="základná",J270,0)</f>
        <v>0</v>
      </c>
      <c r="BF270" s="229">
        <f>IF(N270="znížená",J270,0)</f>
        <v>0</v>
      </c>
      <c r="BG270" s="229">
        <f>IF(N270="zákl. prenesená",J270,0)</f>
        <v>0</v>
      </c>
      <c r="BH270" s="229">
        <f>IF(N270="zníž. prenesená",J270,0)</f>
        <v>0</v>
      </c>
      <c r="BI270" s="229">
        <f>IF(N270="nulová",J270,0)</f>
        <v>0</v>
      </c>
      <c r="BJ270" s="14" t="s">
        <v>191</v>
      </c>
      <c r="BK270" s="229">
        <f>ROUND(I270*H270,2)</f>
        <v>0</v>
      </c>
      <c r="BL270" s="14" t="s">
        <v>251</v>
      </c>
      <c r="BM270" s="228" t="s">
        <v>674</v>
      </c>
    </row>
    <row r="271" s="12" customFormat="1" ht="22.8" customHeight="1">
      <c r="A271" s="12"/>
      <c r="B271" s="200"/>
      <c r="C271" s="201"/>
      <c r="D271" s="202" t="s">
        <v>74</v>
      </c>
      <c r="E271" s="214" t="s">
        <v>675</v>
      </c>
      <c r="F271" s="214" t="s">
        <v>676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SUM(P272:P279)</f>
        <v>0</v>
      </c>
      <c r="Q271" s="208"/>
      <c r="R271" s="209">
        <f>SUM(R272:R279)</f>
        <v>3.3723983799999995</v>
      </c>
      <c r="S271" s="208"/>
      <c r="T271" s="210">
        <f>SUM(T272:T279)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191</v>
      </c>
      <c r="AT271" s="212" t="s">
        <v>74</v>
      </c>
      <c r="AU271" s="212" t="s">
        <v>83</v>
      </c>
      <c r="AY271" s="211" t="s">
        <v>184</v>
      </c>
      <c r="BK271" s="213">
        <f>SUM(BK272:BK279)</f>
        <v>0</v>
      </c>
    </row>
    <row r="272" s="2" customFormat="1" ht="24.15" customHeight="1">
      <c r="A272" s="35"/>
      <c r="B272" s="36"/>
      <c r="C272" s="216" t="s">
        <v>677</v>
      </c>
      <c r="D272" s="216" t="s">
        <v>186</v>
      </c>
      <c r="E272" s="217" t="s">
        <v>678</v>
      </c>
      <c r="F272" s="218" t="s">
        <v>679</v>
      </c>
      <c r="G272" s="219" t="s">
        <v>244</v>
      </c>
      <c r="H272" s="220">
        <v>459.27999999999997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41</v>
      </c>
      <c r="O272" s="88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251</v>
      </c>
      <c r="AT272" s="228" t="s">
        <v>186</v>
      </c>
      <c r="AU272" s="228" t="s">
        <v>191</v>
      </c>
      <c r="AY272" s="14" t="s">
        <v>184</v>
      </c>
      <c r="BE272" s="229">
        <f>IF(N272="základná",J272,0)</f>
        <v>0</v>
      </c>
      <c r="BF272" s="229">
        <f>IF(N272="znížená",J272,0)</f>
        <v>0</v>
      </c>
      <c r="BG272" s="229">
        <f>IF(N272="zákl. prenesená",J272,0)</f>
        <v>0</v>
      </c>
      <c r="BH272" s="229">
        <f>IF(N272="zníž. prenesená",J272,0)</f>
        <v>0</v>
      </c>
      <c r="BI272" s="229">
        <f>IF(N272="nulová",J272,0)</f>
        <v>0</v>
      </c>
      <c r="BJ272" s="14" t="s">
        <v>191</v>
      </c>
      <c r="BK272" s="229">
        <f>ROUND(I272*H272,2)</f>
        <v>0</v>
      </c>
      <c r="BL272" s="14" t="s">
        <v>251</v>
      </c>
      <c r="BM272" s="228" t="s">
        <v>680</v>
      </c>
    </row>
    <row r="273" s="2" customFormat="1" ht="24.15" customHeight="1">
      <c r="A273" s="35"/>
      <c r="B273" s="36"/>
      <c r="C273" s="230" t="s">
        <v>681</v>
      </c>
      <c r="D273" s="230" t="s">
        <v>237</v>
      </c>
      <c r="E273" s="231" t="s">
        <v>682</v>
      </c>
      <c r="F273" s="232" t="s">
        <v>683</v>
      </c>
      <c r="G273" s="233" t="s">
        <v>244</v>
      </c>
      <c r="H273" s="234">
        <v>463.87299999999999</v>
      </c>
      <c r="I273" s="235"/>
      <c r="J273" s="236">
        <f>ROUND(I273*H273,2)</f>
        <v>0</v>
      </c>
      <c r="K273" s="237"/>
      <c r="L273" s="238"/>
      <c r="M273" s="239" t="s">
        <v>1</v>
      </c>
      <c r="N273" s="240" t="s">
        <v>41</v>
      </c>
      <c r="O273" s="88"/>
      <c r="P273" s="226">
        <f>O273*H273</f>
        <v>0</v>
      </c>
      <c r="Q273" s="226">
        <v>0.0060000000000000001</v>
      </c>
      <c r="R273" s="226">
        <f>Q273*H273</f>
        <v>2.7832379999999999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316</v>
      </c>
      <c r="AT273" s="228" t="s">
        <v>237</v>
      </c>
      <c r="AU273" s="228" t="s">
        <v>191</v>
      </c>
      <c r="AY273" s="14" t="s">
        <v>184</v>
      </c>
      <c r="BE273" s="229">
        <f>IF(N273="základná",J273,0)</f>
        <v>0</v>
      </c>
      <c r="BF273" s="229">
        <f>IF(N273="znížená",J273,0)</f>
        <v>0</v>
      </c>
      <c r="BG273" s="229">
        <f>IF(N273="zákl. prenesená",J273,0)</f>
        <v>0</v>
      </c>
      <c r="BH273" s="229">
        <f>IF(N273="zníž. prenesená",J273,0)</f>
        <v>0</v>
      </c>
      <c r="BI273" s="229">
        <f>IF(N273="nulová",J273,0)</f>
        <v>0</v>
      </c>
      <c r="BJ273" s="14" t="s">
        <v>191</v>
      </c>
      <c r="BK273" s="229">
        <f>ROUND(I273*H273,2)</f>
        <v>0</v>
      </c>
      <c r="BL273" s="14" t="s">
        <v>251</v>
      </c>
      <c r="BM273" s="228" t="s">
        <v>684</v>
      </c>
    </row>
    <row r="274" s="2" customFormat="1" ht="24.15" customHeight="1">
      <c r="A274" s="35"/>
      <c r="B274" s="36"/>
      <c r="C274" s="216" t="s">
        <v>685</v>
      </c>
      <c r="D274" s="216" t="s">
        <v>186</v>
      </c>
      <c r="E274" s="217" t="s">
        <v>686</v>
      </c>
      <c r="F274" s="218" t="s">
        <v>687</v>
      </c>
      <c r="G274" s="219" t="s">
        <v>244</v>
      </c>
      <c r="H274" s="220">
        <v>194.77000000000001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41</v>
      </c>
      <c r="O274" s="88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251</v>
      </c>
      <c r="AT274" s="228" t="s">
        <v>186</v>
      </c>
      <c r="AU274" s="228" t="s">
        <v>191</v>
      </c>
      <c r="AY274" s="14" t="s">
        <v>184</v>
      </c>
      <c r="BE274" s="229">
        <f>IF(N274="základná",J274,0)</f>
        <v>0</v>
      </c>
      <c r="BF274" s="229">
        <f>IF(N274="znížená",J274,0)</f>
        <v>0</v>
      </c>
      <c r="BG274" s="229">
        <f>IF(N274="zákl. prenesená",J274,0)</f>
        <v>0</v>
      </c>
      <c r="BH274" s="229">
        <f>IF(N274="zníž. prenesená",J274,0)</f>
        <v>0</v>
      </c>
      <c r="BI274" s="229">
        <f>IF(N274="nulová",J274,0)</f>
        <v>0</v>
      </c>
      <c r="BJ274" s="14" t="s">
        <v>191</v>
      </c>
      <c r="BK274" s="229">
        <f>ROUND(I274*H274,2)</f>
        <v>0</v>
      </c>
      <c r="BL274" s="14" t="s">
        <v>251</v>
      </c>
      <c r="BM274" s="228" t="s">
        <v>688</v>
      </c>
    </row>
    <row r="275" s="2" customFormat="1" ht="24.15" customHeight="1">
      <c r="A275" s="35"/>
      <c r="B275" s="36"/>
      <c r="C275" s="230" t="s">
        <v>689</v>
      </c>
      <c r="D275" s="230" t="s">
        <v>237</v>
      </c>
      <c r="E275" s="231" t="s">
        <v>690</v>
      </c>
      <c r="F275" s="232" t="s">
        <v>691</v>
      </c>
      <c r="G275" s="233" t="s">
        <v>244</v>
      </c>
      <c r="H275" s="234">
        <v>198.66499999999999</v>
      </c>
      <c r="I275" s="235"/>
      <c r="J275" s="236">
        <f>ROUND(I275*H275,2)</f>
        <v>0</v>
      </c>
      <c r="K275" s="237"/>
      <c r="L275" s="238"/>
      <c r="M275" s="239" t="s">
        <v>1</v>
      </c>
      <c r="N275" s="240" t="s">
        <v>41</v>
      </c>
      <c r="O275" s="88"/>
      <c r="P275" s="226">
        <f>O275*H275</f>
        <v>0</v>
      </c>
      <c r="Q275" s="226">
        <v>0.00029999999999999997</v>
      </c>
      <c r="R275" s="226">
        <f>Q275*H275</f>
        <v>0.059599499999999993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316</v>
      </c>
      <c r="AT275" s="228" t="s">
        <v>237</v>
      </c>
      <c r="AU275" s="228" t="s">
        <v>191</v>
      </c>
      <c r="AY275" s="14" t="s">
        <v>184</v>
      </c>
      <c r="BE275" s="229">
        <f>IF(N275="základná",J275,0)</f>
        <v>0</v>
      </c>
      <c r="BF275" s="229">
        <f>IF(N275="znížená",J275,0)</f>
        <v>0</v>
      </c>
      <c r="BG275" s="229">
        <f>IF(N275="zákl. prenesená",J275,0)</f>
        <v>0</v>
      </c>
      <c r="BH275" s="229">
        <f>IF(N275="zníž. prenesená",J275,0)</f>
        <v>0</v>
      </c>
      <c r="BI275" s="229">
        <f>IF(N275="nulová",J275,0)</f>
        <v>0</v>
      </c>
      <c r="BJ275" s="14" t="s">
        <v>191</v>
      </c>
      <c r="BK275" s="229">
        <f>ROUND(I275*H275,2)</f>
        <v>0</v>
      </c>
      <c r="BL275" s="14" t="s">
        <v>251</v>
      </c>
      <c r="BM275" s="228" t="s">
        <v>692</v>
      </c>
    </row>
    <row r="276" s="2" customFormat="1" ht="24.15" customHeight="1">
      <c r="A276" s="35"/>
      <c r="B276" s="36"/>
      <c r="C276" s="216" t="s">
        <v>693</v>
      </c>
      <c r="D276" s="216" t="s">
        <v>186</v>
      </c>
      <c r="E276" s="217" t="s">
        <v>694</v>
      </c>
      <c r="F276" s="218" t="s">
        <v>695</v>
      </c>
      <c r="G276" s="219" t="s">
        <v>244</v>
      </c>
      <c r="H276" s="220">
        <v>219.47999999999999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41</v>
      </c>
      <c r="O276" s="88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251</v>
      </c>
      <c r="AT276" s="228" t="s">
        <v>186</v>
      </c>
      <c r="AU276" s="228" t="s">
        <v>191</v>
      </c>
      <c r="AY276" s="14" t="s">
        <v>184</v>
      </c>
      <c r="BE276" s="229">
        <f>IF(N276="základná",J276,0)</f>
        <v>0</v>
      </c>
      <c r="BF276" s="229">
        <f>IF(N276="znížená",J276,0)</f>
        <v>0</v>
      </c>
      <c r="BG276" s="229">
        <f>IF(N276="zákl. prenesená",J276,0)</f>
        <v>0</v>
      </c>
      <c r="BH276" s="229">
        <f>IF(N276="zníž. prenesená",J276,0)</f>
        <v>0</v>
      </c>
      <c r="BI276" s="229">
        <f>IF(N276="nulová",J276,0)</f>
        <v>0</v>
      </c>
      <c r="BJ276" s="14" t="s">
        <v>191</v>
      </c>
      <c r="BK276" s="229">
        <f>ROUND(I276*H276,2)</f>
        <v>0</v>
      </c>
      <c r="BL276" s="14" t="s">
        <v>251</v>
      </c>
      <c r="BM276" s="228" t="s">
        <v>696</v>
      </c>
    </row>
    <row r="277" s="2" customFormat="1" ht="24.15" customHeight="1">
      <c r="A277" s="35"/>
      <c r="B277" s="36"/>
      <c r="C277" s="230" t="s">
        <v>697</v>
      </c>
      <c r="D277" s="230" t="s">
        <v>237</v>
      </c>
      <c r="E277" s="231" t="s">
        <v>698</v>
      </c>
      <c r="F277" s="232" t="s">
        <v>699</v>
      </c>
      <c r="G277" s="233" t="s">
        <v>244</v>
      </c>
      <c r="H277" s="234">
        <v>228.25899999999999</v>
      </c>
      <c r="I277" s="235"/>
      <c r="J277" s="236">
        <f>ROUND(I277*H277,2)</f>
        <v>0</v>
      </c>
      <c r="K277" s="237"/>
      <c r="L277" s="238"/>
      <c r="M277" s="239" t="s">
        <v>1</v>
      </c>
      <c r="N277" s="240" t="s">
        <v>41</v>
      </c>
      <c r="O277" s="88"/>
      <c r="P277" s="226">
        <f>O277*H277</f>
        <v>0</v>
      </c>
      <c r="Q277" s="226">
        <v>0.00087000000000000001</v>
      </c>
      <c r="R277" s="226">
        <f>Q277*H277</f>
        <v>0.19858532999999998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316</v>
      </c>
      <c r="AT277" s="228" t="s">
        <v>237</v>
      </c>
      <c r="AU277" s="228" t="s">
        <v>191</v>
      </c>
      <c r="AY277" s="14" t="s">
        <v>184</v>
      </c>
      <c r="BE277" s="229">
        <f>IF(N277="základná",J277,0)</f>
        <v>0</v>
      </c>
      <c r="BF277" s="229">
        <f>IF(N277="znížená",J277,0)</f>
        <v>0</v>
      </c>
      <c r="BG277" s="229">
        <f>IF(N277="zákl. prenesená",J277,0)</f>
        <v>0</v>
      </c>
      <c r="BH277" s="229">
        <f>IF(N277="zníž. prenesená",J277,0)</f>
        <v>0</v>
      </c>
      <c r="BI277" s="229">
        <f>IF(N277="nulová",J277,0)</f>
        <v>0</v>
      </c>
      <c r="BJ277" s="14" t="s">
        <v>191</v>
      </c>
      <c r="BK277" s="229">
        <f>ROUND(I277*H277,2)</f>
        <v>0</v>
      </c>
      <c r="BL277" s="14" t="s">
        <v>251</v>
      </c>
      <c r="BM277" s="228" t="s">
        <v>700</v>
      </c>
    </row>
    <row r="278" s="2" customFormat="1" ht="24.15" customHeight="1">
      <c r="A278" s="35"/>
      <c r="B278" s="36"/>
      <c r="C278" s="230" t="s">
        <v>701</v>
      </c>
      <c r="D278" s="230" t="s">
        <v>237</v>
      </c>
      <c r="E278" s="231" t="s">
        <v>702</v>
      </c>
      <c r="F278" s="232" t="s">
        <v>703</v>
      </c>
      <c r="G278" s="233" t="s">
        <v>244</v>
      </c>
      <c r="H278" s="234">
        <v>228.25899999999999</v>
      </c>
      <c r="I278" s="235"/>
      <c r="J278" s="236">
        <f>ROUND(I278*H278,2)</f>
        <v>0</v>
      </c>
      <c r="K278" s="237"/>
      <c r="L278" s="238"/>
      <c r="M278" s="239" t="s">
        <v>1</v>
      </c>
      <c r="N278" s="240" t="s">
        <v>41</v>
      </c>
      <c r="O278" s="88"/>
      <c r="P278" s="226">
        <f>O278*H278</f>
        <v>0</v>
      </c>
      <c r="Q278" s="226">
        <v>0.0014499999999999999</v>
      </c>
      <c r="R278" s="226">
        <f>Q278*H278</f>
        <v>0.33097554999999995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316</v>
      </c>
      <c r="AT278" s="228" t="s">
        <v>237</v>
      </c>
      <c r="AU278" s="228" t="s">
        <v>191</v>
      </c>
      <c r="AY278" s="14" t="s">
        <v>184</v>
      </c>
      <c r="BE278" s="229">
        <f>IF(N278="základná",J278,0)</f>
        <v>0</v>
      </c>
      <c r="BF278" s="229">
        <f>IF(N278="znížená",J278,0)</f>
        <v>0</v>
      </c>
      <c r="BG278" s="229">
        <f>IF(N278="zákl. prenesená",J278,0)</f>
        <v>0</v>
      </c>
      <c r="BH278" s="229">
        <f>IF(N278="zníž. prenesená",J278,0)</f>
        <v>0</v>
      </c>
      <c r="BI278" s="229">
        <f>IF(N278="nulová",J278,0)</f>
        <v>0</v>
      </c>
      <c r="BJ278" s="14" t="s">
        <v>191</v>
      </c>
      <c r="BK278" s="229">
        <f>ROUND(I278*H278,2)</f>
        <v>0</v>
      </c>
      <c r="BL278" s="14" t="s">
        <v>251</v>
      </c>
      <c r="BM278" s="228" t="s">
        <v>704</v>
      </c>
    </row>
    <row r="279" s="2" customFormat="1" ht="24.15" customHeight="1">
      <c r="A279" s="35"/>
      <c r="B279" s="36"/>
      <c r="C279" s="216" t="s">
        <v>705</v>
      </c>
      <c r="D279" s="216" t="s">
        <v>186</v>
      </c>
      <c r="E279" s="217" t="s">
        <v>706</v>
      </c>
      <c r="F279" s="218" t="s">
        <v>707</v>
      </c>
      <c r="G279" s="219" t="s">
        <v>599</v>
      </c>
      <c r="H279" s="241"/>
      <c r="I279" s="221"/>
      <c r="J279" s="222">
        <f>ROUND(I279*H279,2)</f>
        <v>0</v>
      </c>
      <c r="K279" s="223"/>
      <c r="L279" s="41"/>
      <c r="M279" s="224" t="s">
        <v>1</v>
      </c>
      <c r="N279" s="225" t="s">
        <v>41</v>
      </c>
      <c r="O279" s="88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251</v>
      </c>
      <c r="AT279" s="228" t="s">
        <v>186</v>
      </c>
      <c r="AU279" s="228" t="s">
        <v>191</v>
      </c>
      <c r="AY279" s="14" t="s">
        <v>184</v>
      </c>
      <c r="BE279" s="229">
        <f>IF(N279="základná",J279,0)</f>
        <v>0</v>
      </c>
      <c r="BF279" s="229">
        <f>IF(N279="znížená",J279,0)</f>
        <v>0</v>
      </c>
      <c r="BG279" s="229">
        <f>IF(N279="zákl. prenesená",J279,0)</f>
        <v>0</v>
      </c>
      <c r="BH279" s="229">
        <f>IF(N279="zníž. prenesená",J279,0)</f>
        <v>0</v>
      </c>
      <c r="BI279" s="229">
        <f>IF(N279="nulová",J279,0)</f>
        <v>0</v>
      </c>
      <c r="BJ279" s="14" t="s">
        <v>191</v>
      </c>
      <c r="BK279" s="229">
        <f>ROUND(I279*H279,2)</f>
        <v>0</v>
      </c>
      <c r="BL279" s="14" t="s">
        <v>251</v>
      </c>
      <c r="BM279" s="228" t="s">
        <v>708</v>
      </c>
    </row>
    <row r="280" s="12" customFormat="1" ht="22.8" customHeight="1">
      <c r="A280" s="12"/>
      <c r="B280" s="200"/>
      <c r="C280" s="201"/>
      <c r="D280" s="202" t="s">
        <v>74</v>
      </c>
      <c r="E280" s="214" t="s">
        <v>709</v>
      </c>
      <c r="F280" s="214" t="s">
        <v>710</v>
      </c>
      <c r="G280" s="201"/>
      <c r="H280" s="201"/>
      <c r="I280" s="204"/>
      <c r="J280" s="215">
        <f>BK280</f>
        <v>0</v>
      </c>
      <c r="K280" s="201"/>
      <c r="L280" s="206"/>
      <c r="M280" s="207"/>
      <c r="N280" s="208"/>
      <c r="O280" s="208"/>
      <c r="P280" s="209">
        <f>SUM(P281:P285)</f>
        <v>0</v>
      </c>
      <c r="Q280" s="208"/>
      <c r="R280" s="209">
        <f>SUM(R281:R285)</f>
        <v>1.2334880800000001</v>
      </c>
      <c r="S280" s="208"/>
      <c r="T280" s="21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1" t="s">
        <v>191</v>
      </c>
      <c r="AT280" s="212" t="s">
        <v>74</v>
      </c>
      <c r="AU280" s="212" t="s">
        <v>83</v>
      </c>
      <c r="AY280" s="211" t="s">
        <v>184</v>
      </c>
      <c r="BK280" s="213">
        <f>SUM(BK281:BK285)</f>
        <v>0</v>
      </c>
    </row>
    <row r="281" s="2" customFormat="1" ht="24.15" customHeight="1">
      <c r="A281" s="35"/>
      <c r="B281" s="36"/>
      <c r="C281" s="216" t="s">
        <v>711</v>
      </c>
      <c r="D281" s="216" t="s">
        <v>186</v>
      </c>
      <c r="E281" s="217" t="s">
        <v>712</v>
      </c>
      <c r="F281" s="218" t="s">
        <v>713</v>
      </c>
      <c r="G281" s="219" t="s">
        <v>244</v>
      </c>
      <c r="H281" s="220">
        <v>43.079999999999998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41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251</v>
      </c>
      <c r="AT281" s="228" t="s">
        <v>186</v>
      </c>
      <c r="AU281" s="228" t="s">
        <v>191</v>
      </c>
      <c r="AY281" s="14" t="s">
        <v>184</v>
      </c>
      <c r="BE281" s="229">
        <f>IF(N281="základná",J281,0)</f>
        <v>0</v>
      </c>
      <c r="BF281" s="229">
        <f>IF(N281="znížená",J281,0)</f>
        <v>0</v>
      </c>
      <c r="BG281" s="229">
        <f>IF(N281="zákl. prenesená",J281,0)</f>
        <v>0</v>
      </c>
      <c r="BH281" s="229">
        <f>IF(N281="zníž. prenesená",J281,0)</f>
        <v>0</v>
      </c>
      <c r="BI281" s="229">
        <f>IF(N281="nulová",J281,0)</f>
        <v>0</v>
      </c>
      <c r="BJ281" s="14" t="s">
        <v>191</v>
      </c>
      <c r="BK281" s="229">
        <f>ROUND(I281*H281,2)</f>
        <v>0</v>
      </c>
      <c r="BL281" s="14" t="s">
        <v>251</v>
      </c>
      <c r="BM281" s="228" t="s">
        <v>714</v>
      </c>
    </row>
    <row r="282" s="2" customFormat="1" ht="14.4" customHeight="1">
      <c r="A282" s="35"/>
      <c r="B282" s="36"/>
      <c r="C282" s="230" t="s">
        <v>715</v>
      </c>
      <c r="D282" s="230" t="s">
        <v>237</v>
      </c>
      <c r="E282" s="231" t="s">
        <v>716</v>
      </c>
      <c r="F282" s="232" t="s">
        <v>717</v>
      </c>
      <c r="G282" s="233" t="s">
        <v>244</v>
      </c>
      <c r="H282" s="234">
        <v>43.511000000000003</v>
      </c>
      <c r="I282" s="235"/>
      <c r="J282" s="236">
        <f>ROUND(I282*H282,2)</f>
        <v>0</v>
      </c>
      <c r="K282" s="237"/>
      <c r="L282" s="238"/>
      <c r="M282" s="239" t="s">
        <v>1</v>
      </c>
      <c r="N282" s="240" t="s">
        <v>41</v>
      </c>
      <c r="O282" s="88"/>
      <c r="P282" s="226">
        <f>O282*H282</f>
        <v>0</v>
      </c>
      <c r="Q282" s="226">
        <v>0.00528</v>
      </c>
      <c r="R282" s="226">
        <f>Q282*H282</f>
        <v>0.22973808000000001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316</v>
      </c>
      <c r="AT282" s="228" t="s">
        <v>237</v>
      </c>
      <c r="AU282" s="228" t="s">
        <v>191</v>
      </c>
      <c r="AY282" s="14" t="s">
        <v>184</v>
      </c>
      <c r="BE282" s="229">
        <f>IF(N282="základná",J282,0)</f>
        <v>0</v>
      </c>
      <c r="BF282" s="229">
        <f>IF(N282="znížená",J282,0)</f>
        <v>0</v>
      </c>
      <c r="BG282" s="229">
        <f>IF(N282="zákl. prenesená",J282,0)</f>
        <v>0</v>
      </c>
      <c r="BH282" s="229">
        <f>IF(N282="zníž. prenesená",J282,0)</f>
        <v>0</v>
      </c>
      <c r="BI282" s="229">
        <f>IF(N282="nulová",J282,0)</f>
        <v>0</v>
      </c>
      <c r="BJ282" s="14" t="s">
        <v>191</v>
      </c>
      <c r="BK282" s="229">
        <f>ROUND(I282*H282,2)</f>
        <v>0</v>
      </c>
      <c r="BL282" s="14" t="s">
        <v>251</v>
      </c>
      <c r="BM282" s="228" t="s">
        <v>718</v>
      </c>
    </row>
    <row r="283" s="2" customFormat="1" ht="14.4" customHeight="1">
      <c r="A283" s="35"/>
      <c r="B283" s="36"/>
      <c r="C283" s="216" t="s">
        <v>719</v>
      </c>
      <c r="D283" s="216" t="s">
        <v>186</v>
      </c>
      <c r="E283" s="217" t="s">
        <v>720</v>
      </c>
      <c r="F283" s="218" t="s">
        <v>721</v>
      </c>
      <c r="G283" s="219" t="s">
        <v>323</v>
      </c>
      <c r="H283" s="220">
        <v>2304.2809999999999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41</v>
      </c>
      <c r="O283" s="88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251</v>
      </c>
      <c r="AT283" s="228" t="s">
        <v>186</v>
      </c>
      <c r="AU283" s="228" t="s">
        <v>191</v>
      </c>
      <c r="AY283" s="14" t="s">
        <v>184</v>
      </c>
      <c r="BE283" s="229">
        <f>IF(N283="základná",J283,0)</f>
        <v>0</v>
      </c>
      <c r="BF283" s="229">
        <f>IF(N283="znížená",J283,0)</f>
        <v>0</v>
      </c>
      <c r="BG283" s="229">
        <f>IF(N283="zákl. prenesená",J283,0)</f>
        <v>0</v>
      </c>
      <c r="BH283" s="229">
        <f>IF(N283="zníž. prenesená",J283,0)</f>
        <v>0</v>
      </c>
      <c r="BI283" s="229">
        <f>IF(N283="nulová",J283,0)</f>
        <v>0</v>
      </c>
      <c r="BJ283" s="14" t="s">
        <v>191</v>
      </c>
      <c r="BK283" s="229">
        <f>ROUND(I283*H283,2)</f>
        <v>0</v>
      </c>
      <c r="BL283" s="14" t="s">
        <v>251</v>
      </c>
      <c r="BM283" s="228" t="s">
        <v>722</v>
      </c>
    </row>
    <row r="284" s="2" customFormat="1" ht="24.15" customHeight="1">
      <c r="A284" s="35"/>
      <c r="B284" s="36"/>
      <c r="C284" s="230" t="s">
        <v>723</v>
      </c>
      <c r="D284" s="230" t="s">
        <v>237</v>
      </c>
      <c r="E284" s="231" t="s">
        <v>724</v>
      </c>
      <c r="F284" s="232" t="s">
        <v>725</v>
      </c>
      <c r="G284" s="233" t="s">
        <v>189</v>
      </c>
      <c r="H284" s="234">
        <v>1.825</v>
      </c>
      <c r="I284" s="235"/>
      <c r="J284" s="236">
        <f>ROUND(I284*H284,2)</f>
        <v>0</v>
      </c>
      <c r="K284" s="237"/>
      <c r="L284" s="238"/>
      <c r="M284" s="239" t="s">
        <v>1</v>
      </c>
      <c r="N284" s="240" t="s">
        <v>41</v>
      </c>
      <c r="O284" s="88"/>
      <c r="P284" s="226">
        <f>O284*H284</f>
        <v>0</v>
      </c>
      <c r="Q284" s="226">
        <v>0.55000000000000004</v>
      </c>
      <c r="R284" s="226">
        <f>Q284*H284</f>
        <v>1.0037500000000001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316</v>
      </c>
      <c r="AT284" s="228" t="s">
        <v>237</v>
      </c>
      <c r="AU284" s="228" t="s">
        <v>191</v>
      </c>
      <c r="AY284" s="14" t="s">
        <v>184</v>
      </c>
      <c r="BE284" s="229">
        <f>IF(N284="základná",J284,0)</f>
        <v>0</v>
      </c>
      <c r="BF284" s="229">
        <f>IF(N284="znížená",J284,0)</f>
        <v>0</v>
      </c>
      <c r="BG284" s="229">
        <f>IF(N284="zákl. prenesená",J284,0)</f>
        <v>0</v>
      </c>
      <c r="BH284" s="229">
        <f>IF(N284="zníž. prenesená",J284,0)</f>
        <v>0</v>
      </c>
      <c r="BI284" s="229">
        <f>IF(N284="nulová",J284,0)</f>
        <v>0</v>
      </c>
      <c r="BJ284" s="14" t="s">
        <v>191</v>
      </c>
      <c r="BK284" s="229">
        <f>ROUND(I284*H284,2)</f>
        <v>0</v>
      </c>
      <c r="BL284" s="14" t="s">
        <v>251</v>
      </c>
      <c r="BM284" s="228" t="s">
        <v>726</v>
      </c>
    </row>
    <row r="285" s="2" customFormat="1" ht="24.15" customHeight="1">
      <c r="A285" s="35"/>
      <c r="B285" s="36"/>
      <c r="C285" s="216" t="s">
        <v>727</v>
      </c>
      <c r="D285" s="216" t="s">
        <v>186</v>
      </c>
      <c r="E285" s="217" t="s">
        <v>728</v>
      </c>
      <c r="F285" s="218" t="s">
        <v>729</v>
      </c>
      <c r="G285" s="219" t="s">
        <v>599</v>
      </c>
      <c r="H285" s="241"/>
      <c r="I285" s="221"/>
      <c r="J285" s="222">
        <f>ROUND(I285*H285,2)</f>
        <v>0</v>
      </c>
      <c r="K285" s="223"/>
      <c r="L285" s="41"/>
      <c r="M285" s="224" t="s">
        <v>1</v>
      </c>
      <c r="N285" s="225" t="s">
        <v>41</v>
      </c>
      <c r="O285" s="88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251</v>
      </c>
      <c r="AT285" s="228" t="s">
        <v>186</v>
      </c>
      <c r="AU285" s="228" t="s">
        <v>191</v>
      </c>
      <c r="AY285" s="14" t="s">
        <v>184</v>
      </c>
      <c r="BE285" s="229">
        <f>IF(N285="základná",J285,0)</f>
        <v>0</v>
      </c>
      <c r="BF285" s="229">
        <f>IF(N285="znížená",J285,0)</f>
        <v>0</v>
      </c>
      <c r="BG285" s="229">
        <f>IF(N285="zákl. prenesená",J285,0)</f>
        <v>0</v>
      </c>
      <c r="BH285" s="229">
        <f>IF(N285="zníž. prenesená",J285,0)</f>
        <v>0</v>
      </c>
      <c r="BI285" s="229">
        <f>IF(N285="nulová",J285,0)</f>
        <v>0</v>
      </c>
      <c r="BJ285" s="14" t="s">
        <v>191</v>
      </c>
      <c r="BK285" s="229">
        <f>ROUND(I285*H285,2)</f>
        <v>0</v>
      </c>
      <c r="BL285" s="14" t="s">
        <v>251</v>
      </c>
      <c r="BM285" s="228" t="s">
        <v>730</v>
      </c>
    </row>
    <row r="286" s="12" customFormat="1" ht="22.8" customHeight="1">
      <c r="A286" s="12"/>
      <c r="B286" s="200"/>
      <c r="C286" s="201"/>
      <c r="D286" s="202" t="s">
        <v>74</v>
      </c>
      <c r="E286" s="214" t="s">
        <v>731</v>
      </c>
      <c r="F286" s="214" t="s">
        <v>732</v>
      </c>
      <c r="G286" s="201"/>
      <c r="H286" s="201"/>
      <c r="I286" s="204"/>
      <c r="J286" s="215">
        <f>BK286</f>
        <v>0</v>
      </c>
      <c r="K286" s="201"/>
      <c r="L286" s="206"/>
      <c r="M286" s="207"/>
      <c r="N286" s="208"/>
      <c r="O286" s="208"/>
      <c r="P286" s="209">
        <f>SUM(P287:P290)</f>
        <v>0</v>
      </c>
      <c r="Q286" s="208"/>
      <c r="R286" s="209">
        <f>SUM(R287:R290)</f>
        <v>7.5730047999999996</v>
      </c>
      <c r="S286" s="208"/>
      <c r="T286" s="210">
        <f>SUM(T287:T290)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191</v>
      </c>
      <c r="AT286" s="212" t="s">
        <v>74</v>
      </c>
      <c r="AU286" s="212" t="s">
        <v>83</v>
      </c>
      <c r="AY286" s="211" t="s">
        <v>184</v>
      </c>
      <c r="BK286" s="213">
        <f>SUM(BK287:BK290)</f>
        <v>0</v>
      </c>
    </row>
    <row r="287" s="2" customFormat="1" ht="24.15" customHeight="1">
      <c r="A287" s="35"/>
      <c r="B287" s="36"/>
      <c r="C287" s="216" t="s">
        <v>733</v>
      </c>
      <c r="D287" s="216" t="s">
        <v>186</v>
      </c>
      <c r="E287" s="217" t="s">
        <v>734</v>
      </c>
      <c r="F287" s="218" t="s">
        <v>735</v>
      </c>
      <c r="G287" s="219" t="s">
        <v>244</v>
      </c>
      <c r="H287" s="220">
        <v>194.77000000000001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41</v>
      </c>
      <c r="O287" s="88"/>
      <c r="P287" s="226">
        <f>O287*H287</f>
        <v>0</v>
      </c>
      <c r="Q287" s="226">
        <v>0.01184</v>
      </c>
      <c r="R287" s="226">
        <f>Q287*H287</f>
        <v>2.3060768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251</v>
      </c>
      <c r="AT287" s="228" t="s">
        <v>186</v>
      </c>
      <c r="AU287" s="228" t="s">
        <v>191</v>
      </c>
      <c r="AY287" s="14" t="s">
        <v>184</v>
      </c>
      <c r="BE287" s="229">
        <f>IF(N287="základná",J287,0)</f>
        <v>0</v>
      </c>
      <c r="BF287" s="229">
        <f>IF(N287="znížená",J287,0)</f>
        <v>0</v>
      </c>
      <c r="BG287" s="229">
        <f>IF(N287="zákl. prenesená",J287,0)</f>
        <v>0</v>
      </c>
      <c r="BH287" s="229">
        <f>IF(N287="zníž. prenesená",J287,0)</f>
        <v>0</v>
      </c>
      <c r="BI287" s="229">
        <f>IF(N287="nulová",J287,0)</f>
        <v>0</v>
      </c>
      <c r="BJ287" s="14" t="s">
        <v>191</v>
      </c>
      <c r="BK287" s="229">
        <f>ROUND(I287*H287,2)</f>
        <v>0</v>
      </c>
      <c r="BL287" s="14" t="s">
        <v>251</v>
      </c>
      <c r="BM287" s="228" t="s">
        <v>736</v>
      </c>
    </row>
    <row r="288" s="2" customFormat="1" ht="24.15" customHeight="1">
      <c r="A288" s="35"/>
      <c r="B288" s="36"/>
      <c r="C288" s="216" t="s">
        <v>737</v>
      </c>
      <c r="D288" s="216" t="s">
        <v>186</v>
      </c>
      <c r="E288" s="217" t="s">
        <v>738</v>
      </c>
      <c r="F288" s="218" t="s">
        <v>739</v>
      </c>
      <c r="G288" s="219" t="s">
        <v>244</v>
      </c>
      <c r="H288" s="220">
        <v>329.18299999999999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251</v>
      </c>
      <c r="AT288" s="228" t="s">
        <v>186</v>
      </c>
      <c r="AU288" s="228" t="s">
        <v>191</v>
      </c>
      <c r="AY288" s="14" t="s">
        <v>184</v>
      </c>
      <c r="BE288" s="229">
        <f>IF(N288="základná",J288,0)</f>
        <v>0</v>
      </c>
      <c r="BF288" s="229">
        <f>IF(N288="znížená",J288,0)</f>
        <v>0</v>
      </c>
      <c r="BG288" s="229">
        <f>IF(N288="zákl. prenesená",J288,0)</f>
        <v>0</v>
      </c>
      <c r="BH288" s="229">
        <f>IF(N288="zníž. prenesená",J288,0)</f>
        <v>0</v>
      </c>
      <c r="BI288" s="229">
        <f>IF(N288="nulová",J288,0)</f>
        <v>0</v>
      </c>
      <c r="BJ288" s="14" t="s">
        <v>191</v>
      </c>
      <c r="BK288" s="229">
        <f>ROUND(I288*H288,2)</f>
        <v>0</v>
      </c>
      <c r="BL288" s="14" t="s">
        <v>251</v>
      </c>
      <c r="BM288" s="228" t="s">
        <v>740</v>
      </c>
    </row>
    <row r="289" s="2" customFormat="1" ht="24.15" customHeight="1">
      <c r="A289" s="35"/>
      <c r="B289" s="36"/>
      <c r="C289" s="230" t="s">
        <v>741</v>
      </c>
      <c r="D289" s="230" t="s">
        <v>237</v>
      </c>
      <c r="E289" s="231" t="s">
        <v>742</v>
      </c>
      <c r="F289" s="232" t="s">
        <v>743</v>
      </c>
      <c r="G289" s="233" t="s">
        <v>244</v>
      </c>
      <c r="H289" s="234">
        <v>329.18299999999999</v>
      </c>
      <c r="I289" s="235"/>
      <c r="J289" s="236">
        <f>ROUND(I289*H289,2)</f>
        <v>0</v>
      </c>
      <c r="K289" s="237"/>
      <c r="L289" s="238"/>
      <c r="M289" s="239" t="s">
        <v>1</v>
      </c>
      <c r="N289" s="240" t="s">
        <v>41</v>
      </c>
      <c r="O289" s="88"/>
      <c r="P289" s="226">
        <f>O289*H289</f>
        <v>0</v>
      </c>
      <c r="Q289" s="226">
        <v>0.016</v>
      </c>
      <c r="R289" s="226">
        <f>Q289*H289</f>
        <v>5.2669280000000001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316</v>
      </c>
      <c r="AT289" s="228" t="s">
        <v>237</v>
      </c>
      <c r="AU289" s="228" t="s">
        <v>191</v>
      </c>
      <c r="AY289" s="14" t="s">
        <v>184</v>
      </c>
      <c r="BE289" s="229">
        <f>IF(N289="základná",J289,0)</f>
        <v>0</v>
      </c>
      <c r="BF289" s="229">
        <f>IF(N289="znížená",J289,0)</f>
        <v>0</v>
      </c>
      <c r="BG289" s="229">
        <f>IF(N289="zákl. prenesená",J289,0)</f>
        <v>0</v>
      </c>
      <c r="BH289" s="229">
        <f>IF(N289="zníž. prenesená",J289,0)</f>
        <v>0</v>
      </c>
      <c r="BI289" s="229">
        <f>IF(N289="nulová",J289,0)</f>
        <v>0</v>
      </c>
      <c r="BJ289" s="14" t="s">
        <v>191</v>
      </c>
      <c r="BK289" s="229">
        <f>ROUND(I289*H289,2)</f>
        <v>0</v>
      </c>
      <c r="BL289" s="14" t="s">
        <v>251</v>
      </c>
      <c r="BM289" s="228" t="s">
        <v>744</v>
      </c>
    </row>
    <row r="290" s="2" customFormat="1" ht="14.4" customHeight="1">
      <c r="A290" s="35"/>
      <c r="B290" s="36"/>
      <c r="C290" s="216" t="s">
        <v>745</v>
      </c>
      <c r="D290" s="216" t="s">
        <v>186</v>
      </c>
      <c r="E290" s="217" t="s">
        <v>746</v>
      </c>
      <c r="F290" s="218" t="s">
        <v>747</v>
      </c>
      <c r="G290" s="219" t="s">
        <v>599</v>
      </c>
      <c r="H290" s="241"/>
      <c r="I290" s="221"/>
      <c r="J290" s="222">
        <f>ROUND(I290*H290,2)</f>
        <v>0</v>
      </c>
      <c r="K290" s="223"/>
      <c r="L290" s="41"/>
      <c r="M290" s="224" t="s">
        <v>1</v>
      </c>
      <c r="N290" s="225" t="s">
        <v>41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251</v>
      </c>
      <c r="AT290" s="228" t="s">
        <v>186</v>
      </c>
      <c r="AU290" s="228" t="s">
        <v>191</v>
      </c>
      <c r="AY290" s="14" t="s">
        <v>184</v>
      </c>
      <c r="BE290" s="229">
        <f>IF(N290="základná",J290,0)</f>
        <v>0</v>
      </c>
      <c r="BF290" s="229">
        <f>IF(N290="znížená",J290,0)</f>
        <v>0</v>
      </c>
      <c r="BG290" s="229">
        <f>IF(N290="zákl. prenesená",J290,0)</f>
        <v>0</v>
      </c>
      <c r="BH290" s="229">
        <f>IF(N290="zníž. prenesená",J290,0)</f>
        <v>0</v>
      </c>
      <c r="BI290" s="229">
        <f>IF(N290="nulová",J290,0)</f>
        <v>0</v>
      </c>
      <c r="BJ290" s="14" t="s">
        <v>191</v>
      </c>
      <c r="BK290" s="229">
        <f>ROUND(I290*H290,2)</f>
        <v>0</v>
      </c>
      <c r="BL290" s="14" t="s">
        <v>251</v>
      </c>
      <c r="BM290" s="228" t="s">
        <v>748</v>
      </c>
    </row>
    <row r="291" s="12" customFormat="1" ht="22.8" customHeight="1">
      <c r="A291" s="12"/>
      <c r="B291" s="200"/>
      <c r="C291" s="201"/>
      <c r="D291" s="202" t="s">
        <v>74</v>
      </c>
      <c r="E291" s="214" t="s">
        <v>749</v>
      </c>
      <c r="F291" s="214" t="s">
        <v>750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SUM(P292:P312)</f>
        <v>0</v>
      </c>
      <c r="Q291" s="208"/>
      <c r="R291" s="209">
        <f>SUM(R292:R312)</f>
        <v>1.8587792200000002</v>
      </c>
      <c r="S291" s="208"/>
      <c r="T291" s="210">
        <f>SUM(T292:T312)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1" t="s">
        <v>191</v>
      </c>
      <c r="AT291" s="212" t="s">
        <v>74</v>
      </c>
      <c r="AU291" s="212" t="s">
        <v>83</v>
      </c>
      <c r="AY291" s="211" t="s">
        <v>184</v>
      </c>
      <c r="BK291" s="213">
        <f>SUM(BK292:BK312)</f>
        <v>0</v>
      </c>
    </row>
    <row r="292" s="2" customFormat="1" ht="24.15" customHeight="1">
      <c r="A292" s="35"/>
      <c r="B292" s="36"/>
      <c r="C292" s="216" t="s">
        <v>751</v>
      </c>
      <c r="D292" s="216" t="s">
        <v>186</v>
      </c>
      <c r="E292" s="217" t="s">
        <v>752</v>
      </c>
      <c r="F292" s="218" t="s">
        <v>753</v>
      </c>
      <c r="G292" s="219" t="s">
        <v>244</v>
      </c>
      <c r="H292" s="220">
        <v>329.18299999999999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41</v>
      </c>
      <c r="O292" s="88"/>
      <c r="P292" s="226">
        <f>O292*H292</f>
        <v>0</v>
      </c>
      <c r="Q292" s="226">
        <v>0.0045500000000000002</v>
      </c>
      <c r="R292" s="226">
        <f>Q292*H292</f>
        <v>1.49778265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251</v>
      </c>
      <c r="AT292" s="228" t="s">
        <v>186</v>
      </c>
      <c r="AU292" s="228" t="s">
        <v>191</v>
      </c>
      <c r="AY292" s="14" t="s">
        <v>184</v>
      </c>
      <c r="BE292" s="229">
        <f>IF(N292="základná",J292,0)</f>
        <v>0</v>
      </c>
      <c r="BF292" s="229">
        <f>IF(N292="znížená",J292,0)</f>
        <v>0</v>
      </c>
      <c r="BG292" s="229">
        <f>IF(N292="zákl. prenesená",J292,0)</f>
        <v>0</v>
      </c>
      <c r="BH292" s="229">
        <f>IF(N292="zníž. prenesená",J292,0)</f>
        <v>0</v>
      </c>
      <c r="BI292" s="229">
        <f>IF(N292="nulová",J292,0)</f>
        <v>0</v>
      </c>
      <c r="BJ292" s="14" t="s">
        <v>191</v>
      </c>
      <c r="BK292" s="229">
        <f>ROUND(I292*H292,2)</f>
        <v>0</v>
      </c>
      <c r="BL292" s="14" t="s">
        <v>251</v>
      </c>
      <c r="BM292" s="228" t="s">
        <v>754</v>
      </c>
    </row>
    <row r="293" s="2" customFormat="1" ht="24.15" customHeight="1">
      <c r="A293" s="35"/>
      <c r="B293" s="36"/>
      <c r="C293" s="216" t="s">
        <v>755</v>
      </c>
      <c r="D293" s="216" t="s">
        <v>186</v>
      </c>
      <c r="E293" s="217" t="s">
        <v>756</v>
      </c>
      <c r="F293" s="218" t="s">
        <v>757</v>
      </c>
      <c r="G293" s="219" t="s">
        <v>323</v>
      </c>
      <c r="H293" s="220">
        <v>80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41</v>
      </c>
      <c r="O293" s="88"/>
      <c r="P293" s="226">
        <f>O293*H293</f>
        <v>0</v>
      </c>
      <c r="Q293" s="226">
        <v>6.9999999999999994E-05</v>
      </c>
      <c r="R293" s="226">
        <f>Q293*H293</f>
        <v>0.0055999999999999991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251</v>
      </c>
      <c r="AT293" s="228" t="s">
        <v>186</v>
      </c>
      <c r="AU293" s="228" t="s">
        <v>191</v>
      </c>
      <c r="AY293" s="14" t="s">
        <v>184</v>
      </c>
      <c r="BE293" s="229">
        <f>IF(N293="základná",J293,0)</f>
        <v>0</v>
      </c>
      <c r="BF293" s="229">
        <f>IF(N293="znížená",J293,0)</f>
        <v>0</v>
      </c>
      <c r="BG293" s="229">
        <f>IF(N293="zákl. prenesená",J293,0)</f>
        <v>0</v>
      </c>
      <c r="BH293" s="229">
        <f>IF(N293="zníž. prenesená",J293,0)</f>
        <v>0</v>
      </c>
      <c r="BI293" s="229">
        <f>IF(N293="nulová",J293,0)</f>
        <v>0</v>
      </c>
      <c r="BJ293" s="14" t="s">
        <v>191</v>
      </c>
      <c r="BK293" s="229">
        <f>ROUND(I293*H293,2)</f>
        <v>0</v>
      </c>
      <c r="BL293" s="14" t="s">
        <v>251</v>
      </c>
      <c r="BM293" s="228" t="s">
        <v>758</v>
      </c>
    </row>
    <row r="294" s="2" customFormat="1" ht="24.15" customHeight="1">
      <c r="A294" s="35"/>
      <c r="B294" s="36"/>
      <c r="C294" s="216" t="s">
        <v>759</v>
      </c>
      <c r="D294" s="216" t="s">
        <v>186</v>
      </c>
      <c r="E294" s="217" t="s">
        <v>760</v>
      </c>
      <c r="F294" s="218" t="s">
        <v>761</v>
      </c>
      <c r="G294" s="219" t="s">
        <v>323</v>
      </c>
      <c r="H294" s="220">
        <v>38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41</v>
      </c>
      <c r="O294" s="88"/>
      <c r="P294" s="226">
        <f>O294*H294</f>
        <v>0</v>
      </c>
      <c r="Q294" s="226">
        <v>5.0000000000000002E-05</v>
      </c>
      <c r="R294" s="226">
        <f>Q294*H294</f>
        <v>0.0019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251</v>
      </c>
      <c r="AT294" s="228" t="s">
        <v>186</v>
      </c>
      <c r="AU294" s="228" t="s">
        <v>191</v>
      </c>
      <c r="AY294" s="14" t="s">
        <v>184</v>
      </c>
      <c r="BE294" s="229">
        <f>IF(N294="základná",J294,0)</f>
        <v>0</v>
      </c>
      <c r="BF294" s="229">
        <f>IF(N294="znížená",J294,0)</f>
        <v>0</v>
      </c>
      <c r="BG294" s="229">
        <f>IF(N294="zákl. prenesená",J294,0)</f>
        <v>0</v>
      </c>
      <c r="BH294" s="229">
        <f>IF(N294="zníž. prenesená",J294,0)</f>
        <v>0</v>
      </c>
      <c r="BI294" s="229">
        <f>IF(N294="nulová",J294,0)</f>
        <v>0</v>
      </c>
      <c r="BJ294" s="14" t="s">
        <v>191</v>
      </c>
      <c r="BK294" s="229">
        <f>ROUND(I294*H294,2)</f>
        <v>0</v>
      </c>
      <c r="BL294" s="14" t="s">
        <v>251</v>
      </c>
      <c r="BM294" s="228" t="s">
        <v>762</v>
      </c>
    </row>
    <row r="295" s="2" customFormat="1" ht="24.15" customHeight="1">
      <c r="A295" s="35"/>
      <c r="B295" s="36"/>
      <c r="C295" s="216" t="s">
        <v>763</v>
      </c>
      <c r="D295" s="216" t="s">
        <v>186</v>
      </c>
      <c r="E295" s="217" t="s">
        <v>764</v>
      </c>
      <c r="F295" s="218" t="s">
        <v>765</v>
      </c>
      <c r="G295" s="219" t="s">
        <v>323</v>
      </c>
      <c r="H295" s="220">
        <v>4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41</v>
      </c>
      <c r="O295" s="88"/>
      <c r="P295" s="226">
        <f>O295*H295</f>
        <v>0</v>
      </c>
      <c r="Q295" s="226">
        <v>0.00023000000000000001</v>
      </c>
      <c r="R295" s="226">
        <f>Q295*H295</f>
        <v>0.00092000000000000003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251</v>
      </c>
      <c r="AT295" s="228" t="s">
        <v>186</v>
      </c>
      <c r="AU295" s="228" t="s">
        <v>191</v>
      </c>
      <c r="AY295" s="14" t="s">
        <v>184</v>
      </c>
      <c r="BE295" s="229">
        <f>IF(N295="základná",J295,0)</f>
        <v>0</v>
      </c>
      <c r="BF295" s="229">
        <f>IF(N295="znížená",J295,0)</f>
        <v>0</v>
      </c>
      <c r="BG295" s="229">
        <f>IF(N295="zákl. prenesená",J295,0)</f>
        <v>0</v>
      </c>
      <c r="BH295" s="229">
        <f>IF(N295="zníž. prenesená",J295,0)</f>
        <v>0</v>
      </c>
      <c r="BI295" s="229">
        <f>IF(N295="nulová",J295,0)</f>
        <v>0</v>
      </c>
      <c r="BJ295" s="14" t="s">
        <v>191</v>
      </c>
      <c r="BK295" s="229">
        <f>ROUND(I295*H295,2)</f>
        <v>0</v>
      </c>
      <c r="BL295" s="14" t="s">
        <v>251</v>
      </c>
      <c r="BM295" s="228" t="s">
        <v>766</v>
      </c>
    </row>
    <row r="296" s="2" customFormat="1" ht="24.15" customHeight="1">
      <c r="A296" s="35"/>
      <c r="B296" s="36"/>
      <c r="C296" s="216" t="s">
        <v>767</v>
      </c>
      <c r="D296" s="216" t="s">
        <v>186</v>
      </c>
      <c r="E296" s="217" t="s">
        <v>768</v>
      </c>
      <c r="F296" s="218" t="s">
        <v>769</v>
      </c>
      <c r="G296" s="219" t="s">
        <v>323</v>
      </c>
      <c r="H296" s="220">
        <v>38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41</v>
      </c>
      <c r="O296" s="88"/>
      <c r="P296" s="226">
        <f>O296*H296</f>
        <v>0</v>
      </c>
      <c r="Q296" s="226">
        <v>0.00247</v>
      </c>
      <c r="R296" s="226">
        <f>Q296*H296</f>
        <v>0.093859999999999999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251</v>
      </c>
      <c r="AT296" s="228" t="s">
        <v>186</v>
      </c>
      <c r="AU296" s="228" t="s">
        <v>191</v>
      </c>
      <c r="AY296" s="14" t="s">
        <v>184</v>
      </c>
      <c r="BE296" s="229">
        <f>IF(N296="základná",J296,0)</f>
        <v>0</v>
      </c>
      <c r="BF296" s="229">
        <f>IF(N296="znížená",J296,0)</f>
        <v>0</v>
      </c>
      <c r="BG296" s="229">
        <f>IF(N296="zákl. prenesená",J296,0)</f>
        <v>0</v>
      </c>
      <c r="BH296" s="229">
        <f>IF(N296="zníž. prenesená",J296,0)</f>
        <v>0</v>
      </c>
      <c r="BI296" s="229">
        <f>IF(N296="nulová",J296,0)</f>
        <v>0</v>
      </c>
      <c r="BJ296" s="14" t="s">
        <v>191</v>
      </c>
      <c r="BK296" s="229">
        <f>ROUND(I296*H296,2)</f>
        <v>0</v>
      </c>
      <c r="BL296" s="14" t="s">
        <v>251</v>
      </c>
      <c r="BM296" s="228" t="s">
        <v>770</v>
      </c>
    </row>
    <row r="297" s="2" customFormat="1" ht="24.15" customHeight="1">
      <c r="A297" s="35"/>
      <c r="B297" s="36"/>
      <c r="C297" s="216" t="s">
        <v>771</v>
      </c>
      <c r="D297" s="216" t="s">
        <v>186</v>
      </c>
      <c r="E297" s="217" t="s">
        <v>772</v>
      </c>
      <c r="F297" s="218" t="s">
        <v>773</v>
      </c>
      <c r="G297" s="219" t="s">
        <v>298</v>
      </c>
      <c r="H297" s="220">
        <v>62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41</v>
      </c>
      <c r="O297" s="88"/>
      <c r="P297" s="226">
        <f>O297*H297</f>
        <v>0</v>
      </c>
      <c r="Q297" s="226">
        <v>0.0025699999999999998</v>
      </c>
      <c r="R297" s="226">
        <f>Q297*H297</f>
        <v>0.15933999999999998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251</v>
      </c>
      <c r="AT297" s="228" t="s">
        <v>186</v>
      </c>
      <c r="AU297" s="228" t="s">
        <v>191</v>
      </c>
      <c r="AY297" s="14" t="s">
        <v>184</v>
      </c>
      <c r="BE297" s="229">
        <f>IF(N297="základná",J297,0)</f>
        <v>0</v>
      </c>
      <c r="BF297" s="229">
        <f>IF(N297="znížená",J297,0)</f>
        <v>0</v>
      </c>
      <c r="BG297" s="229">
        <f>IF(N297="zákl. prenesená",J297,0)</f>
        <v>0</v>
      </c>
      <c r="BH297" s="229">
        <f>IF(N297="zníž. prenesená",J297,0)</f>
        <v>0</v>
      </c>
      <c r="BI297" s="229">
        <f>IF(N297="nulová",J297,0)</f>
        <v>0</v>
      </c>
      <c r="BJ297" s="14" t="s">
        <v>191</v>
      </c>
      <c r="BK297" s="229">
        <f>ROUND(I297*H297,2)</f>
        <v>0</v>
      </c>
      <c r="BL297" s="14" t="s">
        <v>251</v>
      </c>
      <c r="BM297" s="228" t="s">
        <v>774</v>
      </c>
    </row>
    <row r="298" s="2" customFormat="1" ht="24.15" customHeight="1">
      <c r="A298" s="35"/>
      <c r="B298" s="36"/>
      <c r="C298" s="216" t="s">
        <v>775</v>
      </c>
      <c r="D298" s="216" t="s">
        <v>186</v>
      </c>
      <c r="E298" s="217" t="s">
        <v>776</v>
      </c>
      <c r="F298" s="218" t="s">
        <v>777</v>
      </c>
      <c r="G298" s="219" t="s">
        <v>298</v>
      </c>
      <c r="H298" s="220">
        <v>4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41</v>
      </c>
      <c r="O298" s="88"/>
      <c r="P298" s="226">
        <f>O298*H298</f>
        <v>0</v>
      </c>
      <c r="Q298" s="226">
        <v>0.00011</v>
      </c>
      <c r="R298" s="226">
        <f>Q298*H298</f>
        <v>0.00044000000000000002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251</v>
      </c>
      <c r="AT298" s="228" t="s">
        <v>186</v>
      </c>
      <c r="AU298" s="228" t="s">
        <v>191</v>
      </c>
      <c r="AY298" s="14" t="s">
        <v>184</v>
      </c>
      <c r="BE298" s="229">
        <f>IF(N298="základná",J298,0)</f>
        <v>0</v>
      </c>
      <c r="BF298" s="229">
        <f>IF(N298="znížená",J298,0)</f>
        <v>0</v>
      </c>
      <c r="BG298" s="229">
        <f>IF(N298="zákl. prenesená",J298,0)</f>
        <v>0</v>
      </c>
      <c r="BH298" s="229">
        <f>IF(N298="zníž. prenesená",J298,0)</f>
        <v>0</v>
      </c>
      <c r="BI298" s="229">
        <f>IF(N298="nulová",J298,0)</f>
        <v>0</v>
      </c>
      <c r="BJ298" s="14" t="s">
        <v>191</v>
      </c>
      <c r="BK298" s="229">
        <f>ROUND(I298*H298,2)</f>
        <v>0</v>
      </c>
      <c r="BL298" s="14" t="s">
        <v>251</v>
      </c>
      <c r="BM298" s="228" t="s">
        <v>778</v>
      </c>
    </row>
    <row r="299" s="2" customFormat="1" ht="24.15" customHeight="1">
      <c r="A299" s="35"/>
      <c r="B299" s="36"/>
      <c r="C299" s="216" t="s">
        <v>779</v>
      </c>
      <c r="D299" s="216" t="s">
        <v>186</v>
      </c>
      <c r="E299" s="217" t="s">
        <v>780</v>
      </c>
      <c r="F299" s="218" t="s">
        <v>781</v>
      </c>
      <c r="G299" s="219" t="s">
        <v>298</v>
      </c>
      <c r="H299" s="220">
        <v>3</v>
      </c>
      <c r="I299" s="221"/>
      <c r="J299" s="222">
        <f>ROUND(I299*H299,2)</f>
        <v>0</v>
      </c>
      <c r="K299" s="223"/>
      <c r="L299" s="41"/>
      <c r="M299" s="224" t="s">
        <v>1</v>
      </c>
      <c r="N299" s="225" t="s">
        <v>41</v>
      </c>
      <c r="O299" s="88"/>
      <c r="P299" s="226">
        <f>O299*H299</f>
        <v>0</v>
      </c>
      <c r="Q299" s="226">
        <v>0.00017000000000000001</v>
      </c>
      <c r="R299" s="226">
        <f>Q299*H299</f>
        <v>0.00051000000000000004</v>
      </c>
      <c r="S299" s="226">
        <v>0</v>
      </c>
      <c r="T299" s="22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8" t="s">
        <v>251</v>
      </c>
      <c r="AT299" s="228" t="s">
        <v>186</v>
      </c>
      <c r="AU299" s="228" t="s">
        <v>191</v>
      </c>
      <c r="AY299" s="14" t="s">
        <v>184</v>
      </c>
      <c r="BE299" s="229">
        <f>IF(N299="základná",J299,0)</f>
        <v>0</v>
      </c>
      <c r="BF299" s="229">
        <f>IF(N299="znížená",J299,0)</f>
        <v>0</v>
      </c>
      <c r="BG299" s="229">
        <f>IF(N299="zákl. prenesená",J299,0)</f>
        <v>0</v>
      </c>
      <c r="BH299" s="229">
        <f>IF(N299="zníž. prenesená",J299,0)</f>
        <v>0</v>
      </c>
      <c r="BI299" s="229">
        <f>IF(N299="nulová",J299,0)</f>
        <v>0</v>
      </c>
      <c r="BJ299" s="14" t="s">
        <v>191</v>
      </c>
      <c r="BK299" s="229">
        <f>ROUND(I299*H299,2)</f>
        <v>0</v>
      </c>
      <c r="BL299" s="14" t="s">
        <v>251</v>
      </c>
      <c r="BM299" s="228" t="s">
        <v>782</v>
      </c>
    </row>
    <row r="300" s="2" customFormat="1" ht="37.8" customHeight="1">
      <c r="A300" s="35"/>
      <c r="B300" s="36"/>
      <c r="C300" s="216" t="s">
        <v>783</v>
      </c>
      <c r="D300" s="216" t="s">
        <v>186</v>
      </c>
      <c r="E300" s="217" t="s">
        <v>784</v>
      </c>
      <c r="F300" s="218" t="s">
        <v>785</v>
      </c>
      <c r="G300" s="219" t="s">
        <v>298</v>
      </c>
      <c r="H300" s="220">
        <v>4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41</v>
      </c>
      <c r="O300" s="88"/>
      <c r="P300" s="226">
        <f>O300*H300</f>
        <v>0</v>
      </c>
      <c r="Q300" s="226">
        <v>2.0000000000000002E-05</v>
      </c>
      <c r="R300" s="226">
        <f>Q300*H300</f>
        <v>8.0000000000000007E-05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251</v>
      </c>
      <c r="AT300" s="228" t="s">
        <v>186</v>
      </c>
      <c r="AU300" s="228" t="s">
        <v>191</v>
      </c>
      <c r="AY300" s="14" t="s">
        <v>184</v>
      </c>
      <c r="BE300" s="229">
        <f>IF(N300="základná",J300,0)</f>
        <v>0</v>
      </c>
      <c r="BF300" s="229">
        <f>IF(N300="znížená",J300,0)</f>
        <v>0</v>
      </c>
      <c r="BG300" s="229">
        <f>IF(N300="zákl. prenesená",J300,0)</f>
        <v>0</v>
      </c>
      <c r="BH300" s="229">
        <f>IF(N300="zníž. prenesená",J300,0)</f>
        <v>0</v>
      </c>
      <c r="BI300" s="229">
        <f>IF(N300="nulová",J300,0)</f>
        <v>0</v>
      </c>
      <c r="BJ300" s="14" t="s">
        <v>191</v>
      </c>
      <c r="BK300" s="229">
        <f>ROUND(I300*H300,2)</f>
        <v>0</v>
      </c>
      <c r="BL300" s="14" t="s">
        <v>251</v>
      </c>
      <c r="BM300" s="228" t="s">
        <v>786</v>
      </c>
    </row>
    <row r="301" s="2" customFormat="1" ht="24.15" customHeight="1">
      <c r="A301" s="35"/>
      <c r="B301" s="36"/>
      <c r="C301" s="230" t="s">
        <v>787</v>
      </c>
      <c r="D301" s="230" t="s">
        <v>237</v>
      </c>
      <c r="E301" s="231" t="s">
        <v>788</v>
      </c>
      <c r="F301" s="232" t="s">
        <v>789</v>
      </c>
      <c r="G301" s="233" t="s">
        <v>298</v>
      </c>
      <c r="H301" s="234">
        <v>4</v>
      </c>
      <c r="I301" s="235"/>
      <c r="J301" s="236">
        <f>ROUND(I301*H301,2)</f>
        <v>0</v>
      </c>
      <c r="K301" s="237"/>
      <c r="L301" s="238"/>
      <c r="M301" s="239" t="s">
        <v>1</v>
      </c>
      <c r="N301" s="240" t="s">
        <v>41</v>
      </c>
      <c r="O301" s="88"/>
      <c r="P301" s="226">
        <f>O301*H301</f>
        <v>0</v>
      </c>
      <c r="Q301" s="226">
        <v>6.9999999999999994E-05</v>
      </c>
      <c r="R301" s="226">
        <f>Q301*H301</f>
        <v>0.00027999999999999998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316</v>
      </c>
      <c r="AT301" s="228" t="s">
        <v>237</v>
      </c>
      <c r="AU301" s="228" t="s">
        <v>191</v>
      </c>
      <c r="AY301" s="14" t="s">
        <v>184</v>
      </c>
      <c r="BE301" s="229">
        <f>IF(N301="základná",J301,0)</f>
        <v>0</v>
      </c>
      <c r="BF301" s="229">
        <f>IF(N301="znížená",J301,0)</f>
        <v>0</v>
      </c>
      <c r="BG301" s="229">
        <f>IF(N301="zákl. prenesená",J301,0)</f>
        <v>0</v>
      </c>
      <c r="BH301" s="229">
        <f>IF(N301="zníž. prenesená",J301,0)</f>
        <v>0</v>
      </c>
      <c r="BI301" s="229">
        <f>IF(N301="nulová",J301,0)</f>
        <v>0</v>
      </c>
      <c r="BJ301" s="14" t="s">
        <v>191</v>
      </c>
      <c r="BK301" s="229">
        <f>ROUND(I301*H301,2)</f>
        <v>0</v>
      </c>
      <c r="BL301" s="14" t="s">
        <v>251</v>
      </c>
      <c r="BM301" s="228" t="s">
        <v>790</v>
      </c>
    </row>
    <row r="302" s="2" customFormat="1" ht="37.8" customHeight="1">
      <c r="A302" s="35"/>
      <c r="B302" s="36"/>
      <c r="C302" s="216" t="s">
        <v>791</v>
      </c>
      <c r="D302" s="216" t="s">
        <v>186</v>
      </c>
      <c r="E302" s="217" t="s">
        <v>792</v>
      </c>
      <c r="F302" s="218" t="s">
        <v>793</v>
      </c>
      <c r="G302" s="219" t="s">
        <v>298</v>
      </c>
      <c r="H302" s="220">
        <v>3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41</v>
      </c>
      <c r="O302" s="88"/>
      <c r="P302" s="226">
        <f>O302*H302</f>
        <v>0</v>
      </c>
      <c r="Q302" s="226">
        <v>3.0000000000000001E-05</v>
      </c>
      <c r="R302" s="226">
        <f>Q302*H302</f>
        <v>9.0000000000000006E-05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251</v>
      </c>
      <c r="AT302" s="228" t="s">
        <v>186</v>
      </c>
      <c r="AU302" s="228" t="s">
        <v>191</v>
      </c>
      <c r="AY302" s="14" t="s">
        <v>184</v>
      </c>
      <c r="BE302" s="229">
        <f>IF(N302="základná",J302,0)</f>
        <v>0</v>
      </c>
      <c r="BF302" s="229">
        <f>IF(N302="znížená",J302,0)</f>
        <v>0</v>
      </c>
      <c r="BG302" s="229">
        <f>IF(N302="zákl. prenesená",J302,0)</f>
        <v>0</v>
      </c>
      <c r="BH302" s="229">
        <f>IF(N302="zníž. prenesená",J302,0)</f>
        <v>0</v>
      </c>
      <c r="BI302" s="229">
        <f>IF(N302="nulová",J302,0)</f>
        <v>0</v>
      </c>
      <c r="BJ302" s="14" t="s">
        <v>191</v>
      </c>
      <c r="BK302" s="229">
        <f>ROUND(I302*H302,2)</f>
        <v>0</v>
      </c>
      <c r="BL302" s="14" t="s">
        <v>251</v>
      </c>
      <c r="BM302" s="228" t="s">
        <v>794</v>
      </c>
    </row>
    <row r="303" s="2" customFormat="1" ht="14.4" customHeight="1">
      <c r="A303" s="35"/>
      <c r="B303" s="36"/>
      <c r="C303" s="230" t="s">
        <v>795</v>
      </c>
      <c r="D303" s="230" t="s">
        <v>237</v>
      </c>
      <c r="E303" s="231" t="s">
        <v>796</v>
      </c>
      <c r="F303" s="232" t="s">
        <v>797</v>
      </c>
      <c r="G303" s="233" t="s">
        <v>298</v>
      </c>
      <c r="H303" s="234">
        <v>3</v>
      </c>
      <c r="I303" s="235"/>
      <c r="J303" s="236">
        <f>ROUND(I303*H303,2)</f>
        <v>0</v>
      </c>
      <c r="K303" s="237"/>
      <c r="L303" s="238"/>
      <c r="M303" s="239" t="s">
        <v>1</v>
      </c>
      <c r="N303" s="240" t="s">
        <v>41</v>
      </c>
      <c r="O303" s="88"/>
      <c r="P303" s="226">
        <f>O303*H303</f>
        <v>0</v>
      </c>
      <c r="Q303" s="226">
        <v>0.00017000000000000001</v>
      </c>
      <c r="R303" s="226">
        <f>Q303*H303</f>
        <v>0.00051000000000000004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316</v>
      </c>
      <c r="AT303" s="228" t="s">
        <v>237</v>
      </c>
      <c r="AU303" s="228" t="s">
        <v>191</v>
      </c>
      <c r="AY303" s="14" t="s">
        <v>184</v>
      </c>
      <c r="BE303" s="229">
        <f>IF(N303="základná",J303,0)</f>
        <v>0</v>
      </c>
      <c r="BF303" s="229">
        <f>IF(N303="znížená",J303,0)</f>
        <v>0</v>
      </c>
      <c r="BG303" s="229">
        <f>IF(N303="zákl. prenesená",J303,0)</f>
        <v>0</v>
      </c>
      <c r="BH303" s="229">
        <f>IF(N303="zníž. prenesená",J303,0)</f>
        <v>0</v>
      </c>
      <c r="BI303" s="229">
        <f>IF(N303="nulová",J303,0)</f>
        <v>0</v>
      </c>
      <c r="BJ303" s="14" t="s">
        <v>191</v>
      </c>
      <c r="BK303" s="229">
        <f>ROUND(I303*H303,2)</f>
        <v>0</v>
      </c>
      <c r="BL303" s="14" t="s">
        <v>251</v>
      </c>
      <c r="BM303" s="228" t="s">
        <v>798</v>
      </c>
    </row>
    <row r="304" s="2" customFormat="1" ht="24.15" customHeight="1">
      <c r="A304" s="35"/>
      <c r="B304" s="36"/>
      <c r="C304" s="216" t="s">
        <v>799</v>
      </c>
      <c r="D304" s="216" t="s">
        <v>186</v>
      </c>
      <c r="E304" s="217" t="s">
        <v>800</v>
      </c>
      <c r="F304" s="218" t="s">
        <v>801</v>
      </c>
      <c r="G304" s="219" t="s">
        <v>323</v>
      </c>
      <c r="H304" s="220">
        <v>26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41</v>
      </c>
      <c r="O304" s="88"/>
      <c r="P304" s="226">
        <f>O304*H304</f>
        <v>0</v>
      </c>
      <c r="Q304" s="226">
        <v>0.00012999999999999999</v>
      </c>
      <c r="R304" s="226">
        <f>Q304*H304</f>
        <v>0.0033799999999999998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251</v>
      </c>
      <c r="AT304" s="228" t="s">
        <v>186</v>
      </c>
      <c r="AU304" s="228" t="s">
        <v>191</v>
      </c>
      <c r="AY304" s="14" t="s">
        <v>184</v>
      </c>
      <c r="BE304" s="229">
        <f>IF(N304="základná",J304,0)</f>
        <v>0</v>
      </c>
      <c r="BF304" s="229">
        <f>IF(N304="znížená",J304,0)</f>
        <v>0</v>
      </c>
      <c r="BG304" s="229">
        <f>IF(N304="zákl. prenesená",J304,0)</f>
        <v>0</v>
      </c>
      <c r="BH304" s="229">
        <f>IF(N304="zníž. prenesená",J304,0)</f>
        <v>0</v>
      </c>
      <c r="BI304" s="229">
        <f>IF(N304="nulová",J304,0)</f>
        <v>0</v>
      </c>
      <c r="BJ304" s="14" t="s">
        <v>191</v>
      </c>
      <c r="BK304" s="229">
        <f>ROUND(I304*H304,2)</f>
        <v>0</v>
      </c>
      <c r="BL304" s="14" t="s">
        <v>251</v>
      </c>
      <c r="BM304" s="228" t="s">
        <v>802</v>
      </c>
    </row>
    <row r="305" s="2" customFormat="1" ht="24.15" customHeight="1">
      <c r="A305" s="35"/>
      <c r="B305" s="36"/>
      <c r="C305" s="216" t="s">
        <v>803</v>
      </c>
      <c r="D305" s="216" t="s">
        <v>186</v>
      </c>
      <c r="E305" s="217" t="s">
        <v>804</v>
      </c>
      <c r="F305" s="218" t="s">
        <v>805</v>
      </c>
      <c r="G305" s="219" t="s">
        <v>323</v>
      </c>
      <c r="H305" s="220">
        <v>54</v>
      </c>
      <c r="I305" s="221"/>
      <c r="J305" s="222">
        <f>ROUND(I305*H305,2)</f>
        <v>0</v>
      </c>
      <c r="K305" s="223"/>
      <c r="L305" s="41"/>
      <c r="M305" s="224" t="s">
        <v>1</v>
      </c>
      <c r="N305" s="225" t="s">
        <v>41</v>
      </c>
      <c r="O305" s="88"/>
      <c r="P305" s="226">
        <f>O305*H305</f>
        <v>0</v>
      </c>
      <c r="Q305" s="226">
        <v>0.00014999999999999999</v>
      </c>
      <c r="R305" s="226">
        <f>Q305*H305</f>
        <v>0.0080999999999999996</v>
      </c>
      <c r="S305" s="226">
        <v>0</v>
      </c>
      <c r="T305" s="22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8" t="s">
        <v>251</v>
      </c>
      <c r="AT305" s="228" t="s">
        <v>186</v>
      </c>
      <c r="AU305" s="228" t="s">
        <v>191</v>
      </c>
      <c r="AY305" s="14" t="s">
        <v>184</v>
      </c>
      <c r="BE305" s="229">
        <f>IF(N305="základná",J305,0)</f>
        <v>0</v>
      </c>
      <c r="BF305" s="229">
        <f>IF(N305="znížená",J305,0)</f>
        <v>0</v>
      </c>
      <c r="BG305" s="229">
        <f>IF(N305="zákl. prenesená",J305,0)</f>
        <v>0</v>
      </c>
      <c r="BH305" s="229">
        <f>IF(N305="zníž. prenesená",J305,0)</f>
        <v>0</v>
      </c>
      <c r="BI305" s="229">
        <f>IF(N305="nulová",J305,0)</f>
        <v>0</v>
      </c>
      <c r="BJ305" s="14" t="s">
        <v>191</v>
      </c>
      <c r="BK305" s="229">
        <f>ROUND(I305*H305,2)</f>
        <v>0</v>
      </c>
      <c r="BL305" s="14" t="s">
        <v>251</v>
      </c>
      <c r="BM305" s="228" t="s">
        <v>806</v>
      </c>
    </row>
    <row r="306" s="2" customFormat="1" ht="24.15" customHeight="1">
      <c r="A306" s="35"/>
      <c r="B306" s="36"/>
      <c r="C306" s="216" t="s">
        <v>807</v>
      </c>
      <c r="D306" s="216" t="s">
        <v>186</v>
      </c>
      <c r="E306" s="217" t="s">
        <v>808</v>
      </c>
      <c r="F306" s="218" t="s">
        <v>809</v>
      </c>
      <c r="G306" s="219" t="s">
        <v>323</v>
      </c>
      <c r="H306" s="220">
        <v>65.260999999999996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41</v>
      </c>
      <c r="O306" s="88"/>
      <c r="P306" s="226">
        <f>O306*H306</f>
        <v>0</v>
      </c>
      <c r="Q306" s="226">
        <v>0.00036999999999999999</v>
      </c>
      <c r="R306" s="226">
        <f>Q306*H306</f>
        <v>0.024146569999999999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251</v>
      </c>
      <c r="AT306" s="228" t="s">
        <v>186</v>
      </c>
      <c r="AU306" s="228" t="s">
        <v>191</v>
      </c>
      <c r="AY306" s="14" t="s">
        <v>184</v>
      </c>
      <c r="BE306" s="229">
        <f>IF(N306="základná",J306,0)</f>
        <v>0</v>
      </c>
      <c r="BF306" s="229">
        <f>IF(N306="znížená",J306,0)</f>
        <v>0</v>
      </c>
      <c r="BG306" s="229">
        <f>IF(N306="zákl. prenesená",J306,0)</f>
        <v>0</v>
      </c>
      <c r="BH306" s="229">
        <f>IF(N306="zníž. prenesená",J306,0)</f>
        <v>0</v>
      </c>
      <c r="BI306" s="229">
        <f>IF(N306="nulová",J306,0)</f>
        <v>0</v>
      </c>
      <c r="BJ306" s="14" t="s">
        <v>191</v>
      </c>
      <c r="BK306" s="229">
        <f>ROUND(I306*H306,2)</f>
        <v>0</v>
      </c>
      <c r="BL306" s="14" t="s">
        <v>251</v>
      </c>
      <c r="BM306" s="228" t="s">
        <v>810</v>
      </c>
    </row>
    <row r="307" s="2" customFormat="1" ht="24.15" customHeight="1">
      <c r="A307" s="35"/>
      <c r="B307" s="36"/>
      <c r="C307" s="216" t="s">
        <v>811</v>
      </c>
      <c r="D307" s="216" t="s">
        <v>186</v>
      </c>
      <c r="E307" s="217" t="s">
        <v>812</v>
      </c>
      <c r="F307" s="218" t="s">
        <v>813</v>
      </c>
      <c r="G307" s="219" t="s">
        <v>298</v>
      </c>
      <c r="H307" s="220">
        <v>3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41</v>
      </c>
      <c r="O307" s="88"/>
      <c r="P307" s="226">
        <f>O307*H307</f>
        <v>0</v>
      </c>
      <c r="Q307" s="226">
        <v>0.00010000000000000001</v>
      </c>
      <c r="R307" s="226">
        <f>Q307*H307</f>
        <v>0.00030000000000000003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251</v>
      </c>
      <c r="AT307" s="228" t="s">
        <v>186</v>
      </c>
      <c r="AU307" s="228" t="s">
        <v>191</v>
      </c>
      <c r="AY307" s="14" t="s">
        <v>184</v>
      </c>
      <c r="BE307" s="229">
        <f>IF(N307="základná",J307,0)</f>
        <v>0</v>
      </c>
      <c r="BF307" s="229">
        <f>IF(N307="znížená",J307,0)</f>
        <v>0</v>
      </c>
      <c r="BG307" s="229">
        <f>IF(N307="zákl. prenesená",J307,0)</f>
        <v>0</v>
      </c>
      <c r="BH307" s="229">
        <f>IF(N307="zníž. prenesená",J307,0)</f>
        <v>0</v>
      </c>
      <c r="BI307" s="229">
        <f>IF(N307="nulová",J307,0)</f>
        <v>0</v>
      </c>
      <c r="BJ307" s="14" t="s">
        <v>191</v>
      </c>
      <c r="BK307" s="229">
        <f>ROUND(I307*H307,2)</f>
        <v>0</v>
      </c>
      <c r="BL307" s="14" t="s">
        <v>251</v>
      </c>
      <c r="BM307" s="228" t="s">
        <v>814</v>
      </c>
    </row>
    <row r="308" s="2" customFormat="1" ht="14.4" customHeight="1">
      <c r="A308" s="35"/>
      <c r="B308" s="36"/>
      <c r="C308" s="230" t="s">
        <v>815</v>
      </c>
      <c r="D308" s="230" t="s">
        <v>237</v>
      </c>
      <c r="E308" s="231" t="s">
        <v>816</v>
      </c>
      <c r="F308" s="232" t="s">
        <v>817</v>
      </c>
      <c r="G308" s="233" t="s">
        <v>298</v>
      </c>
      <c r="H308" s="234">
        <v>3</v>
      </c>
      <c r="I308" s="235"/>
      <c r="J308" s="236">
        <f>ROUND(I308*H308,2)</f>
        <v>0</v>
      </c>
      <c r="K308" s="237"/>
      <c r="L308" s="238"/>
      <c r="M308" s="239" t="s">
        <v>1</v>
      </c>
      <c r="N308" s="240" t="s">
        <v>41</v>
      </c>
      <c r="O308" s="88"/>
      <c r="P308" s="226">
        <f>O308*H308</f>
        <v>0</v>
      </c>
      <c r="Q308" s="226">
        <v>0.00034000000000000002</v>
      </c>
      <c r="R308" s="226">
        <f>Q308*H308</f>
        <v>0.0010200000000000001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316</v>
      </c>
      <c r="AT308" s="228" t="s">
        <v>237</v>
      </c>
      <c r="AU308" s="228" t="s">
        <v>191</v>
      </c>
      <c r="AY308" s="14" t="s">
        <v>184</v>
      </c>
      <c r="BE308" s="229">
        <f>IF(N308="základná",J308,0)</f>
        <v>0</v>
      </c>
      <c r="BF308" s="229">
        <f>IF(N308="znížená",J308,0)</f>
        <v>0</v>
      </c>
      <c r="BG308" s="229">
        <f>IF(N308="zákl. prenesená",J308,0)</f>
        <v>0</v>
      </c>
      <c r="BH308" s="229">
        <f>IF(N308="zníž. prenesená",J308,0)</f>
        <v>0</v>
      </c>
      <c r="BI308" s="229">
        <f>IF(N308="nulová",J308,0)</f>
        <v>0</v>
      </c>
      <c r="BJ308" s="14" t="s">
        <v>191</v>
      </c>
      <c r="BK308" s="229">
        <f>ROUND(I308*H308,2)</f>
        <v>0</v>
      </c>
      <c r="BL308" s="14" t="s">
        <v>251</v>
      </c>
      <c r="BM308" s="228" t="s">
        <v>818</v>
      </c>
    </row>
    <row r="309" s="2" customFormat="1" ht="37.8" customHeight="1">
      <c r="A309" s="35"/>
      <c r="B309" s="36"/>
      <c r="C309" s="216" t="s">
        <v>819</v>
      </c>
      <c r="D309" s="216" t="s">
        <v>186</v>
      </c>
      <c r="E309" s="217" t="s">
        <v>820</v>
      </c>
      <c r="F309" s="218" t="s">
        <v>821</v>
      </c>
      <c r="G309" s="219" t="s">
        <v>298</v>
      </c>
      <c r="H309" s="220">
        <v>8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41</v>
      </c>
      <c r="O309" s="88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251</v>
      </c>
      <c r="AT309" s="228" t="s">
        <v>186</v>
      </c>
      <c r="AU309" s="228" t="s">
        <v>191</v>
      </c>
      <c r="AY309" s="14" t="s">
        <v>184</v>
      </c>
      <c r="BE309" s="229">
        <f>IF(N309="základná",J309,0)</f>
        <v>0</v>
      </c>
      <c r="BF309" s="229">
        <f>IF(N309="znížená",J309,0)</f>
        <v>0</v>
      </c>
      <c r="BG309" s="229">
        <f>IF(N309="zákl. prenesená",J309,0)</f>
        <v>0</v>
      </c>
      <c r="BH309" s="229">
        <f>IF(N309="zníž. prenesená",J309,0)</f>
        <v>0</v>
      </c>
      <c r="BI309" s="229">
        <f>IF(N309="nulová",J309,0)</f>
        <v>0</v>
      </c>
      <c r="BJ309" s="14" t="s">
        <v>191</v>
      </c>
      <c r="BK309" s="229">
        <f>ROUND(I309*H309,2)</f>
        <v>0</v>
      </c>
      <c r="BL309" s="14" t="s">
        <v>251</v>
      </c>
      <c r="BM309" s="228" t="s">
        <v>822</v>
      </c>
    </row>
    <row r="310" s="2" customFormat="1" ht="24.15" customHeight="1">
      <c r="A310" s="35"/>
      <c r="B310" s="36"/>
      <c r="C310" s="230" t="s">
        <v>823</v>
      </c>
      <c r="D310" s="230" t="s">
        <v>237</v>
      </c>
      <c r="E310" s="231" t="s">
        <v>824</v>
      </c>
      <c r="F310" s="232" t="s">
        <v>825</v>
      </c>
      <c r="G310" s="233" t="s">
        <v>298</v>
      </c>
      <c r="H310" s="234">
        <v>8</v>
      </c>
      <c r="I310" s="235"/>
      <c r="J310" s="236">
        <f>ROUND(I310*H310,2)</f>
        <v>0</v>
      </c>
      <c r="K310" s="237"/>
      <c r="L310" s="238"/>
      <c r="M310" s="239" t="s">
        <v>1</v>
      </c>
      <c r="N310" s="240" t="s">
        <v>41</v>
      </c>
      <c r="O310" s="88"/>
      <c r="P310" s="226">
        <f>O310*H310</f>
        <v>0</v>
      </c>
      <c r="Q310" s="226">
        <v>0.00024000000000000001</v>
      </c>
      <c r="R310" s="226">
        <f>Q310*H310</f>
        <v>0.0019200000000000001</v>
      </c>
      <c r="S310" s="226">
        <v>0</v>
      </c>
      <c r="T310" s="22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8" t="s">
        <v>316</v>
      </c>
      <c r="AT310" s="228" t="s">
        <v>237</v>
      </c>
      <c r="AU310" s="228" t="s">
        <v>191</v>
      </c>
      <c r="AY310" s="14" t="s">
        <v>184</v>
      </c>
      <c r="BE310" s="229">
        <f>IF(N310="základná",J310,0)</f>
        <v>0</v>
      </c>
      <c r="BF310" s="229">
        <f>IF(N310="znížená",J310,0)</f>
        <v>0</v>
      </c>
      <c r="BG310" s="229">
        <f>IF(N310="zákl. prenesená",J310,0)</f>
        <v>0</v>
      </c>
      <c r="BH310" s="229">
        <f>IF(N310="zníž. prenesená",J310,0)</f>
        <v>0</v>
      </c>
      <c r="BI310" s="229">
        <f>IF(N310="nulová",J310,0)</f>
        <v>0</v>
      </c>
      <c r="BJ310" s="14" t="s">
        <v>191</v>
      </c>
      <c r="BK310" s="229">
        <f>ROUND(I310*H310,2)</f>
        <v>0</v>
      </c>
      <c r="BL310" s="14" t="s">
        <v>251</v>
      </c>
      <c r="BM310" s="228" t="s">
        <v>826</v>
      </c>
    </row>
    <row r="311" s="2" customFormat="1" ht="24.15" customHeight="1">
      <c r="A311" s="35"/>
      <c r="B311" s="36"/>
      <c r="C311" s="216" t="s">
        <v>827</v>
      </c>
      <c r="D311" s="216" t="s">
        <v>186</v>
      </c>
      <c r="E311" s="217" t="s">
        <v>828</v>
      </c>
      <c r="F311" s="218" t="s">
        <v>829</v>
      </c>
      <c r="G311" s="219" t="s">
        <v>323</v>
      </c>
      <c r="H311" s="220">
        <v>20</v>
      </c>
      <c r="I311" s="221"/>
      <c r="J311" s="222">
        <f>ROUND(I311*H311,2)</f>
        <v>0</v>
      </c>
      <c r="K311" s="223"/>
      <c r="L311" s="41"/>
      <c r="M311" s="224" t="s">
        <v>1</v>
      </c>
      <c r="N311" s="225" t="s">
        <v>41</v>
      </c>
      <c r="O311" s="88"/>
      <c r="P311" s="226">
        <f>O311*H311</f>
        <v>0</v>
      </c>
      <c r="Q311" s="226">
        <v>0.0029299999999999999</v>
      </c>
      <c r="R311" s="226">
        <f>Q311*H311</f>
        <v>0.058599999999999999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251</v>
      </c>
      <c r="AT311" s="228" t="s">
        <v>186</v>
      </c>
      <c r="AU311" s="228" t="s">
        <v>191</v>
      </c>
      <c r="AY311" s="14" t="s">
        <v>184</v>
      </c>
      <c r="BE311" s="229">
        <f>IF(N311="základná",J311,0)</f>
        <v>0</v>
      </c>
      <c r="BF311" s="229">
        <f>IF(N311="znížená",J311,0)</f>
        <v>0</v>
      </c>
      <c r="BG311" s="229">
        <f>IF(N311="zákl. prenesená",J311,0)</f>
        <v>0</v>
      </c>
      <c r="BH311" s="229">
        <f>IF(N311="zníž. prenesená",J311,0)</f>
        <v>0</v>
      </c>
      <c r="BI311" s="229">
        <f>IF(N311="nulová",J311,0)</f>
        <v>0</v>
      </c>
      <c r="BJ311" s="14" t="s">
        <v>191</v>
      </c>
      <c r="BK311" s="229">
        <f>ROUND(I311*H311,2)</f>
        <v>0</v>
      </c>
      <c r="BL311" s="14" t="s">
        <v>251</v>
      </c>
      <c r="BM311" s="228" t="s">
        <v>830</v>
      </c>
    </row>
    <row r="312" s="2" customFormat="1" ht="24.15" customHeight="1">
      <c r="A312" s="35"/>
      <c r="B312" s="36"/>
      <c r="C312" s="216" t="s">
        <v>831</v>
      </c>
      <c r="D312" s="216" t="s">
        <v>186</v>
      </c>
      <c r="E312" s="217" t="s">
        <v>832</v>
      </c>
      <c r="F312" s="218" t="s">
        <v>833</v>
      </c>
      <c r="G312" s="219" t="s">
        <v>599</v>
      </c>
      <c r="H312" s="241"/>
      <c r="I312" s="221"/>
      <c r="J312" s="222">
        <f>ROUND(I312*H312,2)</f>
        <v>0</v>
      </c>
      <c r="K312" s="223"/>
      <c r="L312" s="41"/>
      <c r="M312" s="224" t="s">
        <v>1</v>
      </c>
      <c r="N312" s="225" t="s">
        <v>41</v>
      </c>
      <c r="O312" s="88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251</v>
      </c>
      <c r="AT312" s="228" t="s">
        <v>186</v>
      </c>
      <c r="AU312" s="228" t="s">
        <v>191</v>
      </c>
      <c r="AY312" s="14" t="s">
        <v>184</v>
      </c>
      <c r="BE312" s="229">
        <f>IF(N312="základná",J312,0)</f>
        <v>0</v>
      </c>
      <c r="BF312" s="229">
        <f>IF(N312="znížená",J312,0)</f>
        <v>0</v>
      </c>
      <c r="BG312" s="229">
        <f>IF(N312="zákl. prenesená",J312,0)</f>
        <v>0</v>
      </c>
      <c r="BH312" s="229">
        <f>IF(N312="zníž. prenesená",J312,0)</f>
        <v>0</v>
      </c>
      <c r="BI312" s="229">
        <f>IF(N312="nulová",J312,0)</f>
        <v>0</v>
      </c>
      <c r="BJ312" s="14" t="s">
        <v>191</v>
      </c>
      <c r="BK312" s="229">
        <f>ROUND(I312*H312,2)</f>
        <v>0</v>
      </c>
      <c r="BL312" s="14" t="s">
        <v>251</v>
      </c>
      <c r="BM312" s="228" t="s">
        <v>834</v>
      </c>
    </row>
    <row r="313" s="12" customFormat="1" ht="22.8" customHeight="1">
      <c r="A313" s="12"/>
      <c r="B313" s="200"/>
      <c r="C313" s="201"/>
      <c r="D313" s="202" t="s">
        <v>74</v>
      </c>
      <c r="E313" s="214" t="s">
        <v>835</v>
      </c>
      <c r="F313" s="214" t="s">
        <v>836</v>
      </c>
      <c r="G313" s="201"/>
      <c r="H313" s="201"/>
      <c r="I313" s="204"/>
      <c r="J313" s="215">
        <f>BK313</f>
        <v>0</v>
      </c>
      <c r="K313" s="201"/>
      <c r="L313" s="206"/>
      <c r="M313" s="207"/>
      <c r="N313" s="208"/>
      <c r="O313" s="208"/>
      <c r="P313" s="209">
        <f>SUM(P314:P352)</f>
        <v>0</v>
      </c>
      <c r="Q313" s="208"/>
      <c r="R313" s="209">
        <f>SUM(R314:R352)</f>
        <v>4.5686598928000004</v>
      </c>
      <c r="S313" s="208"/>
      <c r="T313" s="210">
        <f>SUM(T314:T352)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1" t="s">
        <v>191</v>
      </c>
      <c r="AT313" s="212" t="s">
        <v>74</v>
      </c>
      <c r="AU313" s="212" t="s">
        <v>83</v>
      </c>
      <c r="AY313" s="211" t="s">
        <v>184</v>
      </c>
      <c r="BK313" s="213">
        <f>SUM(BK314:BK352)</f>
        <v>0</v>
      </c>
    </row>
    <row r="314" s="2" customFormat="1" ht="24.15" customHeight="1">
      <c r="A314" s="35"/>
      <c r="B314" s="36"/>
      <c r="C314" s="216" t="s">
        <v>837</v>
      </c>
      <c r="D314" s="216" t="s">
        <v>186</v>
      </c>
      <c r="E314" s="217" t="s">
        <v>838</v>
      </c>
      <c r="F314" s="218" t="s">
        <v>839</v>
      </c>
      <c r="G314" s="219" t="s">
        <v>323</v>
      </c>
      <c r="H314" s="220">
        <v>259.73599999999999</v>
      </c>
      <c r="I314" s="221"/>
      <c r="J314" s="222">
        <f>ROUND(I314*H314,2)</f>
        <v>0</v>
      </c>
      <c r="K314" s="223"/>
      <c r="L314" s="41"/>
      <c r="M314" s="224" t="s">
        <v>1</v>
      </c>
      <c r="N314" s="225" t="s">
        <v>41</v>
      </c>
      <c r="O314" s="88"/>
      <c r="P314" s="226">
        <f>O314*H314</f>
        <v>0</v>
      </c>
      <c r="Q314" s="226">
        <v>0.00021000000000000001</v>
      </c>
      <c r="R314" s="226">
        <f>Q314*H314</f>
        <v>0.054544559999999999</v>
      </c>
      <c r="S314" s="226">
        <v>0</v>
      </c>
      <c r="T314" s="22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8" t="s">
        <v>251</v>
      </c>
      <c r="AT314" s="228" t="s">
        <v>186</v>
      </c>
      <c r="AU314" s="228" t="s">
        <v>191</v>
      </c>
      <c r="AY314" s="14" t="s">
        <v>184</v>
      </c>
      <c r="BE314" s="229">
        <f>IF(N314="základná",J314,0)</f>
        <v>0</v>
      </c>
      <c r="BF314" s="229">
        <f>IF(N314="znížená",J314,0)</f>
        <v>0</v>
      </c>
      <c r="BG314" s="229">
        <f>IF(N314="zákl. prenesená",J314,0)</f>
        <v>0</v>
      </c>
      <c r="BH314" s="229">
        <f>IF(N314="zníž. prenesená",J314,0)</f>
        <v>0</v>
      </c>
      <c r="BI314" s="229">
        <f>IF(N314="nulová",J314,0)</f>
        <v>0</v>
      </c>
      <c r="BJ314" s="14" t="s">
        <v>191</v>
      </c>
      <c r="BK314" s="229">
        <f>ROUND(I314*H314,2)</f>
        <v>0</v>
      </c>
      <c r="BL314" s="14" t="s">
        <v>251</v>
      </c>
      <c r="BM314" s="228" t="s">
        <v>840</v>
      </c>
    </row>
    <row r="315" s="2" customFormat="1" ht="37.8" customHeight="1">
      <c r="A315" s="35"/>
      <c r="B315" s="36"/>
      <c r="C315" s="230" t="s">
        <v>841</v>
      </c>
      <c r="D315" s="230" t="s">
        <v>237</v>
      </c>
      <c r="E315" s="231" t="s">
        <v>582</v>
      </c>
      <c r="F315" s="232" t="s">
        <v>583</v>
      </c>
      <c r="G315" s="233" t="s">
        <v>323</v>
      </c>
      <c r="H315" s="234">
        <v>272.72300000000001</v>
      </c>
      <c r="I315" s="235"/>
      <c r="J315" s="236">
        <f>ROUND(I315*H315,2)</f>
        <v>0</v>
      </c>
      <c r="K315" s="237"/>
      <c r="L315" s="238"/>
      <c r="M315" s="239" t="s">
        <v>1</v>
      </c>
      <c r="N315" s="240" t="s">
        <v>41</v>
      </c>
      <c r="O315" s="88"/>
      <c r="P315" s="226">
        <f>O315*H315</f>
        <v>0</v>
      </c>
      <c r="Q315" s="226">
        <v>0.00010000000000000001</v>
      </c>
      <c r="R315" s="226">
        <f>Q315*H315</f>
        <v>0.027272300000000003</v>
      </c>
      <c r="S315" s="226">
        <v>0</v>
      </c>
      <c r="T315" s="22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8" t="s">
        <v>316</v>
      </c>
      <c r="AT315" s="228" t="s">
        <v>237</v>
      </c>
      <c r="AU315" s="228" t="s">
        <v>191</v>
      </c>
      <c r="AY315" s="14" t="s">
        <v>184</v>
      </c>
      <c r="BE315" s="229">
        <f>IF(N315="základná",J315,0)</f>
        <v>0</v>
      </c>
      <c r="BF315" s="229">
        <f>IF(N315="znížená",J315,0)</f>
        <v>0</v>
      </c>
      <c r="BG315" s="229">
        <f>IF(N315="zákl. prenesená",J315,0)</f>
        <v>0</v>
      </c>
      <c r="BH315" s="229">
        <f>IF(N315="zníž. prenesená",J315,0)</f>
        <v>0</v>
      </c>
      <c r="BI315" s="229">
        <f>IF(N315="nulová",J315,0)</f>
        <v>0</v>
      </c>
      <c r="BJ315" s="14" t="s">
        <v>191</v>
      </c>
      <c r="BK315" s="229">
        <f>ROUND(I315*H315,2)</f>
        <v>0</v>
      </c>
      <c r="BL315" s="14" t="s">
        <v>251</v>
      </c>
      <c r="BM315" s="228" t="s">
        <v>842</v>
      </c>
    </row>
    <row r="316" s="2" customFormat="1" ht="37.8" customHeight="1">
      <c r="A316" s="35"/>
      <c r="B316" s="36"/>
      <c r="C316" s="230" t="s">
        <v>843</v>
      </c>
      <c r="D316" s="230" t="s">
        <v>237</v>
      </c>
      <c r="E316" s="231" t="s">
        <v>586</v>
      </c>
      <c r="F316" s="232" t="s">
        <v>587</v>
      </c>
      <c r="G316" s="233" t="s">
        <v>323</v>
      </c>
      <c r="H316" s="234">
        <v>272.72300000000001</v>
      </c>
      <c r="I316" s="235"/>
      <c r="J316" s="236">
        <f>ROUND(I316*H316,2)</f>
        <v>0</v>
      </c>
      <c r="K316" s="237"/>
      <c r="L316" s="238"/>
      <c r="M316" s="239" t="s">
        <v>1</v>
      </c>
      <c r="N316" s="240" t="s">
        <v>41</v>
      </c>
      <c r="O316" s="88"/>
      <c r="P316" s="226">
        <f>O316*H316</f>
        <v>0</v>
      </c>
      <c r="Q316" s="226">
        <v>0.00010000000000000001</v>
      </c>
      <c r="R316" s="226">
        <f>Q316*H316</f>
        <v>0.027272300000000003</v>
      </c>
      <c r="S316" s="226">
        <v>0</v>
      </c>
      <c r="T316" s="22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8" t="s">
        <v>316</v>
      </c>
      <c r="AT316" s="228" t="s">
        <v>237</v>
      </c>
      <c r="AU316" s="228" t="s">
        <v>191</v>
      </c>
      <c r="AY316" s="14" t="s">
        <v>184</v>
      </c>
      <c r="BE316" s="229">
        <f>IF(N316="základná",J316,0)</f>
        <v>0</v>
      </c>
      <c r="BF316" s="229">
        <f>IF(N316="znížená",J316,0)</f>
        <v>0</v>
      </c>
      <c r="BG316" s="229">
        <f>IF(N316="zákl. prenesená",J316,0)</f>
        <v>0</v>
      </c>
      <c r="BH316" s="229">
        <f>IF(N316="zníž. prenesená",J316,0)</f>
        <v>0</v>
      </c>
      <c r="BI316" s="229">
        <f>IF(N316="nulová",J316,0)</f>
        <v>0</v>
      </c>
      <c r="BJ316" s="14" t="s">
        <v>191</v>
      </c>
      <c r="BK316" s="229">
        <f>ROUND(I316*H316,2)</f>
        <v>0</v>
      </c>
      <c r="BL316" s="14" t="s">
        <v>251</v>
      </c>
      <c r="BM316" s="228" t="s">
        <v>844</v>
      </c>
    </row>
    <row r="317" s="2" customFormat="1" ht="24.15" customHeight="1">
      <c r="A317" s="35"/>
      <c r="B317" s="36"/>
      <c r="C317" s="230" t="s">
        <v>845</v>
      </c>
      <c r="D317" s="230" t="s">
        <v>237</v>
      </c>
      <c r="E317" s="231" t="s">
        <v>846</v>
      </c>
      <c r="F317" s="232" t="s">
        <v>847</v>
      </c>
      <c r="G317" s="233" t="s">
        <v>298</v>
      </c>
      <c r="H317" s="234">
        <v>4</v>
      </c>
      <c r="I317" s="235"/>
      <c r="J317" s="236">
        <f>ROUND(I317*H317,2)</f>
        <v>0</v>
      </c>
      <c r="K317" s="237"/>
      <c r="L317" s="238"/>
      <c r="M317" s="239" t="s">
        <v>1</v>
      </c>
      <c r="N317" s="240" t="s">
        <v>41</v>
      </c>
      <c r="O317" s="88"/>
      <c r="P317" s="226">
        <f>O317*H317</f>
        <v>0</v>
      </c>
      <c r="Q317" s="226">
        <v>0.042000000000000003</v>
      </c>
      <c r="R317" s="226">
        <f>Q317*H317</f>
        <v>0.16800000000000001</v>
      </c>
      <c r="S317" s="226">
        <v>0</v>
      </c>
      <c r="T317" s="22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316</v>
      </c>
      <c r="AT317" s="228" t="s">
        <v>237</v>
      </c>
      <c r="AU317" s="228" t="s">
        <v>191</v>
      </c>
      <c r="AY317" s="14" t="s">
        <v>184</v>
      </c>
      <c r="BE317" s="229">
        <f>IF(N317="základná",J317,0)</f>
        <v>0</v>
      </c>
      <c r="BF317" s="229">
        <f>IF(N317="znížená",J317,0)</f>
        <v>0</v>
      </c>
      <c r="BG317" s="229">
        <f>IF(N317="zákl. prenesená",J317,0)</f>
        <v>0</v>
      </c>
      <c r="BH317" s="229">
        <f>IF(N317="zníž. prenesená",J317,0)</f>
        <v>0</v>
      </c>
      <c r="BI317" s="229">
        <f>IF(N317="nulová",J317,0)</f>
        <v>0</v>
      </c>
      <c r="BJ317" s="14" t="s">
        <v>191</v>
      </c>
      <c r="BK317" s="229">
        <f>ROUND(I317*H317,2)</f>
        <v>0</v>
      </c>
      <c r="BL317" s="14" t="s">
        <v>251</v>
      </c>
      <c r="BM317" s="228" t="s">
        <v>848</v>
      </c>
    </row>
    <row r="318" s="2" customFormat="1" ht="24.15" customHeight="1">
      <c r="A318" s="35"/>
      <c r="B318" s="36"/>
      <c r="C318" s="230" t="s">
        <v>849</v>
      </c>
      <c r="D318" s="230" t="s">
        <v>237</v>
      </c>
      <c r="E318" s="231" t="s">
        <v>850</v>
      </c>
      <c r="F318" s="232" t="s">
        <v>851</v>
      </c>
      <c r="G318" s="233" t="s">
        <v>298</v>
      </c>
      <c r="H318" s="234">
        <v>4</v>
      </c>
      <c r="I318" s="235"/>
      <c r="J318" s="236">
        <f>ROUND(I318*H318,2)</f>
        <v>0</v>
      </c>
      <c r="K318" s="237"/>
      <c r="L318" s="238"/>
      <c r="M318" s="239" t="s">
        <v>1</v>
      </c>
      <c r="N318" s="240" t="s">
        <v>41</v>
      </c>
      <c r="O318" s="88"/>
      <c r="P318" s="226">
        <f>O318*H318</f>
        <v>0</v>
      </c>
      <c r="Q318" s="226">
        <v>0.051999999999999998</v>
      </c>
      <c r="R318" s="226">
        <f>Q318*H318</f>
        <v>0.20799999999999999</v>
      </c>
      <c r="S318" s="226">
        <v>0</v>
      </c>
      <c r="T318" s="22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8" t="s">
        <v>316</v>
      </c>
      <c r="AT318" s="228" t="s">
        <v>237</v>
      </c>
      <c r="AU318" s="228" t="s">
        <v>191</v>
      </c>
      <c r="AY318" s="14" t="s">
        <v>184</v>
      </c>
      <c r="BE318" s="229">
        <f>IF(N318="základná",J318,0)</f>
        <v>0</v>
      </c>
      <c r="BF318" s="229">
        <f>IF(N318="znížená",J318,0)</f>
        <v>0</v>
      </c>
      <c r="BG318" s="229">
        <f>IF(N318="zákl. prenesená",J318,0)</f>
        <v>0</v>
      </c>
      <c r="BH318" s="229">
        <f>IF(N318="zníž. prenesená",J318,0)</f>
        <v>0</v>
      </c>
      <c r="BI318" s="229">
        <f>IF(N318="nulová",J318,0)</f>
        <v>0</v>
      </c>
      <c r="BJ318" s="14" t="s">
        <v>191</v>
      </c>
      <c r="BK318" s="229">
        <f>ROUND(I318*H318,2)</f>
        <v>0</v>
      </c>
      <c r="BL318" s="14" t="s">
        <v>251</v>
      </c>
      <c r="BM318" s="228" t="s">
        <v>852</v>
      </c>
    </row>
    <row r="319" s="2" customFormat="1" ht="24.15" customHeight="1">
      <c r="A319" s="35"/>
      <c r="B319" s="36"/>
      <c r="C319" s="230" t="s">
        <v>853</v>
      </c>
      <c r="D319" s="230" t="s">
        <v>237</v>
      </c>
      <c r="E319" s="231" t="s">
        <v>854</v>
      </c>
      <c r="F319" s="232" t="s">
        <v>855</v>
      </c>
      <c r="G319" s="233" t="s">
        <v>298</v>
      </c>
      <c r="H319" s="234">
        <v>2</v>
      </c>
      <c r="I319" s="235"/>
      <c r="J319" s="236">
        <f>ROUND(I319*H319,2)</f>
        <v>0</v>
      </c>
      <c r="K319" s="237"/>
      <c r="L319" s="238"/>
      <c r="M319" s="239" t="s">
        <v>1</v>
      </c>
      <c r="N319" s="240" t="s">
        <v>41</v>
      </c>
      <c r="O319" s="88"/>
      <c r="P319" s="226">
        <f>O319*H319</f>
        <v>0</v>
      </c>
      <c r="Q319" s="226">
        <v>0.084000000000000005</v>
      </c>
      <c r="R319" s="226">
        <f>Q319*H319</f>
        <v>0.16800000000000001</v>
      </c>
      <c r="S319" s="226">
        <v>0</v>
      </c>
      <c r="T319" s="22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316</v>
      </c>
      <c r="AT319" s="228" t="s">
        <v>237</v>
      </c>
      <c r="AU319" s="228" t="s">
        <v>191</v>
      </c>
      <c r="AY319" s="14" t="s">
        <v>184</v>
      </c>
      <c r="BE319" s="229">
        <f>IF(N319="základná",J319,0)</f>
        <v>0</v>
      </c>
      <c r="BF319" s="229">
        <f>IF(N319="znížená",J319,0)</f>
        <v>0</v>
      </c>
      <c r="BG319" s="229">
        <f>IF(N319="zákl. prenesená",J319,0)</f>
        <v>0</v>
      </c>
      <c r="BH319" s="229">
        <f>IF(N319="zníž. prenesená",J319,0)</f>
        <v>0</v>
      </c>
      <c r="BI319" s="229">
        <f>IF(N319="nulová",J319,0)</f>
        <v>0</v>
      </c>
      <c r="BJ319" s="14" t="s">
        <v>191</v>
      </c>
      <c r="BK319" s="229">
        <f>ROUND(I319*H319,2)</f>
        <v>0</v>
      </c>
      <c r="BL319" s="14" t="s">
        <v>251</v>
      </c>
      <c r="BM319" s="228" t="s">
        <v>856</v>
      </c>
    </row>
    <row r="320" s="2" customFormat="1" ht="24.15" customHeight="1">
      <c r="A320" s="35"/>
      <c r="B320" s="36"/>
      <c r="C320" s="230" t="s">
        <v>857</v>
      </c>
      <c r="D320" s="230" t="s">
        <v>237</v>
      </c>
      <c r="E320" s="231" t="s">
        <v>858</v>
      </c>
      <c r="F320" s="232" t="s">
        <v>859</v>
      </c>
      <c r="G320" s="233" t="s">
        <v>298</v>
      </c>
      <c r="H320" s="234">
        <v>4</v>
      </c>
      <c r="I320" s="235"/>
      <c r="J320" s="236">
        <f>ROUND(I320*H320,2)</f>
        <v>0</v>
      </c>
      <c r="K320" s="237"/>
      <c r="L320" s="238"/>
      <c r="M320" s="239" t="s">
        <v>1</v>
      </c>
      <c r="N320" s="240" t="s">
        <v>41</v>
      </c>
      <c r="O320" s="88"/>
      <c r="P320" s="226">
        <f>O320*H320</f>
        <v>0</v>
      </c>
      <c r="Q320" s="226">
        <v>0.068000000000000005</v>
      </c>
      <c r="R320" s="226">
        <f>Q320*H320</f>
        <v>0.27200000000000002</v>
      </c>
      <c r="S320" s="226">
        <v>0</v>
      </c>
      <c r="T320" s="22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8" t="s">
        <v>316</v>
      </c>
      <c r="AT320" s="228" t="s">
        <v>237</v>
      </c>
      <c r="AU320" s="228" t="s">
        <v>191</v>
      </c>
      <c r="AY320" s="14" t="s">
        <v>184</v>
      </c>
      <c r="BE320" s="229">
        <f>IF(N320="základná",J320,0)</f>
        <v>0</v>
      </c>
      <c r="BF320" s="229">
        <f>IF(N320="znížená",J320,0)</f>
        <v>0</v>
      </c>
      <c r="BG320" s="229">
        <f>IF(N320="zákl. prenesená",J320,0)</f>
        <v>0</v>
      </c>
      <c r="BH320" s="229">
        <f>IF(N320="zníž. prenesená",J320,0)</f>
        <v>0</v>
      </c>
      <c r="BI320" s="229">
        <f>IF(N320="nulová",J320,0)</f>
        <v>0</v>
      </c>
      <c r="BJ320" s="14" t="s">
        <v>191</v>
      </c>
      <c r="BK320" s="229">
        <f>ROUND(I320*H320,2)</f>
        <v>0</v>
      </c>
      <c r="BL320" s="14" t="s">
        <v>251</v>
      </c>
      <c r="BM320" s="228" t="s">
        <v>860</v>
      </c>
    </row>
    <row r="321" s="2" customFormat="1" ht="24.15" customHeight="1">
      <c r="A321" s="35"/>
      <c r="B321" s="36"/>
      <c r="C321" s="230" t="s">
        <v>861</v>
      </c>
      <c r="D321" s="230" t="s">
        <v>237</v>
      </c>
      <c r="E321" s="231" t="s">
        <v>862</v>
      </c>
      <c r="F321" s="232" t="s">
        <v>863</v>
      </c>
      <c r="G321" s="233" t="s">
        <v>298</v>
      </c>
      <c r="H321" s="234">
        <v>3</v>
      </c>
      <c r="I321" s="235"/>
      <c r="J321" s="236">
        <f>ROUND(I321*H321,2)</f>
        <v>0</v>
      </c>
      <c r="K321" s="237"/>
      <c r="L321" s="238"/>
      <c r="M321" s="239" t="s">
        <v>1</v>
      </c>
      <c r="N321" s="240" t="s">
        <v>41</v>
      </c>
      <c r="O321" s="88"/>
      <c r="P321" s="226">
        <f>O321*H321</f>
        <v>0</v>
      </c>
      <c r="Q321" s="226">
        <v>0.070000000000000007</v>
      </c>
      <c r="R321" s="226">
        <f>Q321*H321</f>
        <v>0.21000000000000002</v>
      </c>
      <c r="S321" s="226">
        <v>0</v>
      </c>
      <c r="T321" s="22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8" t="s">
        <v>316</v>
      </c>
      <c r="AT321" s="228" t="s">
        <v>237</v>
      </c>
      <c r="AU321" s="228" t="s">
        <v>191</v>
      </c>
      <c r="AY321" s="14" t="s">
        <v>184</v>
      </c>
      <c r="BE321" s="229">
        <f>IF(N321="základná",J321,0)</f>
        <v>0</v>
      </c>
      <c r="BF321" s="229">
        <f>IF(N321="znížená",J321,0)</f>
        <v>0</v>
      </c>
      <c r="BG321" s="229">
        <f>IF(N321="zákl. prenesená",J321,0)</f>
        <v>0</v>
      </c>
      <c r="BH321" s="229">
        <f>IF(N321="zníž. prenesená",J321,0)</f>
        <v>0</v>
      </c>
      <c r="BI321" s="229">
        <f>IF(N321="nulová",J321,0)</f>
        <v>0</v>
      </c>
      <c r="BJ321" s="14" t="s">
        <v>191</v>
      </c>
      <c r="BK321" s="229">
        <f>ROUND(I321*H321,2)</f>
        <v>0</v>
      </c>
      <c r="BL321" s="14" t="s">
        <v>251</v>
      </c>
      <c r="BM321" s="228" t="s">
        <v>864</v>
      </c>
    </row>
    <row r="322" s="2" customFormat="1" ht="24.15" customHeight="1">
      <c r="A322" s="35"/>
      <c r="B322" s="36"/>
      <c r="C322" s="230" t="s">
        <v>865</v>
      </c>
      <c r="D322" s="230" t="s">
        <v>237</v>
      </c>
      <c r="E322" s="231" t="s">
        <v>866</v>
      </c>
      <c r="F322" s="232" t="s">
        <v>867</v>
      </c>
      <c r="G322" s="233" t="s">
        <v>298</v>
      </c>
      <c r="H322" s="234">
        <v>2</v>
      </c>
      <c r="I322" s="235"/>
      <c r="J322" s="236">
        <f>ROUND(I322*H322,2)</f>
        <v>0</v>
      </c>
      <c r="K322" s="237"/>
      <c r="L322" s="238"/>
      <c r="M322" s="239" t="s">
        <v>1</v>
      </c>
      <c r="N322" s="240" t="s">
        <v>41</v>
      </c>
      <c r="O322" s="88"/>
      <c r="P322" s="226">
        <f>O322*H322</f>
        <v>0</v>
      </c>
      <c r="Q322" s="226">
        <v>0.079000000000000001</v>
      </c>
      <c r="R322" s="226">
        <f>Q322*H322</f>
        <v>0.158</v>
      </c>
      <c r="S322" s="226">
        <v>0</v>
      </c>
      <c r="T322" s="22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8" t="s">
        <v>316</v>
      </c>
      <c r="AT322" s="228" t="s">
        <v>237</v>
      </c>
      <c r="AU322" s="228" t="s">
        <v>191</v>
      </c>
      <c r="AY322" s="14" t="s">
        <v>184</v>
      </c>
      <c r="BE322" s="229">
        <f>IF(N322="základná",J322,0)</f>
        <v>0</v>
      </c>
      <c r="BF322" s="229">
        <f>IF(N322="znížená",J322,0)</f>
        <v>0</v>
      </c>
      <c r="BG322" s="229">
        <f>IF(N322="zákl. prenesená",J322,0)</f>
        <v>0</v>
      </c>
      <c r="BH322" s="229">
        <f>IF(N322="zníž. prenesená",J322,0)</f>
        <v>0</v>
      </c>
      <c r="BI322" s="229">
        <f>IF(N322="nulová",J322,0)</f>
        <v>0</v>
      </c>
      <c r="BJ322" s="14" t="s">
        <v>191</v>
      </c>
      <c r="BK322" s="229">
        <f>ROUND(I322*H322,2)</f>
        <v>0</v>
      </c>
      <c r="BL322" s="14" t="s">
        <v>251</v>
      </c>
      <c r="BM322" s="228" t="s">
        <v>868</v>
      </c>
    </row>
    <row r="323" s="2" customFormat="1" ht="24.15" customHeight="1">
      <c r="A323" s="35"/>
      <c r="B323" s="36"/>
      <c r="C323" s="230" t="s">
        <v>869</v>
      </c>
      <c r="D323" s="230" t="s">
        <v>237</v>
      </c>
      <c r="E323" s="231" t="s">
        <v>870</v>
      </c>
      <c r="F323" s="232" t="s">
        <v>871</v>
      </c>
      <c r="G323" s="233" t="s">
        <v>298</v>
      </c>
      <c r="H323" s="234">
        <v>1</v>
      </c>
      <c r="I323" s="235"/>
      <c r="J323" s="236">
        <f>ROUND(I323*H323,2)</f>
        <v>0</v>
      </c>
      <c r="K323" s="237"/>
      <c r="L323" s="238"/>
      <c r="M323" s="239" t="s">
        <v>1</v>
      </c>
      <c r="N323" s="240" t="s">
        <v>41</v>
      </c>
      <c r="O323" s="88"/>
      <c r="P323" s="226">
        <f>O323*H323</f>
        <v>0</v>
      </c>
      <c r="Q323" s="226">
        <v>0.053999999999999999</v>
      </c>
      <c r="R323" s="226">
        <f>Q323*H323</f>
        <v>0.053999999999999999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316</v>
      </c>
      <c r="AT323" s="228" t="s">
        <v>237</v>
      </c>
      <c r="AU323" s="228" t="s">
        <v>191</v>
      </c>
      <c r="AY323" s="14" t="s">
        <v>184</v>
      </c>
      <c r="BE323" s="229">
        <f>IF(N323="základná",J323,0)</f>
        <v>0</v>
      </c>
      <c r="BF323" s="229">
        <f>IF(N323="znížená",J323,0)</f>
        <v>0</v>
      </c>
      <c r="BG323" s="229">
        <f>IF(N323="zákl. prenesená",J323,0)</f>
        <v>0</v>
      </c>
      <c r="BH323" s="229">
        <f>IF(N323="zníž. prenesená",J323,0)</f>
        <v>0</v>
      </c>
      <c r="BI323" s="229">
        <f>IF(N323="nulová",J323,0)</f>
        <v>0</v>
      </c>
      <c r="BJ323" s="14" t="s">
        <v>191</v>
      </c>
      <c r="BK323" s="229">
        <f>ROUND(I323*H323,2)</f>
        <v>0</v>
      </c>
      <c r="BL323" s="14" t="s">
        <v>251</v>
      </c>
      <c r="BM323" s="228" t="s">
        <v>872</v>
      </c>
    </row>
    <row r="324" s="2" customFormat="1" ht="24.15" customHeight="1">
      <c r="A324" s="35"/>
      <c r="B324" s="36"/>
      <c r="C324" s="230" t="s">
        <v>873</v>
      </c>
      <c r="D324" s="230" t="s">
        <v>237</v>
      </c>
      <c r="E324" s="231" t="s">
        <v>874</v>
      </c>
      <c r="F324" s="232" t="s">
        <v>875</v>
      </c>
      <c r="G324" s="233" t="s">
        <v>298</v>
      </c>
      <c r="H324" s="234">
        <v>5</v>
      </c>
      <c r="I324" s="235"/>
      <c r="J324" s="236">
        <f>ROUND(I324*H324,2)</f>
        <v>0</v>
      </c>
      <c r="K324" s="237"/>
      <c r="L324" s="238"/>
      <c r="M324" s="239" t="s">
        <v>1</v>
      </c>
      <c r="N324" s="240" t="s">
        <v>41</v>
      </c>
      <c r="O324" s="88"/>
      <c r="P324" s="226">
        <f>O324*H324</f>
        <v>0</v>
      </c>
      <c r="Q324" s="226">
        <v>0.075999999999999998</v>
      </c>
      <c r="R324" s="226">
        <f>Q324*H324</f>
        <v>0.38</v>
      </c>
      <c r="S324" s="226">
        <v>0</v>
      </c>
      <c r="T324" s="22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8" t="s">
        <v>316</v>
      </c>
      <c r="AT324" s="228" t="s">
        <v>237</v>
      </c>
      <c r="AU324" s="228" t="s">
        <v>191</v>
      </c>
      <c r="AY324" s="14" t="s">
        <v>184</v>
      </c>
      <c r="BE324" s="229">
        <f>IF(N324="základná",J324,0)</f>
        <v>0</v>
      </c>
      <c r="BF324" s="229">
        <f>IF(N324="znížená",J324,0)</f>
        <v>0</v>
      </c>
      <c r="BG324" s="229">
        <f>IF(N324="zákl. prenesená",J324,0)</f>
        <v>0</v>
      </c>
      <c r="BH324" s="229">
        <f>IF(N324="zníž. prenesená",J324,0)</f>
        <v>0</v>
      </c>
      <c r="BI324" s="229">
        <f>IF(N324="nulová",J324,0)</f>
        <v>0</v>
      </c>
      <c r="BJ324" s="14" t="s">
        <v>191</v>
      </c>
      <c r="BK324" s="229">
        <f>ROUND(I324*H324,2)</f>
        <v>0</v>
      </c>
      <c r="BL324" s="14" t="s">
        <v>251</v>
      </c>
      <c r="BM324" s="228" t="s">
        <v>876</v>
      </c>
    </row>
    <row r="325" s="2" customFormat="1" ht="24.15" customHeight="1">
      <c r="A325" s="35"/>
      <c r="B325" s="36"/>
      <c r="C325" s="230" t="s">
        <v>877</v>
      </c>
      <c r="D325" s="230" t="s">
        <v>237</v>
      </c>
      <c r="E325" s="231" t="s">
        <v>878</v>
      </c>
      <c r="F325" s="232" t="s">
        <v>879</v>
      </c>
      <c r="G325" s="233" t="s">
        <v>298</v>
      </c>
      <c r="H325" s="234">
        <v>4</v>
      </c>
      <c r="I325" s="235"/>
      <c r="J325" s="236">
        <f>ROUND(I325*H325,2)</f>
        <v>0</v>
      </c>
      <c r="K325" s="237"/>
      <c r="L325" s="238"/>
      <c r="M325" s="239" t="s">
        <v>1</v>
      </c>
      <c r="N325" s="240" t="s">
        <v>41</v>
      </c>
      <c r="O325" s="88"/>
      <c r="P325" s="226">
        <f>O325*H325</f>
        <v>0</v>
      </c>
      <c r="Q325" s="226">
        <v>0.087999999999999995</v>
      </c>
      <c r="R325" s="226">
        <f>Q325*H325</f>
        <v>0.35199999999999998</v>
      </c>
      <c r="S325" s="226">
        <v>0</v>
      </c>
      <c r="T325" s="22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8" t="s">
        <v>316</v>
      </c>
      <c r="AT325" s="228" t="s">
        <v>237</v>
      </c>
      <c r="AU325" s="228" t="s">
        <v>191</v>
      </c>
      <c r="AY325" s="14" t="s">
        <v>184</v>
      </c>
      <c r="BE325" s="229">
        <f>IF(N325="základná",J325,0)</f>
        <v>0</v>
      </c>
      <c r="BF325" s="229">
        <f>IF(N325="znížená",J325,0)</f>
        <v>0</v>
      </c>
      <c r="BG325" s="229">
        <f>IF(N325="zákl. prenesená",J325,0)</f>
        <v>0</v>
      </c>
      <c r="BH325" s="229">
        <f>IF(N325="zníž. prenesená",J325,0)</f>
        <v>0</v>
      </c>
      <c r="BI325" s="229">
        <f>IF(N325="nulová",J325,0)</f>
        <v>0</v>
      </c>
      <c r="BJ325" s="14" t="s">
        <v>191</v>
      </c>
      <c r="BK325" s="229">
        <f>ROUND(I325*H325,2)</f>
        <v>0</v>
      </c>
      <c r="BL325" s="14" t="s">
        <v>251</v>
      </c>
      <c r="BM325" s="228" t="s">
        <v>880</v>
      </c>
    </row>
    <row r="326" s="2" customFormat="1" ht="24.15" customHeight="1">
      <c r="A326" s="35"/>
      <c r="B326" s="36"/>
      <c r="C326" s="230" t="s">
        <v>881</v>
      </c>
      <c r="D326" s="230" t="s">
        <v>237</v>
      </c>
      <c r="E326" s="231" t="s">
        <v>882</v>
      </c>
      <c r="F326" s="232" t="s">
        <v>883</v>
      </c>
      <c r="G326" s="233" t="s">
        <v>298</v>
      </c>
      <c r="H326" s="234">
        <v>1</v>
      </c>
      <c r="I326" s="235"/>
      <c r="J326" s="236">
        <f>ROUND(I326*H326,2)</f>
        <v>0</v>
      </c>
      <c r="K326" s="237"/>
      <c r="L326" s="238"/>
      <c r="M326" s="239" t="s">
        <v>1</v>
      </c>
      <c r="N326" s="240" t="s">
        <v>41</v>
      </c>
      <c r="O326" s="88"/>
      <c r="P326" s="226">
        <f>O326*H326</f>
        <v>0</v>
      </c>
      <c r="Q326" s="226">
        <v>0.121</v>
      </c>
      <c r="R326" s="226">
        <f>Q326*H326</f>
        <v>0.121</v>
      </c>
      <c r="S326" s="226">
        <v>0</v>
      </c>
      <c r="T326" s="22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8" t="s">
        <v>316</v>
      </c>
      <c r="AT326" s="228" t="s">
        <v>237</v>
      </c>
      <c r="AU326" s="228" t="s">
        <v>191</v>
      </c>
      <c r="AY326" s="14" t="s">
        <v>184</v>
      </c>
      <c r="BE326" s="229">
        <f>IF(N326="základná",J326,0)</f>
        <v>0</v>
      </c>
      <c r="BF326" s="229">
        <f>IF(N326="znížená",J326,0)</f>
        <v>0</v>
      </c>
      <c r="BG326" s="229">
        <f>IF(N326="zákl. prenesená",J326,0)</f>
        <v>0</v>
      </c>
      <c r="BH326" s="229">
        <f>IF(N326="zníž. prenesená",J326,0)</f>
        <v>0</v>
      </c>
      <c r="BI326" s="229">
        <f>IF(N326="nulová",J326,0)</f>
        <v>0</v>
      </c>
      <c r="BJ326" s="14" t="s">
        <v>191</v>
      </c>
      <c r="BK326" s="229">
        <f>ROUND(I326*H326,2)</f>
        <v>0</v>
      </c>
      <c r="BL326" s="14" t="s">
        <v>251</v>
      </c>
      <c r="BM326" s="228" t="s">
        <v>884</v>
      </c>
    </row>
    <row r="327" s="2" customFormat="1" ht="24.15" customHeight="1">
      <c r="A327" s="35"/>
      <c r="B327" s="36"/>
      <c r="C327" s="230" t="s">
        <v>885</v>
      </c>
      <c r="D327" s="230" t="s">
        <v>237</v>
      </c>
      <c r="E327" s="231" t="s">
        <v>886</v>
      </c>
      <c r="F327" s="232" t="s">
        <v>887</v>
      </c>
      <c r="G327" s="233" t="s">
        <v>298</v>
      </c>
      <c r="H327" s="234">
        <v>5</v>
      </c>
      <c r="I327" s="235"/>
      <c r="J327" s="236">
        <f>ROUND(I327*H327,2)</f>
        <v>0</v>
      </c>
      <c r="K327" s="237"/>
      <c r="L327" s="238"/>
      <c r="M327" s="239" t="s">
        <v>1</v>
      </c>
      <c r="N327" s="240" t="s">
        <v>41</v>
      </c>
      <c r="O327" s="88"/>
      <c r="P327" s="226">
        <f>O327*H327</f>
        <v>0</v>
      </c>
      <c r="Q327" s="226">
        <v>0.13200000000000001</v>
      </c>
      <c r="R327" s="226">
        <f>Q327*H327</f>
        <v>0.66000000000000003</v>
      </c>
      <c r="S327" s="226">
        <v>0</v>
      </c>
      <c r="T327" s="22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8" t="s">
        <v>316</v>
      </c>
      <c r="AT327" s="228" t="s">
        <v>237</v>
      </c>
      <c r="AU327" s="228" t="s">
        <v>191</v>
      </c>
      <c r="AY327" s="14" t="s">
        <v>184</v>
      </c>
      <c r="BE327" s="229">
        <f>IF(N327="základná",J327,0)</f>
        <v>0</v>
      </c>
      <c r="BF327" s="229">
        <f>IF(N327="znížená",J327,0)</f>
        <v>0</v>
      </c>
      <c r="BG327" s="229">
        <f>IF(N327="zákl. prenesená",J327,0)</f>
        <v>0</v>
      </c>
      <c r="BH327" s="229">
        <f>IF(N327="zníž. prenesená",J327,0)</f>
        <v>0</v>
      </c>
      <c r="BI327" s="229">
        <f>IF(N327="nulová",J327,0)</f>
        <v>0</v>
      </c>
      <c r="BJ327" s="14" t="s">
        <v>191</v>
      </c>
      <c r="BK327" s="229">
        <f>ROUND(I327*H327,2)</f>
        <v>0</v>
      </c>
      <c r="BL327" s="14" t="s">
        <v>251</v>
      </c>
      <c r="BM327" s="228" t="s">
        <v>888</v>
      </c>
    </row>
    <row r="328" s="2" customFormat="1" ht="24.15" customHeight="1">
      <c r="A328" s="35"/>
      <c r="B328" s="36"/>
      <c r="C328" s="230" t="s">
        <v>889</v>
      </c>
      <c r="D328" s="230" t="s">
        <v>237</v>
      </c>
      <c r="E328" s="231" t="s">
        <v>882</v>
      </c>
      <c r="F328" s="232" t="s">
        <v>883</v>
      </c>
      <c r="G328" s="233" t="s">
        <v>298</v>
      </c>
      <c r="H328" s="234">
        <v>5</v>
      </c>
      <c r="I328" s="235"/>
      <c r="J328" s="236">
        <f>ROUND(I328*H328,2)</f>
        <v>0</v>
      </c>
      <c r="K328" s="237"/>
      <c r="L328" s="238"/>
      <c r="M328" s="239" t="s">
        <v>1</v>
      </c>
      <c r="N328" s="240" t="s">
        <v>41</v>
      </c>
      <c r="O328" s="88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8" t="s">
        <v>316</v>
      </c>
      <c r="AT328" s="228" t="s">
        <v>237</v>
      </c>
      <c r="AU328" s="228" t="s">
        <v>191</v>
      </c>
      <c r="AY328" s="14" t="s">
        <v>184</v>
      </c>
      <c r="BE328" s="229">
        <f>IF(N328="základná",J328,0)</f>
        <v>0</v>
      </c>
      <c r="BF328" s="229">
        <f>IF(N328="znížená",J328,0)</f>
        <v>0</v>
      </c>
      <c r="BG328" s="229">
        <f>IF(N328="zákl. prenesená",J328,0)</f>
        <v>0</v>
      </c>
      <c r="BH328" s="229">
        <f>IF(N328="zníž. prenesená",J328,0)</f>
        <v>0</v>
      </c>
      <c r="BI328" s="229">
        <f>IF(N328="nulová",J328,0)</f>
        <v>0</v>
      </c>
      <c r="BJ328" s="14" t="s">
        <v>191</v>
      </c>
      <c r="BK328" s="229">
        <f>ROUND(I328*H328,2)</f>
        <v>0</v>
      </c>
      <c r="BL328" s="14" t="s">
        <v>251</v>
      </c>
      <c r="BM328" s="228" t="s">
        <v>890</v>
      </c>
    </row>
    <row r="329" s="2" customFormat="1" ht="24.15" customHeight="1">
      <c r="A329" s="35"/>
      <c r="B329" s="36"/>
      <c r="C329" s="230" t="s">
        <v>891</v>
      </c>
      <c r="D329" s="230" t="s">
        <v>237</v>
      </c>
      <c r="E329" s="231" t="s">
        <v>892</v>
      </c>
      <c r="F329" s="232" t="s">
        <v>893</v>
      </c>
      <c r="G329" s="233" t="s">
        <v>298</v>
      </c>
      <c r="H329" s="234">
        <v>6</v>
      </c>
      <c r="I329" s="235"/>
      <c r="J329" s="236">
        <f>ROUND(I329*H329,2)</f>
        <v>0</v>
      </c>
      <c r="K329" s="237"/>
      <c r="L329" s="238"/>
      <c r="M329" s="239" t="s">
        <v>1</v>
      </c>
      <c r="N329" s="240" t="s">
        <v>41</v>
      </c>
      <c r="O329" s="88"/>
      <c r="P329" s="226">
        <f>O329*H329</f>
        <v>0</v>
      </c>
      <c r="Q329" s="226">
        <v>0.091999999999999998</v>
      </c>
      <c r="R329" s="226">
        <f>Q329*H329</f>
        <v>0.55200000000000005</v>
      </c>
      <c r="S329" s="226">
        <v>0</v>
      </c>
      <c r="T329" s="22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8" t="s">
        <v>316</v>
      </c>
      <c r="AT329" s="228" t="s">
        <v>237</v>
      </c>
      <c r="AU329" s="228" t="s">
        <v>191</v>
      </c>
      <c r="AY329" s="14" t="s">
        <v>184</v>
      </c>
      <c r="BE329" s="229">
        <f>IF(N329="základná",J329,0)</f>
        <v>0</v>
      </c>
      <c r="BF329" s="229">
        <f>IF(N329="znížená",J329,0)</f>
        <v>0</v>
      </c>
      <c r="BG329" s="229">
        <f>IF(N329="zákl. prenesená",J329,0)</f>
        <v>0</v>
      </c>
      <c r="BH329" s="229">
        <f>IF(N329="zníž. prenesená",J329,0)</f>
        <v>0</v>
      </c>
      <c r="BI329" s="229">
        <f>IF(N329="nulová",J329,0)</f>
        <v>0</v>
      </c>
      <c r="BJ329" s="14" t="s">
        <v>191</v>
      </c>
      <c r="BK329" s="229">
        <f>ROUND(I329*H329,2)</f>
        <v>0</v>
      </c>
      <c r="BL329" s="14" t="s">
        <v>251</v>
      </c>
      <c r="BM329" s="228" t="s">
        <v>894</v>
      </c>
    </row>
    <row r="330" s="2" customFormat="1" ht="24.15" customHeight="1">
      <c r="A330" s="35"/>
      <c r="B330" s="36"/>
      <c r="C330" s="216" t="s">
        <v>895</v>
      </c>
      <c r="D330" s="216" t="s">
        <v>186</v>
      </c>
      <c r="E330" s="217" t="s">
        <v>896</v>
      </c>
      <c r="F330" s="218" t="s">
        <v>897</v>
      </c>
      <c r="G330" s="219" t="s">
        <v>298</v>
      </c>
      <c r="H330" s="220">
        <v>22</v>
      </c>
      <c r="I330" s="221"/>
      <c r="J330" s="222">
        <f>ROUND(I330*H330,2)</f>
        <v>0</v>
      </c>
      <c r="K330" s="223"/>
      <c r="L330" s="41"/>
      <c r="M330" s="224" t="s">
        <v>1</v>
      </c>
      <c r="N330" s="225" t="s">
        <v>41</v>
      </c>
      <c r="O330" s="88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8" t="s">
        <v>251</v>
      </c>
      <c r="AT330" s="228" t="s">
        <v>186</v>
      </c>
      <c r="AU330" s="228" t="s">
        <v>191</v>
      </c>
      <c r="AY330" s="14" t="s">
        <v>184</v>
      </c>
      <c r="BE330" s="229">
        <f>IF(N330="základná",J330,0)</f>
        <v>0</v>
      </c>
      <c r="BF330" s="229">
        <f>IF(N330="znížená",J330,0)</f>
        <v>0</v>
      </c>
      <c r="BG330" s="229">
        <f>IF(N330="zákl. prenesená",J330,0)</f>
        <v>0</v>
      </c>
      <c r="BH330" s="229">
        <f>IF(N330="zníž. prenesená",J330,0)</f>
        <v>0</v>
      </c>
      <c r="BI330" s="229">
        <f>IF(N330="nulová",J330,0)</f>
        <v>0</v>
      </c>
      <c r="BJ330" s="14" t="s">
        <v>191</v>
      </c>
      <c r="BK330" s="229">
        <f>ROUND(I330*H330,2)</f>
        <v>0</v>
      </c>
      <c r="BL330" s="14" t="s">
        <v>251</v>
      </c>
      <c r="BM330" s="228" t="s">
        <v>898</v>
      </c>
    </row>
    <row r="331" s="2" customFormat="1" ht="24.15" customHeight="1">
      <c r="A331" s="35"/>
      <c r="B331" s="36"/>
      <c r="C331" s="230" t="s">
        <v>899</v>
      </c>
      <c r="D331" s="230" t="s">
        <v>237</v>
      </c>
      <c r="E331" s="231" t="s">
        <v>900</v>
      </c>
      <c r="F331" s="232" t="s">
        <v>901</v>
      </c>
      <c r="G331" s="233" t="s">
        <v>298</v>
      </c>
      <c r="H331" s="234">
        <v>22</v>
      </c>
      <c r="I331" s="235"/>
      <c r="J331" s="236">
        <f>ROUND(I331*H331,2)</f>
        <v>0</v>
      </c>
      <c r="K331" s="237"/>
      <c r="L331" s="238"/>
      <c r="M331" s="239" t="s">
        <v>1</v>
      </c>
      <c r="N331" s="240" t="s">
        <v>41</v>
      </c>
      <c r="O331" s="88"/>
      <c r="P331" s="226">
        <f>O331*H331</f>
        <v>0</v>
      </c>
      <c r="Q331" s="226">
        <v>0.001</v>
      </c>
      <c r="R331" s="226">
        <f>Q331*H331</f>
        <v>0.021999999999999999</v>
      </c>
      <c r="S331" s="226">
        <v>0</v>
      </c>
      <c r="T331" s="22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8" t="s">
        <v>316</v>
      </c>
      <c r="AT331" s="228" t="s">
        <v>237</v>
      </c>
      <c r="AU331" s="228" t="s">
        <v>191</v>
      </c>
      <c r="AY331" s="14" t="s">
        <v>184</v>
      </c>
      <c r="BE331" s="229">
        <f>IF(N331="základná",J331,0)</f>
        <v>0</v>
      </c>
      <c r="BF331" s="229">
        <f>IF(N331="znížená",J331,0)</f>
        <v>0</v>
      </c>
      <c r="BG331" s="229">
        <f>IF(N331="zákl. prenesená",J331,0)</f>
        <v>0</v>
      </c>
      <c r="BH331" s="229">
        <f>IF(N331="zníž. prenesená",J331,0)</f>
        <v>0</v>
      </c>
      <c r="BI331" s="229">
        <f>IF(N331="nulová",J331,0)</f>
        <v>0</v>
      </c>
      <c r="BJ331" s="14" t="s">
        <v>191</v>
      </c>
      <c r="BK331" s="229">
        <f>ROUND(I331*H331,2)</f>
        <v>0</v>
      </c>
      <c r="BL331" s="14" t="s">
        <v>251</v>
      </c>
      <c r="BM331" s="228" t="s">
        <v>902</v>
      </c>
    </row>
    <row r="332" s="2" customFormat="1" ht="24.15" customHeight="1">
      <c r="A332" s="35"/>
      <c r="B332" s="36"/>
      <c r="C332" s="230" t="s">
        <v>903</v>
      </c>
      <c r="D332" s="230" t="s">
        <v>237</v>
      </c>
      <c r="E332" s="231" t="s">
        <v>904</v>
      </c>
      <c r="F332" s="232" t="s">
        <v>905</v>
      </c>
      <c r="G332" s="233" t="s">
        <v>298</v>
      </c>
      <c r="H332" s="234">
        <v>22</v>
      </c>
      <c r="I332" s="235"/>
      <c r="J332" s="236">
        <f>ROUND(I332*H332,2)</f>
        <v>0</v>
      </c>
      <c r="K332" s="237"/>
      <c r="L332" s="238"/>
      <c r="M332" s="239" t="s">
        <v>1</v>
      </c>
      <c r="N332" s="240" t="s">
        <v>41</v>
      </c>
      <c r="O332" s="88"/>
      <c r="P332" s="226">
        <f>O332*H332</f>
        <v>0</v>
      </c>
      <c r="Q332" s="226">
        <v>0.025000000000000001</v>
      </c>
      <c r="R332" s="226">
        <f>Q332*H332</f>
        <v>0.55000000000000004</v>
      </c>
      <c r="S332" s="226">
        <v>0</v>
      </c>
      <c r="T332" s="22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8" t="s">
        <v>316</v>
      </c>
      <c r="AT332" s="228" t="s">
        <v>237</v>
      </c>
      <c r="AU332" s="228" t="s">
        <v>191</v>
      </c>
      <c r="AY332" s="14" t="s">
        <v>184</v>
      </c>
      <c r="BE332" s="229">
        <f>IF(N332="základná",J332,0)</f>
        <v>0</v>
      </c>
      <c r="BF332" s="229">
        <f>IF(N332="znížená",J332,0)</f>
        <v>0</v>
      </c>
      <c r="BG332" s="229">
        <f>IF(N332="zákl. prenesená",J332,0)</f>
        <v>0</v>
      </c>
      <c r="BH332" s="229">
        <f>IF(N332="zníž. prenesená",J332,0)</f>
        <v>0</v>
      </c>
      <c r="BI332" s="229">
        <f>IF(N332="nulová",J332,0)</f>
        <v>0</v>
      </c>
      <c r="BJ332" s="14" t="s">
        <v>191</v>
      </c>
      <c r="BK332" s="229">
        <f>ROUND(I332*H332,2)</f>
        <v>0</v>
      </c>
      <c r="BL332" s="14" t="s">
        <v>251</v>
      </c>
      <c r="BM332" s="228" t="s">
        <v>906</v>
      </c>
    </row>
    <row r="333" s="2" customFormat="1" ht="24.15" customHeight="1">
      <c r="A333" s="35"/>
      <c r="B333" s="36"/>
      <c r="C333" s="216" t="s">
        <v>907</v>
      </c>
      <c r="D333" s="216" t="s">
        <v>186</v>
      </c>
      <c r="E333" s="217" t="s">
        <v>908</v>
      </c>
      <c r="F333" s="218" t="s">
        <v>909</v>
      </c>
      <c r="G333" s="219" t="s">
        <v>298</v>
      </c>
      <c r="H333" s="220">
        <v>1</v>
      </c>
      <c r="I333" s="221"/>
      <c r="J333" s="222">
        <f>ROUND(I333*H333,2)</f>
        <v>0</v>
      </c>
      <c r="K333" s="223"/>
      <c r="L333" s="41"/>
      <c r="M333" s="224" t="s">
        <v>1</v>
      </c>
      <c r="N333" s="225" t="s">
        <v>41</v>
      </c>
      <c r="O333" s="88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8" t="s">
        <v>251</v>
      </c>
      <c r="AT333" s="228" t="s">
        <v>186</v>
      </c>
      <c r="AU333" s="228" t="s">
        <v>191</v>
      </c>
      <c r="AY333" s="14" t="s">
        <v>184</v>
      </c>
      <c r="BE333" s="229">
        <f>IF(N333="základná",J333,0)</f>
        <v>0</v>
      </c>
      <c r="BF333" s="229">
        <f>IF(N333="znížená",J333,0)</f>
        <v>0</v>
      </c>
      <c r="BG333" s="229">
        <f>IF(N333="zákl. prenesená",J333,0)</f>
        <v>0</v>
      </c>
      <c r="BH333" s="229">
        <f>IF(N333="zníž. prenesená",J333,0)</f>
        <v>0</v>
      </c>
      <c r="BI333" s="229">
        <f>IF(N333="nulová",J333,0)</f>
        <v>0</v>
      </c>
      <c r="BJ333" s="14" t="s">
        <v>191</v>
      </c>
      <c r="BK333" s="229">
        <f>ROUND(I333*H333,2)</f>
        <v>0</v>
      </c>
      <c r="BL333" s="14" t="s">
        <v>251</v>
      </c>
      <c r="BM333" s="228" t="s">
        <v>910</v>
      </c>
    </row>
    <row r="334" s="2" customFormat="1" ht="24.15" customHeight="1">
      <c r="A334" s="35"/>
      <c r="B334" s="36"/>
      <c r="C334" s="230" t="s">
        <v>911</v>
      </c>
      <c r="D334" s="230" t="s">
        <v>237</v>
      </c>
      <c r="E334" s="231" t="s">
        <v>900</v>
      </c>
      <c r="F334" s="232" t="s">
        <v>901</v>
      </c>
      <c r="G334" s="233" t="s">
        <v>298</v>
      </c>
      <c r="H334" s="234">
        <v>2</v>
      </c>
      <c r="I334" s="235"/>
      <c r="J334" s="236">
        <f>ROUND(I334*H334,2)</f>
        <v>0</v>
      </c>
      <c r="K334" s="237"/>
      <c r="L334" s="238"/>
      <c r="M334" s="239" t="s">
        <v>1</v>
      </c>
      <c r="N334" s="240" t="s">
        <v>41</v>
      </c>
      <c r="O334" s="88"/>
      <c r="P334" s="226">
        <f>O334*H334</f>
        <v>0</v>
      </c>
      <c r="Q334" s="226">
        <v>0.001</v>
      </c>
      <c r="R334" s="226">
        <f>Q334*H334</f>
        <v>0.002</v>
      </c>
      <c r="S334" s="226">
        <v>0</v>
      </c>
      <c r="T334" s="22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8" t="s">
        <v>316</v>
      </c>
      <c r="AT334" s="228" t="s">
        <v>237</v>
      </c>
      <c r="AU334" s="228" t="s">
        <v>191</v>
      </c>
      <c r="AY334" s="14" t="s">
        <v>184</v>
      </c>
      <c r="BE334" s="229">
        <f>IF(N334="základná",J334,0)</f>
        <v>0</v>
      </c>
      <c r="BF334" s="229">
        <f>IF(N334="znížená",J334,0)</f>
        <v>0</v>
      </c>
      <c r="BG334" s="229">
        <f>IF(N334="zákl. prenesená",J334,0)</f>
        <v>0</v>
      </c>
      <c r="BH334" s="229">
        <f>IF(N334="zníž. prenesená",J334,0)</f>
        <v>0</v>
      </c>
      <c r="BI334" s="229">
        <f>IF(N334="nulová",J334,0)</f>
        <v>0</v>
      </c>
      <c r="BJ334" s="14" t="s">
        <v>191</v>
      </c>
      <c r="BK334" s="229">
        <f>ROUND(I334*H334,2)</f>
        <v>0</v>
      </c>
      <c r="BL334" s="14" t="s">
        <v>251</v>
      </c>
      <c r="BM334" s="228" t="s">
        <v>912</v>
      </c>
    </row>
    <row r="335" s="2" customFormat="1" ht="24.15" customHeight="1">
      <c r="A335" s="35"/>
      <c r="B335" s="36"/>
      <c r="C335" s="230" t="s">
        <v>913</v>
      </c>
      <c r="D335" s="230" t="s">
        <v>237</v>
      </c>
      <c r="E335" s="231" t="s">
        <v>904</v>
      </c>
      <c r="F335" s="232" t="s">
        <v>905</v>
      </c>
      <c r="G335" s="233" t="s">
        <v>298</v>
      </c>
      <c r="H335" s="234">
        <v>2</v>
      </c>
      <c r="I335" s="235"/>
      <c r="J335" s="236">
        <f>ROUND(I335*H335,2)</f>
        <v>0</v>
      </c>
      <c r="K335" s="237"/>
      <c r="L335" s="238"/>
      <c r="M335" s="239" t="s">
        <v>1</v>
      </c>
      <c r="N335" s="240" t="s">
        <v>41</v>
      </c>
      <c r="O335" s="88"/>
      <c r="P335" s="226">
        <f>O335*H335</f>
        <v>0</v>
      </c>
      <c r="Q335" s="226">
        <v>0.025000000000000001</v>
      </c>
      <c r="R335" s="226">
        <f>Q335*H335</f>
        <v>0.050000000000000003</v>
      </c>
      <c r="S335" s="226">
        <v>0</v>
      </c>
      <c r="T335" s="22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8" t="s">
        <v>316</v>
      </c>
      <c r="AT335" s="228" t="s">
        <v>237</v>
      </c>
      <c r="AU335" s="228" t="s">
        <v>191</v>
      </c>
      <c r="AY335" s="14" t="s">
        <v>184</v>
      </c>
      <c r="BE335" s="229">
        <f>IF(N335="základná",J335,0)</f>
        <v>0</v>
      </c>
      <c r="BF335" s="229">
        <f>IF(N335="znížená",J335,0)</f>
        <v>0</v>
      </c>
      <c r="BG335" s="229">
        <f>IF(N335="zákl. prenesená",J335,0)</f>
        <v>0</v>
      </c>
      <c r="BH335" s="229">
        <f>IF(N335="zníž. prenesená",J335,0)</f>
        <v>0</v>
      </c>
      <c r="BI335" s="229">
        <f>IF(N335="nulová",J335,0)</f>
        <v>0</v>
      </c>
      <c r="BJ335" s="14" t="s">
        <v>191</v>
      </c>
      <c r="BK335" s="229">
        <f>ROUND(I335*H335,2)</f>
        <v>0</v>
      </c>
      <c r="BL335" s="14" t="s">
        <v>251</v>
      </c>
      <c r="BM335" s="228" t="s">
        <v>914</v>
      </c>
    </row>
    <row r="336" s="2" customFormat="1" ht="24.15" customHeight="1">
      <c r="A336" s="35"/>
      <c r="B336" s="36"/>
      <c r="C336" s="216" t="s">
        <v>915</v>
      </c>
      <c r="D336" s="216" t="s">
        <v>186</v>
      </c>
      <c r="E336" s="217" t="s">
        <v>916</v>
      </c>
      <c r="F336" s="218" t="s">
        <v>917</v>
      </c>
      <c r="G336" s="219" t="s">
        <v>298</v>
      </c>
      <c r="H336" s="220">
        <v>1</v>
      </c>
      <c r="I336" s="221"/>
      <c r="J336" s="222">
        <f>ROUND(I336*H336,2)</f>
        <v>0</v>
      </c>
      <c r="K336" s="223"/>
      <c r="L336" s="41"/>
      <c r="M336" s="224" t="s">
        <v>1</v>
      </c>
      <c r="N336" s="225" t="s">
        <v>41</v>
      </c>
      <c r="O336" s="88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8" t="s">
        <v>251</v>
      </c>
      <c r="AT336" s="228" t="s">
        <v>186</v>
      </c>
      <c r="AU336" s="228" t="s">
        <v>191</v>
      </c>
      <c r="AY336" s="14" t="s">
        <v>184</v>
      </c>
      <c r="BE336" s="229">
        <f>IF(N336="základná",J336,0)</f>
        <v>0</v>
      </c>
      <c r="BF336" s="229">
        <f>IF(N336="znížená",J336,0)</f>
        <v>0</v>
      </c>
      <c r="BG336" s="229">
        <f>IF(N336="zákl. prenesená",J336,0)</f>
        <v>0</v>
      </c>
      <c r="BH336" s="229">
        <f>IF(N336="zníž. prenesená",J336,0)</f>
        <v>0</v>
      </c>
      <c r="BI336" s="229">
        <f>IF(N336="nulová",J336,0)</f>
        <v>0</v>
      </c>
      <c r="BJ336" s="14" t="s">
        <v>191</v>
      </c>
      <c r="BK336" s="229">
        <f>ROUND(I336*H336,2)</f>
        <v>0</v>
      </c>
      <c r="BL336" s="14" t="s">
        <v>251</v>
      </c>
      <c r="BM336" s="228" t="s">
        <v>918</v>
      </c>
    </row>
    <row r="337" s="2" customFormat="1" ht="24.15" customHeight="1">
      <c r="A337" s="35"/>
      <c r="B337" s="36"/>
      <c r="C337" s="230" t="s">
        <v>919</v>
      </c>
      <c r="D337" s="230" t="s">
        <v>237</v>
      </c>
      <c r="E337" s="231" t="s">
        <v>904</v>
      </c>
      <c r="F337" s="232" t="s">
        <v>905</v>
      </c>
      <c r="G337" s="233" t="s">
        <v>298</v>
      </c>
      <c r="H337" s="234">
        <v>1</v>
      </c>
      <c r="I337" s="235"/>
      <c r="J337" s="236">
        <f>ROUND(I337*H337,2)</f>
        <v>0</v>
      </c>
      <c r="K337" s="237"/>
      <c r="L337" s="238"/>
      <c r="M337" s="239" t="s">
        <v>1</v>
      </c>
      <c r="N337" s="240" t="s">
        <v>41</v>
      </c>
      <c r="O337" s="88"/>
      <c r="P337" s="226">
        <f>O337*H337</f>
        <v>0</v>
      </c>
      <c r="Q337" s="226">
        <v>0.025000000000000001</v>
      </c>
      <c r="R337" s="226">
        <f>Q337*H337</f>
        <v>0.025000000000000001</v>
      </c>
      <c r="S337" s="226">
        <v>0</v>
      </c>
      <c r="T337" s="22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8" t="s">
        <v>316</v>
      </c>
      <c r="AT337" s="228" t="s">
        <v>237</v>
      </c>
      <c r="AU337" s="228" t="s">
        <v>191</v>
      </c>
      <c r="AY337" s="14" t="s">
        <v>184</v>
      </c>
      <c r="BE337" s="229">
        <f>IF(N337="základná",J337,0)</f>
        <v>0</v>
      </c>
      <c r="BF337" s="229">
        <f>IF(N337="znížená",J337,0)</f>
        <v>0</v>
      </c>
      <c r="BG337" s="229">
        <f>IF(N337="zákl. prenesená",J337,0)</f>
        <v>0</v>
      </c>
      <c r="BH337" s="229">
        <f>IF(N337="zníž. prenesená",J337,0)</f>
        <v>0</v>
      </c>
      <c r="BI337" s="229">
        <f>IF(N337="nulová",J337,0)</f>
        <v>0</v>
      </c>
      <c r="BJ337" s="14" t="s">
        <v>191</v>
      </c>
      <c r="BK337" s="229">
        <f>ROUND(I337*H337,2)</f>
        <v>0</v>
      </c>
      <c r="BL337" s="14" t="s">
        <v>251</v>
      </c>
      <c r="BM337" s="228" t="s">
        <v>920</v>
      </c>
    </row>
    <row r="338" s="2" customFormat="1" ht="14.4" customHeight="1">
      <c r="A338" s="35"/>
      <c r="B338" s="36"/>
      <c r="C338" s="230" t="s">
        <v>921</v>
      </c>
      <c r="D338" s="230" t="s">
        <v>237</v>
      </c>
      <c r="E338" s="231" t="s">
        <v>922</v>
      </c>
      <c r="F338" s="232" t="s">
        <v>923</v>
      </c>
      <c r="G338" s="233" t="s">
        <v>924</v>
      </c>
      <c r="H338" s="234">
        <v>50</v>
      </c>
      <c r="I338" s="235"/>
      <c r="J338" s="236">
        <f>ROUND(I338*H338,2)</f>
        <v>0</v>
      </c>
      <c r="K338" s="237"/>
      <c r="L338" s="238"/>
      <c r="M338" s="239" t="s">
        <v>1</v>
      </c>
      <c r="N338" s="240" t="s">
        <v>41</v>
      </c>
      <c r="O338" s="88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8" t="s">
        <v>316</v>
      </c>
      <c r="AT338" s="228" t="s">
        <v>237</v>
      </c>
      <c r="AU338" s="228" t="s">
        <v>191</v>
      </c>
      <c r="AY338" s="14" t="s">
        <v>184</v>
      </c>
      <c r="BE338" s="229">
        <f>IF(N338="základná",J338,0)</f>
        <v>0</v>
      </c>
      <c r="BF338" s="229">
        <f>IF(N338="znížená",J338,0)</f>
        <v>0</v>
      </c>
      <c r="BG338" s="229">
        <f>IF(N338="zákl. prenesená",J338,0)</f>
        <v>0</v>
      </c>
      <c r="BH338" s="229">
        <f>IF(N338="zníž. prenesená",J338,0)</f>
        <v>0</v>
      </c>
      <c r="BI338" s="229">
        <f>IF(N338="nulová",J338,0)</f>
        <v>0</v>
      </c>
      <c r="BJ338" s="14" t="s">
        <v>191</v>
      </c>
      <c r="BK338" s="229">
        <f>ROUND(I338*H338,2)</f>
        <v>0</v>
      </c>
      <c r="BL338" s="14" t="s">
        <v>251</v>
      </c>
      <c r="BM338" s="228" t="s">
        <v>925</v>
      </c>
    </row>
    <row r="339" s="2" customFormat="1" ht="24.15" customHeight="1">
      <c r="A339" s="35"/>
      <c r="B339" s="36"/>
      <c r="C339" s="216" t="s">
        <v>926</v>
      </c>
      <c r="D339" s="216" t="s">
        <v>186</v>
      </c>
      <c r="E339" s="217" t="s">
        <v>927</v>
      </c>
      <c r="F339" s="218" t="s">
        <v>928</v>
      </c>
      <c r="G339" s="219" t="s">
        <v>298</v>
      </c>
      <c r="H339" s="220">
        <v>11.800000000000001</v>
      </c>
      <c r="I339" s="221"/>
      <c r="J339" s="222">
        <f>ROUND(I339*H339,2)</f>
        <v>0</v>
      </c>
      <c r="K339" s="223"/>
      <c r="L339" s="41"/>
      <c r="M339" s="224" t="s">
        <v>1</v>
      </c>
      <c r="N339" s="225" t="s">
        <v>41</v>
      </c>
      <c r="O339" s="88"/>
      <c r="P339" s="226">
        <f>O339*H339</f>
        <v>0</v>
      </c>
      <c r="Q339" s="226">
        <v>3.0623999999999997E-05</v>
      </c>
      <c r="R339" s="226">
        <f>Q339*H339</f>
        <v>0.00036136319999999998</v>
      </c>
      <c r="S339" s="226">
        <v>0</v>
      </c>
      <c r="T339" s="22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8" t="s">
        <v>251</v>
      </c>
      <c r="AT339" s="228" t="s">
        <v>186</v>
      </c>
      <c r="AU339" s="228" t="s">
        <v>191</v>
      </c>
      <c r="AY339" s="14" t="s">
        <v>184</v>
      </c>
      <c r="BE339" s="229">
        <f>IF(N339="základná",J339,0)</f>
        <v>0</v>
      </c>
      <c r="BF339" s="229">
        <f>IF(N339="znížená",J339,0)</f>
        <v>0</v>
      </c>
      <c r="BG339" s="229">
        <f>IF(N339="zákl. prenesená",J339,0)</f>
        <v>0</v>
      </c>
      <c r="BH339" s="229">
        <f>IF(N339="zníž. prenesená",J339,0)</f>
        <v>0</v>
      </c>
      <c r="BI339" s="229">
        <f>IF(N339="nulová",J339,0)</f>
        <v>0</v>
      </c>
      <c r="BJ339" s="14" t="s">
        <v>191</v>
      </c>
      <c r="BK339" s="229">
        <f>ROUND(I339*H339,2)</f>
        <v>0</v>
      </c>
      <c r="BL339" s="14" t="s">
        <v>251</v>
      </c>
      <c r="BM339" s="228" t="s">
        <v>929</v>
      </c>
    </row>
    <row r="340" s="2" customFormat="1" ht="24.15" customHeight="1">
      <c r="A340" s="35"/>
      <c r="B340" s="36"/>
      <c r="C340" s="230" t="s">
        <v>930</v>
      </c>
      <c r="D340" s="230" t="s">
        <v>237</v>
      </c>
      <c r="E340" s="231" t="s">
        <v>931</v>
      </c>
      <c r="F340" s="232" t="s">
        <v>932</v>
      </c>
      <c r="G340" s="233" t="s">
        <v>323</v>
      </c>
      <c r="H340" s="234">
        <v>11.800000000000001</v>
      </c>
      <c r="I340" s="235"/>
      <c r="J340" s="236">
        <f>ROUND(I340*H340,2)</f>
        <v>0</v>
      </c>
      <c r="K340" s="237"/>
      <c r="L340" s="238"/>
      <c r="M340" s="239" t="s">
        <v>1</v>
      </c>
      <c r="N340" s="240" t="s">
        <v>41</v>
      </c>
      <c r="O340" s="88"/>
      <c r="P340" s="226">
        <f>O340*H340</f>
        <v>0</v>
      </c>
      <c r="Q340" s="226">
        <v>0.0011000000000000001</v>
      </c>
      <c r="R340" s="226">
        <f>Q340*H340</f>
        <v>0.012980000000000002</v>
      </c>
      <c r="S340" s="226">
        <v>0</v>
      </c>
      <c r="T340" s="22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8" t="s">
        <v>316</v>
      </c>
      <c r="AT340" s="228" t="s">
        <v>237</v>
      </c>
      <c r="AU340" s="228" t="s">
        <v>191</v>
      </c>
      <c r="AY340" s="14" t="s">
        <v>184</v>
      </c>
      <c r="BE340" s="229">
        <f>IF(N340="základná",J340,0)</f>
        <v>0</v>
      </c>
      <c r="BF340" s="229">
        <f>IF(N340="znížená",J340,0)</f>
        <v>0</v>
      </c>
      <c r="BG340" s="229">
        <f>IF(N340="zákl. prenesená",J340,0)</f>
        <v>0</v>
      </c>
      <c r="BH340" s="229">
        <f>IF(N340="zníž. prenesená",J340,0)</f>
        <v>0</v>
      </c>
      <c r="BI340" s="229">
        <f>IF(N340="nulová",J340,0)</f>
        <v>0</v>
      </c>
      <c r="BJ340" s="14" t="s">
        <v>191</v>
      </c>
      <c r="BK340" s="229">
        <f>ROUND(I340*H340,2)</f>
        <v>0</v>
      </c>
      <c r="BL340" s="14" t="s">
        <v>251</v>
      </c>
      <c r="BM340" s="228" t="s">
        <v>933</v>
      </c>
    </row>
    <row r="341" s="2" customFormat="1" ht="24.15" customHeight="1">
      <c r="A341" s="35"/>
      <c r="B341" s="36"/>
      <c r="C341" s="230" t="s">
        <v>934</v>
      </c>
      <c r="D341" s="230" t="s">
        <v>237</v>
      </c>
      <c r="E341" s="231" t="s">
        <v>935</v>
      </c>
      <c r="F341" s="232" t="s">
        <v>936</v>
      </c>
      <c r="G341" s="233" t="s">
        <v>937</v>
      </c>
      <c r="H341" s="234">
        <v>14</v>
      </c>
      <c r="I341" s="235"/>
      <c r="J341" s="236">
        <f>ROUND(I341*H341,2)</f>
        <v>0</v>
      </c>
      <c r="K341" s="237"/>
      <c r="L341" s="238"/>
      <c r="M341" s="239" t="s">
        <v>1</v>
      </c>
      <c r="N341" s="240" t="s">
        <v>41</v>
      </c>
      <c r="O341" s="88"/>
      <c r="P341" s="226">
        <f>O341*H341</f>
        <v>0</v>
      </c>
      <c r="Q341" s="226">
        <v>0.00010000000000000001</v>
      </c>
      <c r="R341" s="226">
        <f>Q341*H341</f>
        <v>0.0014</v>
      </c>
      <c r="S341" s="226">
        <v>0</v>
      </c>
      <c r="T341" s="22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8" t="s">
        <v>316</v>
      </c>
      <c r="AT341" s="228" t="s">
        <v>237</v>
      </c>
      <c r="AU341" s="228" t="s">
        <v>191</v>
      </c>
      <c r="AY341" s="14" t="s">
        <v>184</v>
      </c>
      <c r="BE341" s="229">
        <f>IF(N341="základná",J341,0)</f>
        <v>0</v>
      </c>
      <c r="BF341" s="229">
        <f>IF(N341="znížená",J341,0)</f>
        <v>0</v>
      </c>
      <c r="BG341" s="229">
        <f>IF(N341="zákl. prenesená",J341,0)</f>
        <v>0</v>
      </c>
      <c r="BH341" s="229">
        <f>IF(N341="zníž. prenesená",J341,0)</f>
        <v>0</v>
      </c>
      <c r="BI341" s="229">
        <f>IF(N341="nulová",J341,0)</f>
        <v>0</v>
      </c>
      <c r="BJ341" s="14" t="s">
        <v>191</v>
      </c>
      <c r="BK341" s="229">
        <f>ROUND(I341*H341,2)</f>
        <v>0</v>
      </c>
      <c r="BL341" s="14" t="s">
        <v>251</v>
      </c>
      <c r="BM341" s="228" t="s">
        <v>938</v>
      </c>
    </row>
    <row r="342" s="2" customFormat="1" ht="24.15" customHeight="1">
      <c r="A342" s="35"/>
      <c r="B342" s="36"/>
      <c r="C342" s="216" t="s">
        <v>939</v>
      </c>
      <c r="D342" s="216" t="s">
        <v>186</v>
      </c>
      <c r="E342" s="217" t="s">
        <v>940</v>
      </c>
      <c r="F342" s="218" t="s">
        <v>941</v>
      </c>
      <c r="G342" s="219" t="s">
        <v>298</v>
      </c>
      <c r="H342" s="220">
        <v>3.6000000000000001</v>
      </c>
      <c r="I342" s="221"/>
      <c r="J342" s="222">
        <f>ROUND(I342*H342,2)</f>
        <v>0</v>
      </c>
      <c r="K342" s="223"/>
      <c r="L342" s="41"/>
      <c r="M342" s="224" t="s">
        <v>1</v>
      </c>
      <c r="N342" s="225" t="s">
        <v>41</v>
      </c>
      <c r="O342" s="88"/>
      <c r="P342" s="226">
        <f>O342*H342</f>
        <v>0</v>
      </c>
      <c r="Q342" s="226">
        <v>4.5936000000000002E-05</v>
      </c>
      <c r="R342" s="226">
        <f>Q342*H342</f>
        <v>0.00016536960000000002</v>
      </c>
      <c r="S342" s="226">
        <v>0</v>
      </c>
      <c r="T342" s="22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8" t="s">
        <v>251</v>
      </c>
      <c r="AT342" s="228" t="s">
        <v>186</v>
      </c>
      <c r="AU342" s="228" t="s">
        <v>191</v>
      </c>
      <c r="AY342" s="14" t="s">
        <v>184</v>
      </c>
      <c r="BE342" s="229">
        <f>IF(N342="základná",J342,0)</f>
        <v>0</v>
      </c>
      <c r="BF342" s="229">
        <f>IF(N342="znížená",J342,0)</f>
        <v>0</v>
      </c>
      <c r="BG342" s="229">
        <f>IF(N342="zákl. prenesená",J342,0)</f>
        <v>0</v>
      </c>
      <c r="BH342" s="229">
        <f>IF(N342="zníž. prenesená",J342,0)</f>
        <v>0</v>
      </c>
      <c r="BI342" s="229">
        <f>IF(N342="nulová",J342,0)</f>
        <v>0</v>
      </c>
      <c r="BJ342" s="14" t="s">
        <v>191</v>
      </c>
      <c r="BK342" s="229">
        <f>ROUND(I342*H342,2)</f>
        <v>0</v>
      </c>
      <c r="BL342" s="14" t="s">
        <v>251</v>
      </c>
      <c r="BM342" s="228" t="s">
        <v>942</v>
      </c>
    </row>
    <row r="343" s="2" customFormat="1" ht="24.15" customHeight="1">
      <c r="A343" s="35"/>
      <c r="B343" s="36"/>
      <c r="C343" s="230" t="s">
        <v>943</v>
      </c>
      <c r="D343" s="230" t="s">
        <v>237</v>
      </c>
      <c r="E343" s="231" t="s">
        <v>944</v>
      </c>
      <c r="F343" s="232" t="s">
        <v>945</v>
      </c>
      <c r="G343" s="233" t="s">
        <v>323</v>
      </c>
      <c r="H343" s="234">
        <v>3.6000000000000001</v>
      </c>
      <c r="I343" s="235"/>
      <c r="J343" s="236">
        <f>ROUND(I343*H343,2)</f>
        <v>0</v>
      </c>
      <c r="K343" s="237"/>
      <c r="L343" s="238"/>
      <c r="M343" s="239" t="s">
        <v>1</v>
      </c>
      <c r="N343" s="240" t="s">
        <v>41</v>
      </c>
      <c r="O343" s="88"/>
      <c r="P343" s="226">
        <f>O343*H343</f>
        <v>0</v>
      </c>
      <c r="Q343" s="226">
        <v>0.0011000000000000001</v>
      </c>
      <c r="R343" s="226">
        <f>Q343*H343</f>
        <v>0.00396</v>
      </c>
      <c r="S343" s="226">
        <v>0</v>
      </c>
      <c r="T343" s="22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8" t="s">
        <v>316</v>
      </c>
      <c r="AT343" s="228" t="s">
        <v>237</v>
      </c>
      <c r="AU343" s="228" t="s">
        <v>191</v>
      </c>
      <c r="AY343" s="14" t="s">
        <v>184</v>
      </c>
      <c r="BE343" s="229">
        <f>IF(N343="základná",J343,0)</f>
        <v>0</v>
      </c>
      <c r="BF343" s="229">
        <f>IF(N343="znížená",J343,0)</f>
        <v>0</v>
      </c>
      <c r="BG343" s="229">
        <f>IF(N343="zákl. prenesená",J343,0)</f>
        <v>0</v>
      </c>
      <c r="BH343" s="229">
        <f>IF(N343="zníž. prenesená",J343,0)</f>
        <v>0</v>
      </c>
      <c r="BI343" s="229">
        <f>IF(N343="nulová",J343,0)</f>
        <v>0</v>
      </c>
      <c r="BJ343" s="14" t="s">
        <v>191</v>
      </c>
      <c r="BK343" s="229">
        <f>ROUND(I343*H343,2)</f>
        <v>0</v>
      </c>
      <c r="BL343" s="14" t="s">
        <v>251</v>
      </c>
      <c r="BM343" s="228" t="s">
        <v>946</v>
      </c>
    </row>
    <row r="344" s="2" customFormat="1" ht="14.4" customHeight="1">
      <c r="A344" s="35"/>
      <c r="B344" s="36"/>
      <c r="C344" s="230" t="s">
        <v>947</v>
      </c>
      <c r="D344" s="230" t="s">
        <v>237</v>
      </c>
      <c r="E344" s="231" t="s">
        <v>948</v>
      </c>
      <c r="F344" s="232" t="s">
        <v>949</v>
      </c>
      <c r="G344" s="233" t="s">
        <v>298</v>
      </c>
      <c r="H344" s="234">
        <v>3</v>
      </c>
      <c r="I344" s="235"/>
      <c r="J344" s="236">
        <f>ROUND(I344*H344,2)</f>
        <v>0</v>
      </c>
      <c r="K344" s="237"/>
      <c r="L344" s="238"/>
      <c r="M344" s="239" t="s">
        <v>1</v>
      </c>
      <c r="N344" s="240" t="s">
        <v>41</v>
      </c>
      <c r="O344" s="88"/>
      <c r="P344" s="226">
        <f>O344*H344</f>
        <v>0</v>
      </c>
      <c r="Q344" s="226">
        <v>0.00010000000000000001</v>
      </c>
      <c r="R344" s="226">
        <f>Q344*H344</f>
        <v>0.00030000000000000003</v>
      </c>
      <c r="S344" s="226">
        <v>0</v>
      </c>
      <c r="T344" s="22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8" t="s">
        <v>316</v>
      </c>
      <c r="AT344" s="228" t="s">
        <v>237</v>
      </c>
      <c r="AU344" s="228" t="s">
        <v>191</v>
      </c>
      <c r="AY344" s="14" t="s">
        <v>184</v>
      </c>
      <c r="BE344" s="229">
        <f>IF(N344="základná",J344,0)</f>
        <v>0</v>
      </c>
      <c r="BF344" s="229">
        <f>IF(N344="znížená",J344,0)</f>
        <v>0</v>
      </c>
      <c r="BG344" s="229">
        <f>IF(N344="zákl. prenesená",J344,0)</f>
        <v>0</v>
      </c>
      <c r="BH344" s="229">
        <f>IF(N344="zníž. prenesená",J344,0)</f>
        <v>0</v>
      </c>
      <c r="BI344" s="229">
        <f>IF(N344="nulová",J344,0)</f>
        <v>0</v>
      </c>
      <c r="BJ344" s="14" t="s">
        <v>191</v>
      </c>
      <c r="BK344" s="229">
        <f>ROUND(I344*H344,2)</f>
        <v>0</v>
      </c>
      <c r="BL344" s="14" t="s">
        <v>251</v>
      </c>
      <c r="BM344" s="228" t="s">
        <v>950</v>
      </c>
    </row>
    <row r="345" s="2" customFormat="1" ht="24.15" customHeight="1">
      <c r="A345" s="35"/>
      <c r="B345" s="36"/>
      <c r="C345" s="216" t="s">
        <v>951</v>
      </c>
      <c r="D345" s="216" t="s">
        <v>186</v>
      </c>
      <c r="E345" s="217" t="s">
        <v>952</v>
      </c>
      <c r="F345" s="218" t="s">
        <v>953</v>
      </c>
      <c r="G345" s="219" t="s">
        <v>298</v>
      </c>
      <c r="H345" s="220">
        <v>47.600000000000001</v>
      </c>
      <c r="I345" s="221"/>
      <c r="J345" s="222">
        <f>ROUND(I345*H345,2)</f>
        <v>0</v>
      </c>
      <c r="K345" s="223"/>
      <c r="L345" s="41"/>
      <c r="M345" s="224" t="s">
        <v>1</v>
      </c>
      <c r="N345" s="225" t="s">
        <v>41</v>
      </c>
      <c r="O345" s="88"/>
      <c r="P345" s="226">
        <f>O345*H345</f>
        <v>0</v>
      </c>
      <c r="Q345" s="226">
        <v>6.0000000000000002E-05</v>
      </c>
      <c r="R345" s="226">
        <f>Q345*H345</f>
        <v>0.002856</v>
      </c>
      <c r="S345" s="226">
        <v>0</v>
      </c>
      <c r="T345" s="22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8" t="s">
        <v>251</v>
      </c>
      <c r="AT345" s="228" t="s">
        <v>186</v>
      </c>
      <c r="AU345" s="228" t="s">
        <v>191</v>
      </c>
      <c r="AY345" s="14" t="s">
        <v>184</v>
      </c>
      <c r="BE345" s="229">
        <f>IF(N345="základná",J345,0)</f>
        <v>0</v>
      </c>
      <c r="BF345" s="229">
        <f>IF(N345="znížená",J345,0)</f>
        <v>0</v>
      </c>
      <c r="BG345" s="229">
        <f>IF(N345="zákl. prenesená",J345,0)</f>
        <v>0</v>
      </c>
      <c r="BH345" s="229">
        <f>IF(N345="zníž. prenesená",J345,0)</f>
        <v>0</v>
      </c>
      <c r="BI345" s="229">
        <f>IF(N345="nulová",J345,0)</f>
        <v>0</v>
      </c>
      <c r="BJ345" s="14" t="s">
        <v>191</v>
      </c>
      <c r="BK345" s="229">
        <f>ROUND(I345*H345,2)</f>
        <v>0</v>
      </c>
      <c r="BL345" s="14" t="s">
        <v>251</v>
      </c>
      <c r="BM345" s="228" t="s">
        <v>954</v>
      </c>
    </row>
    <row r="346" s="2" customFormat="1" ht="24.15" customHeight="1">
      <c r="A346" s="35"/>
      <c r="B346" s="36"/>
      <c r="C346" s="230" t="s">
        <v>955</v>
      </c>
      <c r="D346" s="230" t="s">
        <v>237</v>
      </c>
      <c r="E346" s="231" t="s">
        <v>931</v>
      </c>
      <c r="F346" s="232" t="s">
        <v>932</v>
      </c>
      <c r="G346" s="233" t="s">
        <v>323</v>
      </c>
      <c r="H346" s="234">
        <v>47.600000000000001</v>
      </c>
      <c r="I346" s="235"/>
      <c r="J346" s="236">
        <f>ROUND(I346*H346,2)</f>
        <v>0</v>
      </c>
      <c r="K346" s="237"/>
      <c r="L346" s="238"/>
      <c r="M346" s="239" t="s">
        <v>1</v>
      </c>
      <c r="N346" s="240" t="s">
        <v>41</v>
      </c>
      <c r="O346" s="88"/>
      <c r="P346" s="226">
        <f>O346*H346</f>
        <v>0</v>
      </c>
      <c r="Q346" s="226">
        <v>0.0011000000000000001</v>
      </c>
      <c r="R346" s="226">
        <f>Q346*H346</f>
        <v>0.052360000000000004</v>
      </c>
      <c r="S346" s="226">
        <v>0</v>
      </c>
      <c r="T346" s="22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8" t="s">
        <v>316</v>
      </c>
      <c r="AT346" s="228" t="s">
        <v>237</v>
      </c>
      <c r="AU346" s="228" t="s">
        <v>191</v>
      </c>
      <c r="AY346" s="14" t="s">
        <v>184</v>
      </c>
      <c r="BE346" s="229">
        <f>IF(N346="základná",J346,0)</f>
        <v>0</v>
      </c>
      <c r="BF346" s="229">
        <f>IF(N346="znížená",J346,0)</f>
        <v>0</v>
      </c>
      <c r="BG346" s="229">
        <f>IF(N346="zákl. prenesená",J346,0)</f>
        <v>0</v>
      </c>
      <c r="BH346" s="229">
        <f>IF(N346="zníž. prenesená",J346,0)</f>
        <v>0</v>
      </c>
      <c r="BI346" s="229">
        <f>IF(N346="nulová",J346,0)</f>
        <v>0</v>
      </c>
      <c r="BJ346" s="14" t="s">
        <v>191</v>
      </c>
      <c r="BK346" s="229">
        <f>ROUND(I346*H346,2)</f>
        <v>0</v>
      </c>
      <c r="BL346" s="14" t="s">
        <v>251</v>
      </c>
      <c r="BM346" s="228" t="s">
        <v>956</v>
      </c>
    </row>
    <row r="347" s="2" customFormat="1" ht="24.15" customHeight="1">
      <c r="A347" s="35"/>
      <c r="B347" s="36"/>
      <c r="C347" s="230" t="s">
        <v>957</v>
      </c>
      <c r="D347" s="230" t="s">
        <v>237</v>
      </c>
      <c r="E347" s="231" t="s">
        <v>935</v>
      </c>
      <c r="F347" s="232" t="s">
        <v>936</v>
      </c>
      <c r="G347" s="233" t="s">
        <v>937</v>
      </c>
      <c r="H347" s="234">
        <v>27</v>
      </c>
      <c r="I347" s="235"/>
      <c r="J347" s="236">
        <f>ROUND(I347*H347,2)</f>
        <v>0</v>
      </c>
      <c r="K347" s="237"/>
      <c r="L347" s="238"/>
      <c r="M347" s="239" t="s">
        <v>1</v>
      </c>
      <c r="N347" s="240" t="s">
        <v>41</v>
      </c>
      <c r="O347" s="88"/>
      <c r="P347" s="226">
        <f>O347*H347</f>
        <v>0</v>
      </c>
      <c r="Q347" s="226">
        <v>0.00010000000000000001</v>
      </c>
      <c r="R347" s="226">
        <f>Q347*H347</f>
        <v>0.0027000000000000001</v>
      </c>
      <c r="S347" s="226">
        <v>0</v>
      </c>
      <c r="T347" s="22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8" t="s">
        <v>316</v>
      </c>
      <c r="AT347" s="228" t="s">
        <v>237</v>
      </c>
      <c r="AU347" s="228" t="s">
        <v>191</v>
      </c>
      <c r="AY347" s="14" t="s">
        <v>184</v>
      </c>
      <c r="BE347" s="229">
        <f>IF(N347="základná",J347,0)</f>
        <v>0</v>
      </c>
      <c r="BF347" s="229">
        <f>IF(N347="znížená",J347,0)</f>
        <v>0</v>
      </c>
      <c r="BG347" s="229">
        <f>IF(N347="zákl. prenesená",J347,0)</f>
        <v>0</v>
      </c>
      <c r="BH347" s="229">
        <f>IF(N347="zníž. prenesená",J347,0)</f>
        <v>0</v>
      </c>
      <c r="BI347" s="229">
        <f>IF(N347="nulová",J347,0)</f>
        <v>0</v>
      </c>
      <c r="BJ347" s="14" t="s">
        <v>191</v>
      </c>
      <c r="BK347" s="229">
        <f>ROUND(I347*H347,2)</f>
        <v>0</v>
      </c>
      <c r="BL347" s="14" t="s">
        <v>251</v>
      </c>
      <c r="BM347" s="228" t="s">
        <v>958</v>
      </c>
    </row>
    <row r="348" s="2" customFormat="1" ht="14.4" customHeight="1">
      <c r="A348" s="35"/>
      <c r="B348" s="36"/>
      <c r="C348" s="216" t="s">
        <v>959</v>
      </c>
      <c r="D348" s="216" t="s">
        <v>186</v>
      </c>
      <c r="E348" s="217" t="s">
        <v>960</v>
      </c>
      <c r="F348" s="218" t="s">
        <v>961</v>
      </c>
      <c r="G348" s="219" t="s">
        <v>298</v>
      </c>
      <c r="H348" s="220">
        <v>22</v>
      </c>
      <c r="I348" s="221"/>
      <c r="J348" s="222">
        <f>ROUND(I348*H348,2)</f>
        <v>0</v>
      </c>
      <c r="K348" s="223"/>
      <c r="L348" s="41"/>
      <c r="M348" s="224" t="s">
        <v>1</v>
      </c>
      <c r="N348" s="225" t="s">
        <v>41</v>
      </c>
      <c r="O348" s="88"/>
      <c r="P348" s="226">
        <f>O348*H348</f>
        <v>0</v>
      </c>
      <c r="Q348" s="226">
        <v>0.00045399999999999998</v>
      </c>
      <c r="R348" s="226">
        <f>Q348*H348</f>
        <v>0.0099880000000000004</v>
      </c>
      <c r="S348" s="226">
        <v>0</v>
      </c>
      <c r="T348" s="22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8" t="s">
        <v>251</v>
      </c>
      <c r="AT348" s="228" t="s">
        <v>186</v>
      </c>
      <c r="AU348" s="228" t="s">
        <v>191</v>
      </c>
      <c r="AY348" s="14" t="s">
        <v>184</v>
      </c>
      <c r="BE348" s="229">
        <f>IF(N348="základná",J348,0)</f>
        <v>0</v>
      </c>
      <c r="BF348" s="229">
        <f>IF(N348="znížená",J348,0)</f>
        <v>0</v>
      </c>
      <c r="BG348" s="229">
        <f>IF(N348="zákl. prenesená",J348,0)</f>
        <v>0</v>
      </c>
      <c r="BH348" s="229">
        <f>IF(N348="zníž. prenesená",J348,0)</f>
        <v>0</v>
      </c>
      <c r="BI348" s="229">
        <f>IF(N348="nulová",J348,0)</f>
        <v>0</v>
      </c>
      <c r="BJ348" s="14" t="s">
        <v>191</v>
      </c>
      <c r="BK348" s="229">
        <f>ROUND(I348*H348,2)</f>
        <v>0</v>
      </c>
      <c r="BL348" s="14" t="s">
        <v>251</v>
      </c>
      <c r="BM348" s="228" t="s">
        <v>962</v>
      </c>
    </row>
    <row r="349" s="2" customFormat="1" ht="37.8" customHeight="1">
      <c r="A349" s="35"/>
      <c r="B349" s="36"/>
      <c r="C349" s="230" t="s">
        <v>963</v>
      </c>
      <c r="D349" s="230" t="s">
        <v>237</v>
      </c>
      <c r="E349" s="231" t="s">
        <v>964</v>
      </c>
      <c r="F349" s="232" t="s">
        <v>965</v>
      </c>
      <c r="G349" s="233" t="s">
        <v>298</v>
      </c>
      <c r="H349" s="234">
        <v>22</v>
      </c>
      <c r="I349" s="235"/>
      <c r="J349" s="236">
        <f>ROUND(I349*H349,2)</f>
        <v>0</v>
      </c>
      <c r="K349" s="237"/>
      <c r="L349" s="238"/>
      <c r="M349" s="239" t="s">
        <v>1</v>
      </c>
      <c r="N349" s="240" t="s">
        <v>41</v>
      </c>
      <c r="O349" s="88"/>
      <c r="P349" s="226">
        <f>O349*H349</f>
        <v>0</v>
      </c>
      <c r="Q349" s="226">
        <v>0.017999999999999999</v>
      </c>
      <c r="R349" s="226">
        <f>Q349*H349</f>
        <v>0.39599999999999996</v>
      </c>
      <c r="S349" s="226">
        <v>0</v>
      </c>
      <c r="T349" s="22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8" t="s">
        <v>316</v>
      </c>
      <c r="AT349" s="228" t="s">
        <v>237</v>
      </c>
      <c r="AU349" s="228" t="s">
        <v>191</v>
      </c>
      <c r="AY349" s="14" t="s">
        <v>184</v>
      </c>
      <c r="BE349" s="229">
        <f>IF(N349="základná",J349,0)</f>
        <v>0</v>
      </c>
      <c r="BF349" s="229">
        <f>IF(N349="znížená",J349,0)</f>
        <v>0</v>
      </c>
      <c r="BG349" s="229">
        <f>IF(N349="zákl. prenesená",J349,0)</f>
        <v>0</v>
      </c>
      <c r="BH349" s="229">
        <f>IF(N349="zníž. prenesená",J349,0)</f>
        <v>0</v>
      </c>
      <c r="BI349" s="229">
        <f>IF(N349="nulová",J349,0)</f>
        <v>0</v>
      </c>
      <c r="BJ349" s="14" t="s">
        <v>191</v>
      </c>
      <c r="BK349" s="229">
        <f>ROUND(I349*H349,2)</f>
        <v>0</v>
      </c>
      <c r="BL349" s="14" t="s">
        <v>251</v>
      </c>
      <c r="BM349" s="228" t="s">
        <v>966</v>
      </c>
    </row>
    <row r="350" s="2" customFormat="1" ht="14.4" customHeight="1">
      <c r="A350" s="35"/>
      <c r="B350" s="36"/>
      <c r="C350" s="216" t="s">
        <v>967</v>
      </c>
      <c r="D350" s="216" t="s">
        <v>186</v>
      </c>
      <c r="E350" s="217" t="s">
        <v>968</v>
      </c>
      <c r="F350" s="218" t="s">
        <v>969</v>
      </c>
      <c r="G350" s="219" t="s">
        <v>298</v>
      </c>
      <c r="H350" s="220">
        <v>1</v>
      </c>
      <c r="I350" s="221"/>
      <c r="J350" s="222">
        <f>ROUND(I350*H350,2)</f>
        <v>0</v>
      </c>
      <c r="K350" s="223"/>
      <c r="L350" s="41"/>
      <c r="M350" s="224" t="s">
        <v>1</v>
      </c>
      <c r="N350" s="225" t="s">
        <v>41</v>
      </c>
      <c r="O350" s="88"/>
      <c r="P350" s="226">
        <f>O350*H350</f>
        <v>0</v>
      </c>
      <c r="Q350" s="226">
        <v>0.00050000000000000001</v>
      </c>
      <c r="R350" s="226">
        <f>Q350*H350</f>
        <v>0.00050000000000000001</v>
      </c>
      <c r="S350" s="226">
        <v>0</v>
      </c>
      <c r="T350" s="22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8" t="s">
        <v>251</v>
      </c>
      <c r="AT350" s="228" t="s">
        <v>186</v>
      </c>
      <c r="AU350" s="228" t="s">
        <v>191</v>
      </c>
      <c r="AY350" s="14" t="s">
        <v>184</v>
      </c>
      <c r="BE350" s="229">
        <f>IF(N350="základná",J350,0)</f>
        <v>0</v>
      </c>
      <c r="BF350" s="229">
        <f>IF(N350="znížená",J350,0)</f>
        <v>0</v>
      </c>
      <c r="BG350" s="229">
        <f>IF(N350="zákl. prenesená",J350,0)</f>
        <v>0</v>
      </c>
      <c r="BH350" s="229">
        <f>IF(N350="zníž. prenesená",J350,0)</f>
        <v>0</v>
      </c>
      <c r="BI350" s="229">
        <f>IF(N350="nulová",J350,0)</f>
        <v>0</v>
      </c>
      <c r="BJ350" s="14" t="s">
        <v>191</v>
      </c>
      <c r="BK350" s="229">
        <f>ROUND(I350*H350,2)</f>
        <v>0</v>
      </c>
      <c r="BL350" s="14" t="s">
        <v>251</v>
      </c>
      <c r="BM350" s="228" t="s">
        <v>970</v>
      </c>
    </row>
    <row r="351" s="2" customFormat="1" ht="37.8" customHeight="1">
      <c r="A351" s="35"/>
      <c r="B351" s="36"/>
      <c r="C351" s="230" t="s">
        <v>971</v>
      </c>
      <c r="D351" s="230" t="s">
        <v>237</v>
      </c>
      <c r="E351" s="231" t="s">
        <v>972</v>
      </c>
      <c r="F351" s="232" t="s">
        <v>973</v>
      </c>
      <c r="G351" s="233" t="s">
        <v>298</v>
      </c>
      <c r="H351" s="234">
        <v>1</v>
      </c>
      <c r="I351" s="235"/>
      <c r="J351" s="236">
        <f>ROUND(I351*H351,2)</f>
        <v>0</v>
      </c>
      <c r="K351" s="237"/>
      <c r="L351" s="238"/>
      <c r="M351" s="239" t="s">
        <v>1</v>
      </c>
      <c r="N351" s="240" t="s">
        <v>41</v>
      </c>
      <c r="O351" s="88"/>
      <c r="P351" s="226">
        <f>O351*H351</f>
        <v>0</v>
      </c>
      <c r="Q351" s="226">
        <v>0.024</v>
      </c>
      <c r="R351" s="226">
        <f>Q351*H351</f>
        <v>0.024</v>
      </c>
      <c r="S351" s="226">
        <v>0</v>
      </c>
      <c r="T351" s="22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8" t="s">
        <v>316</v>
      </c>
      <c r="AT351" s="228" t="s">
        <v>237</v>
      </c>
      <c r="AU351" s="228" t="s">
        <v>191</v>
      </c>
      <c r="AY351" s="14" t="s">
        <v>184</v>
      </c>
      <c r="BE351" s="229">
        <f>IF(N351="základná",J351,0)</f>
        <v>0</v>
      </c>
      <c r="BF351" s="229">
        <f>IF(N351="znížená",J351,0)</f>
        <v>0</v>
      </c>
      <c r="BG351" s="229">
        <f>IF(N351="zákl. prenesená",J351,0)</f>
        <v>0</v>
      </c>
      <c r="BH351" s="229">
        <f>IF(N351="zníž. prenesená",J351,0)</f>
        <v>0</v>
      </c>
      <c r="BI351" s="229">
        <f>IF(N351="nulová",J351,0)</f>
        <v>0</v>
      </c>
      <c r="BJ351" s="14" t="s">
        <v>191</v>
      </c>
      <c r="BK351" s="229">
        <f>ROUND(I351*H351,2)</f>
        <v>0</v>
      </c>
      <c r="BL351" s="14" t="s">
        <v>251</v>
      </c>
      <c r="BM351" s="228" t="s">
        <v>974</v>
      </c>
    </row>
    <row r="352" s="2" customFormat="1" ht="24.15" customHeight="1">
      <c r="A352" s="35"/>
      <c r="B352" s="36"/>
      <c r="C352" s="216" t="s">
        <v>975</v>
      </c>
      <c r="D352" s="216" t="s">
        <v>186</v>
      </c>
      <c r="E352" s="217" t="s">
        <v>976</v>
      </c>
      <c r="F352" s="218" t="s">
        <v>977</v>
      </c>
      <c r="G352" s="219" t="s">
        <v>599</v>
      </c>
      <c r="H352" s="241"/>
      <c r="I352" s="221"/>
      <c r="J352" s="222">
        <f>ROUND(I352*H352,2)</f>
        <v>0</v>
      </c>
      <c r="K352" s="223"/>
      <c r="L352" s="41"/>
      <c r="M352" s="224" t="s">
        <v>1</v>
      </c>
      <c r="N352" s="225" t="s">
        <v>41</v>
      </c>
      <c r="O352" s="88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8" t="s">
        <v>251</v>
      </c>
      <c r="AT352" s="228" t="s">
        <v>186</v>
      </c>
      <c r="AU352" s="228" t="s">
        <v>191</v>
      </c>
      <c r="AY352" s="14" t="s">
        <v>184</v>
      </c>
      <c r="BE352" s="229">
        <f>IF(N352="základná",J352,0)</f>
        <v>0</v>
      </c>
      <c r="BF352" s="229">
        <f>IF(N352="znížená",J352,0)</f>
        <v>0</v>
      </c>
      <c r="BG352" s="229">
        <f>IF(N352="zákl. prenesená",J352,0)</f>
        <v>0</v>
      </c>
      <c r="BH352" s="229">
        <f>IF(N352="zníž. prenesená",J352,0)</f>
        <v>0</v>
      </c>
      <c r="BI352" s="229">
        <f>IF(N352="nulová",J352,0)</f>
        <v>0</v>
      </c>
      <c r="BJ352" s="14" t="s">
        <v>191</v>
      </c>
      <c r="BK352" s="229">
        <f>ROUND(I352*H352,2)</f>
        <v>0</v>
      </c>
      <c r="BL352" s="14" t="s">
        <v>251</v>
      </c>
      <c r="BM352" s="228" t="s">
        <v>978</v>
      </c>
    </row>
    <row r="353" s="12" customFormat="1" ht="22.8" customHeight="1">
      <c r="A353" s="12"/>
      <c r="B353" s="200"/>
      <c r="C353" s="201"/>
      <c r="D353" s="202" t="s">
        <v>74</v>
      </c>
      <c r="E353" s="214" t="s">
        <v>979</v>
      </c>
      <c r="F353" s="214" t="s">
        <v>980</v>
      </c>
      <c r="G353" s="201"/>
      <c r="H353" s="201"/>
      <c r="I353" s="204"/>
      <c r="J353" s="215">
        <f>BK353</f>
        <v>0</v>
      </c>
      <c r="K353" s="201"/>
      <c r="L353" s="206"/>
      <c r="M353" s="207"/>
      <c r="N353" s="208"/>
      <c r="O353" s="208"/>
      <c r="P353" s="209">
        <f>SUM(P354:P358)</f>
        <v>0</v>
      </c>
      <c r="Q353" s="208"/>
      <c r="R353" s="209">
        <f>SUM(R354:R358)</f>
        <v>3.1391279800000005</v>
      </c>
      <c r="S353" s="208"/>
      <c r="T353" s="210">
        <f>SUM(T354:T358)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1" t="s">
        <v>191</v>
      </c>
      <c r="AT353" s="212" t="s">
        <v>74</v>
      </c>
      <c r="AU353" s="212" t="s">
        <v>83</v>
      </c>
      <c r="AY353" s="211" t="s">
        <v>184</v>
      </c>
      <c r="BK353" s="213">
        <f>SUM(BK354:BK358)</f>
        <v>0</v>
      </c>
    </row>
    <row r="354" s="2" customFormat="1" ht="24.15" customHeight="1">
      <c r="A354" s="35"/>
      <c r="B354" s="36"/>
      <c r="C354" s="216" t="s">
        <v>981</v>
      </c>
      <c r="D354" s="216" t="s">
        <v>186</v>
      </c>
      <c r="E354" s="217" t="s">
        <v>982</v>
      </c>
      <c r="F354" s="218" t="s">
        <v>983</v>
      </c>
      <c r="G354" s="219" t="s">
        <v>323</v>
      </c>
      <c r="H354" s="220">
        <v>253.84999999999999</v>
      </c>
      <c r="I354" s="221"/>
      <c r="J354" s="222">
        <f>ROUND(I354*H354,2)</f>
        <v>0</v>
      </c>
      <c r="K354" s="223"/>
      <c r="L354" s="41"/>
      <c r="M354" s="224" t="s">
        <v>1</v>
      </c>
      <c r="N354" s="225" t="s">
        <v>41</v>
      </c>
      <c r="O354" s="88"/>
      <c r="P354" s="226">
        <f>O354*H354</f>
        <v>0</v>
      </c>
      <c r="Q354" s="226">
        <v>0.0031199999999999999</v>
      </c>
      <c r="R354" s="226">
        <f>Q354*H354</f>
        <v>0.79201199999999994</v>
      </c>
      <c r="S354" s="226">
        <v>0</v>
      </c>
      <c r="T354" s="22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8" t="s">
        <v>251</v>
      </c>
      <c r="AT354" s="228" t="s">
        <v>186</v>
      </c>
      <c r="AU354" s="228" t="s">
        <v>191</v>
      </c>
      <c r="AY354" s="14" t="s">
        <v>184</v>
      </c>
      <c r="BE354" s="229">
        <f>IF(N354="základná",J354,0)</f>
        <v>0</v>
      </c>
      <c r="BF354" s="229">
        <f>IF(N354="znížená",J354,0)</f>
        <v>0</v>
      </c>
      <c r="BG354" s="229">
        <f>IF(N354="zákl. prenesená",J354,0)</f>
        <v>0</v>
      </c>
      <c r="BH354" s="229">
        <f>IF(N354="zníž. prenesená",J354,0)</f>
        <v>0</v>
      </c>
      <c r="BI354" s="229">
        <f>IF(N354="nulová",J354,0)</f>
        <v>0</v>
      </c>
      <c r="BJ354" s="14" t="s">
        <v>191</v>
      </c>
      <c r="BK354" s="229">
        <f>ROUND(I354*H354,2)</f>
        <v>0</v>
      </c>
      <c r="BL354" s="14" t="s">
        <v>251</v>
      </c>
      <c r="BM354" s="228" t="s">
        <v>984</v>
      </c>
    </row>
    <row r="355" s="2" customFormat="1" ht="14.4" customHeight="1">
      <c r="A355" s="35"/>
      <c r="B355" s="36"/>
      <c r="C355" s="230" t="s">
        <v>985</v>
      </c>
      <c r="D355" s="230" t="s">
        <v>237</v>
      </c>
      <c r="E355" s="231" t="s">
        <v>986</v>
      </c>
      <c r="F355" s="232" t="s">
        <v>987</v>
      </c>
      <c r="G355" s="233" t="s">
        <v>298</v>
      </c>
      <c r="H355" s="234">
        <v>863.09000000000003</v>
      </c>
      <c r="I355" s="235"/>
      <c r="J355" s="236">
        <f>ROUND(I355*H355,2)</f>
        <v>0</v>
      </c>
      <c r="K355" s="237"/>
      <c r="L355" s="238"/>
      <c r="M355" s="239" t="s">
        <v>1</v>
      </c>
      <c r="N355" s="240" t="s">
        <v>41</v>
      </c>
      <c r="O355" s="88"/>
      <c r="P355" s="226">
        <f>O355*H355</f>
        <v>0</v>
      </c>
      <c r="Q355" s="226">
        <v>0.00044999999999999999</v>
      </c>
      <c r="R355" s="226">
        <f>Q355*H355</f>
        <v>0.38839050000000003</v>
      </c>
      <c r="S355" s="226">
        <v>0</v>
      </c>
      <c r="T355" s="22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8" t="s">
        <v>316</v>
      </c>
      <c r="AT355" s="228" t="s">
        <v>237</v>
      </c>
      <c r="AU355" s="228" t="s">
        <v>191</v>
      </c>
      <c r="AY355" s="14" t="s">
        <v>184</v>
      </c>
      <c r="BE355" s="229">
        <f>IF(N355="základná",J355,0)</f>
        <v>0</v>
      </c>
      <c r="BF355" s="229">
        <f>IF(N355="znížená",J355,0)</f>
        <v>0</v>
      </c>
      <c r="BG355" s="229">
        <f>IF(N355="zákl. prenesená",J355,0)</f>
        <v>0</v>
      </c>
      <c r="BH355" s="229">
        <f>IF(N355="zníž. prenesená",J355,0)</f>
        <v>0</v>
      </c>
      <c r="BI355" s="229">
        <f>IF(N355="nulová",J355,0)</f>
        <v>0</v>
      </c>
      <c r="BJ355" s="14" t="s">
        <v>191</v>
      </c>
      <c r="BK355" s="229">
        <f>ROUND(I355*H355,2)</f>
        <v>0</v>
      </c>
      <c r="BL355" s="14" t="s">
        <v>251</v>
      </c>
      <c r="BM355" s="228" t="s">
        <v>988</v>
      </c>
    </row>
    <row r="356" s="2" customFormat="1" ht="24.15" customHeight="1">
      <c r="A356" s="35"/>
      <c r="B356" s="36"/>
      <c r="C356" s="216" t="s">
        <v>989</v>
      </c>
      <c r="D356" s="216" t="s">
        <v>186</v>
      </c>
      <c r="E356" s="217" t="s">
        <v>990</v>
      </c>
      <c r="F356" s="218" t="s">
        <v>991</v>
      </c>
      <c r="G356" s="219" t="s">
        <v>244</v>
      </c>
      <c r="H356" s="220">
        <v>127.22</v>
      </c>
      <c r="I356" s="221"/>
      <c r="J356" s="222">
        <f>ROUND(I356*H356,2)</f>
        <v>0</v>
      </c>
      <c r="K356" s="223"/>
      <c r="L356" s="41"/>
      <c r="M356" s="224" t="s">
        <v>1</v>
      </c>
      <c r="N356" s="225" t="s">
        <v>41</v>
      </c>
      <c r="O356" s="88"/>
      <c r="P356" s="226">
        <f>O356*H356</f>
        <v>0</v>
      </c>
      <c r="Q356" s="226">
        <v>0.0038500000000000001</v>
      </c>
      <c r="R356" s="226">
        <f>Q356*H356</f>
        <v>0.48979700000000004</v>
      </c>
      <c r="S356" s="226">
        <v>0</v>
      </c>
      <c r="T356" s="22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8" t="s">
        <v>251</v>
      </c>
      <c r="AT356" s="228" t="s">
        <v>186</v>
      </c>
      <c r="AU356" s="228" t="s">
        <v>191</v>
      </c>
      <c r="AY356" s="14" t="s">
        <v>184</v>
      </c>
      <c r="BE356" s="229">
        <f>IF(N356="základná",J356,0)</f>
        <v>0</v>
      </c>
      <c r="BF356" s="229">
        <f>IF(N356="znížená",J356,0)</f>
        <v>0</v>
      </c>
      <c r="BG356" s="229">
        <f>IF(N356="zákl. prenesená",J356,0)</f>
        <v>0</v>
      </c>
      <c r="BH356" s="229">
        <f>IF(N356="zníž. prenesená",J356,0)</f>
        <v>0</v>
      </c>
      <c r="BI356" s="229">
        <f>IF(N356="nulová",J356,0)</f>
        <v>0</v>
      </c>
      <c r="BJ356" s="14" t="s">
        <v>191</v>
      </c>
      <c r="BK356" s="229">
        <f>ROUND(I356*H356,2)</f>
        <v>0</v>
      </c>
      <c r="BL356" s="14" t="s">
        <v>251</v>
      </c>
      <c r="BM356" s="228" t="s">
        <v>992</v>
      </c>
    </row>
    <row r="357" s="2" customFormat="1" ht="14.4" customHeight="1">
      <c r="A357" s="35"/>
      <c r="B357" s="36"/>
      <c r="C357" s="230" t="s">
        <v>993</v>
      </c>
      <c r="D357" s="230" t="s">
        <v>237</v>
      </c>
      <c r="E357" s="231" t="s">
        <v>994</v>
      </c>
      <c r="F357" s="232" t="s">
        <v>995</v>
      </c>
      <c r="G357" s="233" t="s">
        <v>244</v>
      </c>
      <c r="H357" s="234">
        <v>129.76400000000001</v>
      </c>
      <c r="I357" s="235"/>
      <c r="J357" s="236">
        <f>ROUND(I357*H357,2)</f>
        <v>0</v>
      </c>
      <c r="K357" s="237"/>
      <c r="L357" s="238"/>
      <c r="M357" s="239" t="s">
        <v>1</v>
      </c>
      <c r="N357" s="240" t="s">
        <v>41</v>
      </c>
      <c r="O357" s="88"/>
      <c r="P357" s="226">
        <f>O357*H357</f>
        <v>0</v>
      </c>
      <c r="Q357" s="226">
        <v>0.01132</v>
      </c>
      <c r="R357" s="226">
        <f>Q357*H357</f>
        <v>1.4689284800000002</v>
      </c>
      <c r="S357" s="226">
        <v>0</v>
      </c>
      <c r="T357" s="22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8" t="s">
        <v>316</v>
      </c>
      <c r="AT357" s="228" t="s">
        <v>237</v>
      </c>
      <c r="AU357" s="228" t="s">
        <v>191</v>
      </c>
      <c r="AY357" s="14" t="s">
        <v>184</v>
      </c>
      <c r="BE357" s="229">
        <f>IF(N357="základná",J357,0)</f>
        <v>0</v>
      </c>
      <c r="BF357" s="229">
        <f>IF(N357="znížená",J357,0)</f>
        <v>0</v>
      </c>
      <c r="BG357" s="229">
        <f>IF(N357="zákl. prenesená",J357,0)</f>
        <v>0</v>
      </c>
      <c r="BH357" s="229">
        <f>IF(N357="zníž. prenesená",J357,0)</f>
        <v>0</v>
      </c>
      <c r="BI357" s="229">
        <f>IF(N357="nulová",J357,0)</f>
        <v>0</v>
      </c>
      <c r="BJ357" s="14" t="s">
        <v>191</v>
      </c>
      <c r="BK357" s="229">
        <f>ROUND(I357*H357,2)</f>
        <v>0</v>
      </c>
      <c r="BL357" s="14" t="s">
        <v>251</v>
      </c>
      <c r="BM357" s="228" t="s">
        <v>996</v>
      </c>
    </row>
    <row r="358" s="2" customFormat="1" ht="24.15" customHeight="1">
      <c r="A358" s="35"/>
      <c r="B358" s="36"/>
      <c r="C358" s="216" t="s">
        <v>997</v>
      </c>
      <c r="D358" s="216" t="s">
        <v>186</v>
      </c>
      <c r="E358" s="217" t="s">
        <v>998</v>
      </c>
      <c r="F358" s="218" t="s">
        <v>999</v>
      </c>
      <c r="G358" s="219" t="s">
        <v>599</v>
      </c>
      <c r="H358" s="241"/>
      <c r="I358" s="221"/>
      <c r="J358" s="222">
        <f>ROUND(I358*H358,2)</f>
        <v>0</v>
      </c>
      <c r="K358" s="223"/>
      <c r="L358" s="41"/>
      <c r="M358" s="224" t="s">
        <v>1</v>
      </c>
      <c r="N358" s="225" t="s">
        <v>41</v>
      </c>
      <c r="O358" s="88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8" t="s">
        <v>251</v>
      </c>
      <c r="AT358" s="228" t="s">
        <v>186</v>
      </c>
      <c r="AU358" s="228" t="s">
        <v>191</v>
      </c>
      <c r="AY358" s="14" t="s">
        <v>184</v>
      </c>
      <c r="BE358" s="229">
        <f>IF(N358="základná",J358,0)</f>
        <v>0</v>
      </c>
      <c r="BF358" s="229">
        <f>IF(N358="znížená",J358,0)</f>
        <v>0</v>
      </c>
      <c r="BG358" s="229">
        <f>IF(N358="zákl. prenesená",J358,0)</f>
        <v>0</v>
      </c>
      <c r="BH358" s="229">
        <f>IF(N358="zníž. prenesená",J358,0)</f>
        <v>0</v>
      </c>
      <c r="BI358" s="229">
        <f>IF(N358="nulová",J358,0)</f>
        <v>0</v>
      </c>
      <c r="BJ358" s="14" t="s">
        <v>191</v>
      </c>
      <c r="BK358" s="229">
        <f>ROUND(I358*H358,2)</f>
        <v>0</v>
      </c>
      <c r="BL358" s="14" t="s">
        <v>251</v>
      </c>
      <c r="BM358" s="228" t="s">
        <v>1000</v>
      </c>
    </row>
    <row r="359" s="12" customFormat="1" ht="22.8" customHeight="1">
      <c r="A359" s="12"/>
      <c r="B359" s="200"/>
      <c r="C359" s="201"/>
      <c r="D359" s="202" t="s">
        <v>74</v>
      </c>
      <c r="E359" s="214" t="s">
        <v>1001</v>
      </c>
      <c r="F359" s="214" t="s">
        <v>1002</v>
      </c>
      <c r="G359" s="201"/>
      <c r="H359" s="201"/>
      <c r="I359" s="204"/>
      <c r="J359" s="215">
        <f>BK359</f>
        <v>0</v>
      </c>
      <c r="K359" s="201"/>
      <c r="L359" s="206"/>
      <c r="M359" s="207"/>
      <c r="N359" s="208"/>
      <c r="O359" s="208"/>
      <c r="P359" s="209">
        <f>SUM(P360:P364)</f>
        <v>0</v>
      </c>
      <c r="Q359" s="208"/>
      <c r="R359" s="209">
        <f>SUM(R360:R364)</f>
        <v>0.99810869999999996</v>
      </c>
      <c r="S359" s="208"/>
      <c r="T359" s="210">
        <f>SUM(T360:T364)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1" t="s">
        <v>191</v>
      </c>
      <c r="AT359" s="212" t="s">
        <v>74</v>
      </c>
      <c r="AU359" s="212" t="s">
        <v>83</v>
      </c>
      <c r="AY359" s="211" t="s">
        <v>184</v>
      </c>
      <c r="BK359" s="213">
        <f>SUM(BK360:BK364)</f>
        <v>0</v>
      </c>
    </row>
    <row r="360" s="2" customFormat="1" ht="14.4" customHeight="1">
      <c r="A360" s="35"/>
      <c r="B360" s="36"/>
      <c r="C360" s="216" t="s">
        <v>1003</v>
      </c>
      <c r="D360" s="216" t="s">
        <v>186</v>
      </c>
      <c r="E360" s="217" t="s">
        <v>1004</v>
      </c>
      <c r="F360" s="218" t="s">
        <v>1005</v>
      </c>
      <c r="G360" s="219" t="s">
        <v>323</v>
      </c>
      <c r="H360" s="220">
        <v>157.91999999999999</v>
      </c>
      <c r="I360" s="221"/>
      <c r="J360" s="222">
        <f>ROUND(I360*H360,2)</f>
        <v>0</v>
      </c>
      <c r="K360" s="223"/>
      <c r="L360" s="41"/>
      <c r="M360" s="224" t="s">
        <v>1</v>
      </c>
      <c r="N360" s="225" t="s">
        <v>41</v>
      </c>
      <c r="O360" s="88"/>
      <c r="P360" s="226">
        <f>O360*H360</f>
        <v>0</v>
      </c>
      <c r="Q360" s="226">
        <v>4.0000000000000003E-05</v>
      </c>
      <c r="R360" s="226">
        <f>Q360*H360</f>
        <v>0.0063168</v>
      </c>
      <c r="S360" s="226">
        <v>0</v>
      </c>
      <c r="T360" s="22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8" t="s">
        <v>251</v>
      </c>
      <c r="AT360" s="228" t="s">
        <v>186</v>
      </c>
      <c r="AU360" s="228" t="s">
        <v>191</v>
      </c>
      <c r="AY360" s="14" t="s">
        <v>184</v>
      </c>
      <c r="BE360" s="229">
        <f>IF(N360="základná",J360,0)</f>
        <v>0</v>
      </c>
      <c r="BF360" s="229">
        <f>IF(N360="znížená",J360,0)</f>
        <v>0</v>
      </c>
      <c r="BG360" s="229">
        <f>IF(N360="zákl. prenesená",J360,0)</f>
        <v>0</v>
      </c>
      <c r="BH360" s="229">
        <f>IF(N360="zníž. prenesená",J360,0)</f>
        <v>0</v>
      </c>
      <c r="BI360" s="229">
        <f>IF(N360="nulová",J360,0)</f>
        <v>0</v>
      </c>
      <c r="BJ360" s="14" t="s">
        <v>191</v>
      </c>
      <c r="BK360" s="229">
        <f>ROUND(I360*H360,2)</f>
        <v>0</v>
      </c>
      <c r="BL360" s="14" t="s">
        <v>251</v>
      </c>
      <c r="BM360" s="228" t="s">
        <v>1006</v>
      </c>
    </row>
    <row r="361" s="2" customFormat="1" ht="14.4" customHeight="1">
      <c r="A361" s="35"/>
      <c r="B361" s="36"/>
      <c r="C361" s="230" t="s">
        <v>1007</v>
      </c>
      <c r="D361" s="230" t="s">
        <v>237</v>
      </c>
      <c r="E361" s="231" t="s">
        <v>1008</v>
      </c>
      <c r="F361" s="232" t="s">
        <v>1009</v>
      </c>
      <c r="G361" s="233" t="s">
        <v>244</v>
      </c>
      <c r="H361" s="234">
        <v>16.108000000000001</v>
      </c>
      <c r="I361" s="235"/>
      <c r="J361" s="236">
        <f>ROUND(I361*H361,2)</f>
        <v>0</v>
      </c>
      <c r="K361" s="237"/>
      <c r="L361" s="238"/>
      <c r="M361" s="239" t="s">
        <v>1</v>
      </c>
      <c r="N361" s="240" t="s">
        <v>41</v>
      </c>
      <c r="O361" s="88"/>
      <c r="P361" s="226">
        <f>O361*H361</f>
        <v>0</v>
      </c>
      <c r="Q361" s="226">
        <v>0.0030000000000000001</v>
      </c>
      <c r="R361" s="226">
        <f>Q361*H361</f>
        <v>0.048324000000000006</v>
      </c>
      <c r="S361" s="226">
        <v>0</v>
      </c>
      <c r="T361" s="22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8" t="s">
        <v>316</v>
      </c>
      <c r="AT361" s="228" t="s">
        <v>237</v>
      </c>
      <c r="AU361" s="228" t="s">
        <v>191</v>
      </c>
      <c r="AY361" s="14" t="s">
        <v>184</v>
      </c>
      <c r="BE361" s="229">
        <f>IF(N361="základná",J361,0)</f>
        <v>0</v>
      </c>
      <c r="BF361" s="229">
        <f>IF(N361="znížená",J361,0)</f>
        <v>0</v>
      </c>
      <c r="BG361" s="229">
        <f>IF(N361="zákl. prenesená",J361,0)</f>
        <v>0</v>
      </c>
      <c r="BH361" s="229">
        <f>IF(N361="zníž. prenesená",J361,0)</f>
        <v>0</v>
      </c>
      <c r="BI361" s="229">
        <f>IF(N361="nulová",J361,0)</f>
        <v>0</v>
      </c>
      <c r="BJ361" s="14" t="s">
        <v>191</v>
      </c>
      <c r="BK361" s="229">
        <f>ROUND(I361*H361,2)</f>
        <v>0</v>
      </c>
      <c r="BL361" s="14" t="s">
        <v>251</v>
      </c>
      <c r="BM361" s="228" t="s">
        <v>1010</v>
      </c>
    </row>
    <row r="362" s="2" customFormat="1" ht="24.15" customHeight="1">
      <c r="A362" s="35"/>
      <c r="B362" s="36"/>
      <c r="C362" s="216" t="s">
        <v>1011</v>
      </c>
      <c r="D362" s="216" t="s">
        <v>186</v>
      </c>
      <c r="E362" s="217" t="s">
        <v>1012</v>
      </c>
      <c r="F362" s="218" t="s">
        <v>1013</v>
      </c>
      <c r="G362" s="219" t="s">
        <v>244</v>
      </c>
      <c r="H362" s="220">
        <v>287.02999999999997</v>
      </c>
      <c r="I362" s="221"/>
      <c r="J362" s="222">
        <f>ROUND(I362*H362,2)</f>
        <v>0</v>
      </c>
      <c r="K362" s="223"/>
      <c r="L362" s="41"/>
      <c r="M362" s="224" t="s">
        <v>1</v>
      </c>
      <c r="N362" s="225" t="s">
        <v>41</v>
      </c>
      <c r="O362" s="88"/>
      <c r="P362" s="226">
        <f>O362*H362</f>
        <v>0</v>
      </c>
      <c r="Q362" s="226">
        <v>0.00029999999999999997</v>
      </c>
      <c r="R362" s="226">
        <f>Q362*H362</f>
        <v>0.086108999999999991</v>
      </c>
      <c r="S362" s="226">
        <v>0</v>
      </c>
      <c r="T362" s="22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8" t="s">
        <v>251</v>
      </c>
      <c r="AT362" s="228" t="s">
        <v>186</v>
      </c>
      <c r="AU362" s="228" t="s">
        <v>191</v>
      </c>
      <c r="AY362" s="14" t="s">
        <v>184</v>
      </c>
      <c r="BE362" s="229">
        <f>IF(N362="základná",J362,0)</f>
        <v>0</v>
      </c>
      <c r="BF362" s="229">
        <f>IF(N362="znížená",J362,0)</f>
        <v>0</v>
      </c>
      <c r="BG362" s="229">
        <f>IF(N362="zákl. prenesená",J362,0)</f>
        <v>0</v>
      </c>
      <c r="BH362" s="229">
        <f>IF(N362="zníž. prenesená",J362,0)</f>
        <v>0</v>
      </c>
      <c r="BI362" s="229">
        <f>IF(N362="nulová",J362,0)</f>
        <v>0</v>
      </c>
      <c r="BJ362" s="14" t="s">
        <v>191</v>
      </c>
      <c r="BK362" s="229">
        <f>ROUND(I362*H362,2)</f>
        <v>0</v>
      </c>
      <c r="BL362" s="14" t="s">
        <v>251</v>
      </c>
      <c r="BM362" s="228" t="s">
        <v>1014</v>
      </c>
    </row>
    <row r="363" s="2" customFormat="1" ht="14.4" customHeight="1">
      <c r="A363" s="35"/>
      <c r="B363" s="36"/>
      <c r="C363" s="230" t="s">
        <v>1015</v>
      </c>
      <c r="D363" s="230" t="s">
        <v>237</v>
      </c>
      <c r="E363" s="231" t="s">
        <v>1016</v>
      </c>
      <c r="F363" s="232" t="s">
        <v>1017</v>
      </c>
      <c r="G363" s="233" t="s">
        <v>244</v>
      </c>
      <c r="H363" s="234">
        <v>295.64100000000002</v>
      </c>
      <c r="I363" s="235"/>
      <c r="J363" s="236">
        <f>ROUND(I363*H363,2)</f>
        <v>0</v>
      </c>
      <c r="K363" s="237"/>
      <c r="L363" s="238"/>
      <c r="M363" s="239" t="s">
        <v>1</v>
      </c>
      <c r="N363" s="240" t="s">
        <v>41</v>
      </c>
      <c r="O363" s="88"/>
      <c r="P363" s="226">
        <f>O363*H363</f>
        <v>0</v>
      </c>
      <c r="Q363" s="226">
        <v>0.0028999999999999998</v>
      </c>
      <c r="R363" s="226">
        <f>Q363*H363</f>
        <v>0.85735890000000003</v>
      </c>
      <c r="S363" s="226">
        <v>0</v>
      </c>
      <c r="T363" s="22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8" t="s">
        <v>316</v>
      </c>
      <c r="AT363" s="228" t="s">
        <v>237</v>
      </c>
      <c r="AU363" s="228" t="s">
        <v>191</v>
      </c>
      <c r="AY363" s="14" t="s">
        <v>184</v>
      </c>
      <c r="BE363" s="229">
        <f>IF(N363="základná",J363,0)</f>
        <v>0</v>
      </c>
      <c r="BF363" s="229">
        <f>IF(N363="znížená",J363,0)</f>
        <v>0</v>
      </c>
      <c r="BG363" s="229">
        <f>IF(N363="zákl. prenesená",J363,0)</f>
        <v>0</v>
      </c>
      <c r="BH363" s="229">
        <f>IF(N363="zníž. prenesená",J363,0)</f>
        <v>0</v>
      </c>
      <c r="BI363" s="229">
        <f>IF(N363="nulová",J363,0)</f>
        <v>0</v>
      </c>
      <c r="BJ363" s="14" t="s">
        <v>191</v>
      </c>
      <c r="BK363" s="229">
        <f>ROUND(I363*H363,2)</f>
        <v>0</v>
      </c>
      <c r="BL363" s="14" t="s">
        <v>251</v>
      </c>
      <c r="BM363" s="228" t="s">
        <v>1018</v>
      </c>
    </row>
    <row r="364" s="2" customFormat="1" ht="24.15" customHeight="1">
      <c r="A364" s="35"/>
      <c r="B364" s="36"/>
      <c r="C364" s="216" t="s">
        <v>1019</v>
      </c>
      <c r="D364" s="216" t="s">
        <v>186</v>
      </c>
      <c r="E364" s="217" t="s">
        <v>1020</v>
      </c>
      <c r="F364" s="218" t="s">
        <v>1021</v>
      </c>
      <c r="G364" s="219" t="s">
        <v>599</v>
      </c>
      <c r="H364" s="241"/>
      <c r="I364" s="221"/>
      <c r="J364" s="222">
        <f>ROUND(I364*H364,2)</f>
        <v>0</v>
      </c>
      <c r="K364" s="223"/>
      <c r="L364" s="41"/>
      <c r="M364" s="224" t="s">
        <v>1</v>
      </c>
      <c r="N364" s="225" t="s">
        <v>41</v>
      </c>
      <c r="O364" s="88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8" t="s">
        <v>251</v>
      </c>
      <c r="AT364" s="228" t="s">
        <v>186</v>
      </c>
      <c r="AU364" s="228" t="s">
        <v>191</v>
      </c>
      <c r="AY364" s="14" t="s">
        <v>184</v>
      </c>
      <c r="BE364" s="229">
        <f>IF(N364="základná",J364,0)</f>
        <v>0</v>
      </c>
      <c r="BF364" s="229">
        <f>IF(N364="znížená",J364,0)</f>
        <v>0</v>
      </c>
      <c r="BG364" s="229">
        <f>IF(N364="zákl. prenesená",J364,0)</f>
        <v>0</v>
      </c>
      <c r="BH364" s="229">
        <f>IF(N364="zníž. prenesená",J364,0)</f>
        <v>0</v>
      </c>
      <c r="BI364" s="229">
        <f>IF(N364="nulová",J364,0)</f>
        <v>0</v>
      </c>
      <c r="BJ364" s="14" t="s">
        <v>191</v>
      </c>
      <c r="BK364" s="229">
        <f>ROUND(I364*H364,2)</f>
        <v>0</v>
      </c>
      <c r="BL364" s="14" t="s">
        <v>251</v>
      </c>
      <c r="BM364" s="228" t="s">
        <v>1022</v>
      </c>
    </row>
    <row r="365" s="12" customFormat="1" ht="22.8" customHeight="1">
      <c r="A365" s="12"/>
      <c r="B365" s="200"/>
      <c r="C365" s="201"/>
      <c r="D365" s="202" t="s">
        <v>74</v>
      </c>
      <c r="E365" s="214" t="s">
        <v>1023</v>
      </c>
      <c r="F365" s="214" t="s">
        <v>1024</v>
      </c>
      <c r="G365" s="201"/>
      <c r="H365" s="201"/>
      <c r="I365" s="204"/>
      <c r="J365" s="215">
        <f>BK365</f>
        <v>0</v>
      </c>
      <c r="K365" s="201"/>
      <c r="L365" s="206"/>
      <c r="M365" s="207"/>
      <c r="N365" s="208"/>
      <c r="O365" s="208"/>
      <c r="P365" s="209">
        <f>SUM(P366:P368)</f>
        <v>0</v>
      </c>
      <c r="Q365" s="208"/>
      <c r="R365" s="209">
        <f>SUM(R366:R368)</f>
        <v>3.6337062000000002</v>
      </c>
      <c r="S365" s="208"/>
      <c r="T365" s="210">
        <f>SUM(T366:T368)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1" t="s">
        <v>191</v>
      </c>
      <c r="AT365" s="212" t="s">
        <v>74</v>
      </c>
      <c r="AU365" s="212" t="s">
        <v>83</v>
      </c>
      <c r="AY365" s="211" t="s">
        <v>184</v>
      </c>
      <c r="BK365" s="213">
        <f>SUM(BK366:BK368)</f>
        <v>0</v>
      </c>
    </row>
    <row r="366" s="2" customFormat="1" ht="24.15" customHeight="1">
      <c r="A366" s="35"/>
      <c r="B366" s="36"/>
      <c r="C366" s="216" t="s">
        <v>1025</v>
      </c>
      <c r="D366" s="216" t="s">
        <v>186</v>
      </c>
      <c r="E366" s="217" t="s">
        <v>1026</v>
      </c>
      <c r="F366" s="218" t="s">
        <v>1027</v>
      </c>
      <c r="G366" s="219" t="s">
        <v>244</v>
      </c>
      <c r="H366" s="220">
        <v>144.25200000000001</v>
      </c>
      <c r="I366" s="221"/>
      <c r="J366" s="222">
        <f>ROUND(I366*H366,2)</f>
        <v>0</v>
      </c>
      <c r="K366" s="223"/>
      <c r="L366" s="41"/>
      <c r="M366" s="224" t="s">
        <v>1</v>
      </c>
      <c r="N366" s="225" t="s">
        <v>41</v>
      </c>
      <c r="O366" s="88"/>
      <c r="P366" s="226">
        <f>O366*H366</f>
        <v>0</v>
      </c>
      <c r="Q366" s="226">
        <v>0.0033500000000000001</v>
      </c>
      <c r="R366" s="226">
        <f>Q366*H366</f>
        <v>0.48324420000000007</v>
      </c>
      <c r="S366" s="226">
        <v>0</v>
      </c>
      <c r="T366" s="22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8" t="s">
        <v>251</v>
      </c>
      <c r="AT366" s="228" t="s">
        <v>186</v>
      </c>
      <c r="AU366" s="228" t="s">
        <v>191</v>
      </c>
      <c r="AY366" s="14" t="s">
        <v>184</v>
      </c>
      <c r="BE366" s="229">
        <f>IF(N366="základná",J366,0)</f>
        <v>0</v>
      </c>
      <c r="BF366" s="229">
        <f>IF(N366="znížená",J366,0)</f>
        <v>0</v>
      </c>
      <c r="BG366" s="229">
        <f>IF(N366="zákl. prenesená",J366,0)</f>
        <v>0</v>
      </c>
      <c r="BH366" s="229">
        <f>IF(N366="zníž. prenesená",J366,0)</f>
        <v>0</v>
      </c>
      <c r="BI366" s="229">
        <f>IF(N366="nulová",J366,0)</f>
        <v>0</v>
      </c>
      <c r="BJ366" s="14" t="s">
        <v>191</v>
      </c>
      <c r="BK366" s="229">
        <f>ROUND(I366*H366,2)</f>
        <v>0</v>
      </c>
      <c r="BL366" s="14" t="s">
        <v>251</v>
      </c>
      <c r="BM366" s="228" t="s">
        <v>1028</v>
      </c>
    </row>
    <row r="367" s="2" customFormat="1" ht="24.15" customHeight="1">
      <c r="A367" s="35"/>
      <c r="B367" s="36"/>
      <c r="C367" s="230" t="s">
        <v>1029</v>
      </c>
      <c r="D367" s="230" t="s">
        <v>237</v>
      </c>
      <c r="E367" s="231" t="s">
        <v>1030</v>
      </c>
      <c r="F367" s="232" t="s">
        <v>1031</v>
      </c>
      <c r="G367" s="233" t="s">
        <v>244</v>
      </c>
      <c r="H367" s="234">
        <v>150.02199999999999</v>
      </c>
      <c r="I367" s="235"/>
      <c r="J367" s="236">
        <f>ROUND(I367*H367,2)</f>
        <v>0</v>
      </c>
      <c r="K367" s="237"/>
      <c r="L367" s="238"/>
      <c r="M367" s="239" t="s">
        <v>1</v>
      </c>
      <c r="N367" s="240" t="s">
        <v>41</v>
      </c>
      <c r="O367" s="88"/>
      <c r="P367" s="226">
        <f>O367*H367</f>
        <v>0</v>
      </c>
      <c r="Q367" s="226">
        <v>0.021000000000000001</v>
      </c>
      <c r="R367" s="226">
        <f>Q367*H367</f>
        <v>3.1504620000000001</v>
      </c>
      <c r="S367" s="226">
        <v>0</v>
      </c>
      <c r="T367" s="22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8" t="s">
        <v>316</v>
      </c>
      <c r="AT367" s="228" t="s">
        <v>237</v>
      </c>
      <c r="AU367" s="228" t="s">
        <v>191</v>
      </c>
      <c r="AY367" s="14" t="s">
        <v>184</v>
      </c>
      <c r="BE367" s="229">
        <f>IF(N367="základná",J367,0)</f>
        <v>0</v>
      </c>
      <c r="BF367" s="229">
        <f>IF(N367="znížená",J367,0)</f>
        <v>0</v>
      </c>
      <c r="BG367" s="229">
        <f>IF(N367="zákl. prenesená",J367,0)</f>
        <v>0</v>
      </c>
      <c r="BH367" s="229">
        <f>IF(N367="zníž. prenesená",J367,0)</f>
        <v>0</v>
      </c>
      <c r="BI367" s="229">
        <f>IF(N367="nulová",J367,0)</f>
        <v>0</v>
      </c>
      <c r="BJ367" s="14" t="s">
        <v>191</v>
      </c>
      <c r="BK367" s="229">
        <f>ROUND(I367*H367,2)</f>
        <v>0</v>
      </c>
      <c r="BL367" s="14" t="s">
        <v>251</v>
      </c>
      <c r="BM367" s="228" t="s">
        <v>1032</v>
      </c>
    </row>
    <row r="368" s="2" customFormat="1" ht="24.15" customHeight="1">
      <c r="A368" s="35"/>
      <c r="B368" s="36"/>
      <c r="C368" s="216" t="s">
        <v>1033</v>
      </c>
      <c r="D368" s="216" t="s">
        <v>186</v>
      </c>
      <c r="E368" s="217" t="s">
        <v>1034</v>
      </c>
      <c r="F368" s="218" t="s">
        <v>1035</v>
      </c>
      <c r="G368" s="219" t="s">
        <v>599</v>
      </c>
      <c r="H368" s="241"/>
      <c r="I368" s="221"/>
      <c r="J368" s="222">
        <f>ROUND(I368*H368,2)</f>
        <v>0</v>
      </c>
      <c r="K368" s="223"/>
      <c r="L368" s="41"/>
      <c r="M368" s="224" t="s">
        <v>1</v>
      </c>
      <c r="N368" s="225" t="s">
        <v>41</v>
      </c>
      <c r="O368" s="88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8" t="s">
        <v>251</v>
      </c>
      <c r="AT368" s="228" t="s">
        <v>186</v>
      </c>
      <c r="AU368" s="228" t="s">
        <v>191</v>
      </c>
      <c r="AY368" s="14" t="s">
        <v>184</v>
      </c>
      <c r="BE368" s="229">
        <f>IF(N368="základná",J368,0)</f>
        <v>0</v>
      </c>
      <c r="BF368" s="229">
        <f>IF(N368="znížená",J368,0)</f>
        <v>0</v>
      </c>
      <c r="BG368" s="229">
        <f>IF(N368="zákl. prenesená",J368,0)</f>
        <v>0</v>
      </c>
      <c r="BH368" s="229">
        <f>IF(N368="zníž. prenesená",J368,0)</f>
        <v>0</v>
      </c>
      <c r="BI368" s="229">
        <f>IF(N368="nulová",J368,0)</f>
        <v>0</v>
      </c>
      <c r="BJ368" s="14" t="s">
        <v>191</v>
      </c>
      <c r="BK368" s="229">
        <f>ROUND(I368*H368,2)</f>
        <v>0</v>
      </c>
      <c r="BL368" s="14" t="s">
        <v>251</v>
      </c>
      <c r="BM368" s="228" t="s">
        <v>1036</v>
      </c>
    </row>
    <row r="369" s="12" customFormat="1" ht="22.8" customHeight="1">
      <c r="A369" s="12"/>
      <c r="B369" s="200"/>
      <c r="C369" s="201"/>
      <c r="D369" s="202" t="s">
        <v>74</v>
      </c>
      <c r="E369" s="214" t="s">
        <v>1037</v>
      </c>
      <c r="F369" s="214" t="s">
        <v>1038</v>
      </c>
      <c r="G369" s="201"/>
      <c r="H369" s="201"/>
      <c r="I369" s="204"/>
      <c r="J369" s="215">
        <f>BK369</f>
        <v>0</v>
      </c>
      <c r="K369" s="201"/>
      <c r="L369" s="206"/>
      <c r="M369" s="207"/>
      <c r="N369" s="208"/>
      <c r="O369" s="208"/>
      <c r="P369" s="209">
        <f>SUM(P370:P371)</f>
        <v>0</v>
      </c>
      <c r="Q369" s="208"/>
      <c r="R369" s="209">
        <f>SUM(R370:R371)</f>
        <v>0.27270274449999998</v>
      </c>
      <c r="S369" s="208"/>
      <c r="T369" s="210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1" t="s">
        <v>191</v>
      </c>
      <c r="AT369" s="212" t="s">
        <v>74</v>
      </c>
      <c r="AU369" s="212" t="s">
        <v>83</v>
      </c>
      <c r="AY369" s="211" t="s">
        <v>184</v>
      </c>
      <c r="BK369" s="213">
        <f>SUM(BK370:BK371)</f>
        <v>0</v>
      </c>
    </row>
    <row r="370" s="2" customFormat="1" ht="24.15" customHeight="1">
      <c r="A370" s="35"/>
      <c r="B370" s="36"/>
      <c r="C370" s="216" t="s">
        <v>1039</v>
      </c>
      <c r="D370" s="216" t="s">
        <v>186</v>
      </c>
      <c r="E370" s="217" t="s">
        <v>1040</v>
      </c>
      <c r="F370" s="218" t="s">
        <v>1041</v>
      </c>
      <c r="G370" s="219" t="s">
        <v>244</v>
      </c>
      <c r="H370" s="220">
        <v>329.18299999999999</v>
      </c>
      <c r="I370" s="221"/>
      <c r="J370" s="222">
        <f>ROUND(I370*H370,2)</f>
        <v>0</v>
      </c>
      <c r="K370" s="223"/>
      <c r="L370" s="41"/>
      <c r="M370" s="224" t="s">
        <v>1</v>
      </c>
      <c r="N370" s="225" t="s">
        <v>41</v>
      </c>
      <c r="O370" s="88"/>
      <c r="P370" s="226">
        <f>O370*H370</f>
        <v>0</v>
      </c>
      <c r="Q370" s="226">
        <v>0.00029149999999999998</v>
      </c>
      <c r="R370" s="226">
        <f>Q370*H370</f>
        <v>0.095956844499999999</v>
      </c>
      <c r="S370" s="226">
        <v>0</v>
      </c>
      <c r="T370" s="22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8" t="s">
        <v>251</v>
      </c>
      <c r="AT370" s="228" t="s">
        <v>186</v>
      </c>
      <c r="AU370" s="228" t="s">
        <v>191</v>
      </c>
      <c r="AY370" s="14" t="s">
        <v>184</v>
      </c>
      <c r="BE370" s="229">
        <f>IF(N370="základná",J370,0)</f>
        <v>0</v>
      </c>
      <c r="BF370" s="229">
        <f>IF(N370="znížená",J370,0)</f>
        <v>0</v>
      </c>
      <c r="BG370" s="229">
        <f>IF(N370="zákl. prenesená",J370,0)</f>
        <v>0</v>
      </c>
      <c r="BH370" s="229">
        <f>IF(N370="zníž. prenesená",J370,0)</f>
        <v>0</v>
      </c>
      <c r="BI370" s="229">
        <f>IF(N370="nulová",J370,0)</f>
        <v>0</v>
      </c>
      <c r="BJ370" s="14" t="s">
        <v>191</v>
      </c>
      <c r="BK370" s="229">
        <f>ROUND(I370*H370,2)</f>
        <v>0</v>
      </c>
      <c r="BL370" s="14" t="s">
        <v>251</v>
      </c>
      <c r="BM370" s="228" t="s">
        <v>1042</v>
      </c>
    </row>
    <row r="371" s="2" customFormat="1" ht="24.15" customHeight="1">
      <c r="A371" s="35"/>
      <c r="B371" s="36"/>
      <c r="C371" s="216" t="s">
        <v>1043</v>
      </c>
      <c r="D371" s="216" t="s">
        <v>186</v>
      </c>
      <c r="E371" s="217" t="s">
        <v>1044</v>
      </c>
      <c r="F371" s="218" t="s">
        <v>1045</v>
      </c>
      <c r="G371" s="219" t="s">
        <v>244</v>
      </c>
      <c r="H371" s="220">
        <v>139.16999999999999</v>
      </c>
      <c r="I371" s="221"/>
      <c r="J371" s="222">
        <f>ROUND(I371*H371,2)</f>
        <v>0</v>
      </c>
      <c r="K371" s="223"/>
      <c r="L371" s="41"/>
      <c r="M371" s="224" t="s">
        <v>1</v>
      </c>
      <c r="N371" s="225" t="s">
        <v>41</v>
      </c>
      <c r="O371" s="88"/>
      <c r="P371" s="226">
        <f>O371*H371</f>
        <v>0</v>
      </c>
      <c r="Q371" s="226">
        <v>0.0012700000000000001</v>
      </c>
      <c r="R371" s="226">
        <f>Q371*H371</f>
        <v>0.17674589999999998</v>
      </c>
      <c r="S371" s="226">
        <v>0</v>
      </c>
      <c r="T371" s="22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8" t="s">
        <v>251</v>
      </c>
      <c r="AT371" s="228" t="s">
        <v>186</v>
      </c>
      <c r="AU371" s="228" t="s">
        <v>191</v>
      </c>
      <c r="AY371" s="14" t="s">
        <v>184</v>
      </c>
      <c r="BE371" s="229">
        <f>IF(N371="základná",J371,0)</f>
        <v>0</v>
      </c>
      <c r="BF371" s="229">
        <f>IF(N371="znížená",J371,0)</f>
        <v>0</v>
      </c>
      <c r="BG371" s="229">
        <f>IF(N371="zákl. prenesená",J371,0)</f>
        <v>0</v>
      </c>
      <c r="BH371" s="229">
        <f>IF(N371="zníž. prenesená",J371,0)</f>
        <v>0</v>
      </c>
      <c r="BI371" s="229">
        <f>IF(N371="nulová",J371,0)</f>
        <v>0</v>
      </c>
      <c r="BJ371" s="14" t="s">
        <v>191</v>
      </c>
      <c r="BK371" s="229">
        <f>ROUND(I371*H371,2)</f>
        <v>0</v>
      </c>
      <c r="BL371" s="14" t="s">
        <v>251</v>
      </c>
      <c r="BM371" s="228" t="s">
        <v>1046</v>
      </c>
    </row>
    <row r="372" s="12" customFormat="1" ht="22.8" customHeight="1">
      <c r="A372" s="12"/>
      <c r="B372" s="200"/>
      <c r="C372" s="201"/>
      <c r="D372" s="202" t="s">
        <v>74</v>
      </c>
      <c r="E372" s="214" t="s">
        <v>1047</v>
      </c>
      <c r="F372" s="214" t="s">
        <v>1048</v>
      </c>
      <c r="G372" s="201"/>
      <c r="H372" s="201"/>
      <c r="I372" s="204"/>
      <c r="J372" s="215">
        <f>BK372</f>
        <v>0</v>
      </c>
      <c r="K372" s="201"/>
      <c r="L372" s="206"/>
      <c r="M372" s="207"/>
      <c r="N372" s="208"/>
      <c r="O372" s="208"/>
      <c r="P372" s="209">
        <f>SUM(P373:P378)</f>
        <v>0</v>
      </c>
      <c r="Q372" s="208"/>
      <c r="R372" s="209">
        <f>SUM(R373:R378)</f>
        <v>0.56272558687999996</v>
      </c>
      <c r="S372" s="208"/>
      <c r="T372" s="210">
        <f>SUM(T373:T378)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1" t="s">
        <v>191</v>
      </c>
      <c r="AT372" s="212" t="s">
        <v>74</v>
      </c>
      <c r="AU372" s="212" t="s">
        <v>83</v>
      </c>
      <c r="AY372" s="211" t="s">
        <v>184</v>
      </c>
      <c r="BK372" s="213">
        <f>SUM(BK373:BK378)</f>
        <v>0</v>
      </c>
    </row>
    <row r="373" s="2" customFormat="1" ht="24.15" customHeight="1">
      <c r="A373" s="35"/>
      <c r="B373" s="36"/>
      <c r="C373" s="216" t="s">
        <v>1049</v>
      </c>
      <c r="D373" s="216" t="s">
        <v>186</v>
      </c>
      <c r="E373" s="217" t="s">
        <v>1050</v>
      </c>
      <c r="F373" s="218" t="s">
        <v>1051</v>
      </c>
      <c r="G373" s="219" t="s">
        <v>323</v>
      </c>
      <c r="H373" s="220">
        <v>621.80600000000004</v>
      </c>
      <c r="I373" s="221"/>
      <c r="J373" s="222">
        <f>ROUND(I373*H373,2)</f>
        <v>0</v>
      </c>
      <c r="K373" s="223"/>
      <c r="L373" s="41"/>
      <c r="M373" s="224" t="s">
        <v>1</v>
      </c>
      <c r="N373" s="225" t="s">
        <v>41</v>
      </c>
      <c r="O373" s="88"/>
      <c r="P373" s="226">
        <f>O373*H373</f>
        <v>0</v>
      </c>
      <c r="Q373" s="226">
        <v>7.8000000000000005E-07</v>
      </c>
      <c r="R373" s="226">
        <f>Q373*H373</f>
        <v>0.00048500868000000004</v>
      </c>
      <c r="S373" s="226">
        <v>0</v>
      </c>
      <c r="T373" s="22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8" t="s">
        <v>251</v>
      </c>
      <c r="AT373" s="228" t="s">
        <v>186</v>
      </c>
      <c r="AU373" s="228" t="s">
        <v>191</v>
      </c>
      <c r="AY373" s="14" t="s">
        <v>184</v>
      </c>
      <c r="BE373" s="229">
        <f>IF(N373="základná",J373,0)</f>
        <v>0</v>
      </c>
      <c r="BF373" s="229">
        <f>IF(N373="znížená",J373,0)</f>
        <v>0</v>
      </c>
      <c r="BG373" s="229">
        <f>IF(N373="zákl. prenesená",J373,0)</f>
        <v>0</v>
      </c>
      <c r="BH373" s="229">
        <f>IF(N373="zníž. prenesená",J373,0)</f>
        <v>0</v>
      </c>
      <c r="BI373" s="229">
        <f>IF(N373="nulová",J373,0)</f>
        <v>0</v>
      </c>
      <c r="BJ373" s="14" t="s">
        <v>191</v>
      </c>
      <c r="BK373" s="229">
        <f>ROUND(I373*H373,2)</f>
        <v>0</v>
      </c>
      <c r="BL373" s="14" t="s">
        <v>251</v>
      </c>
      <c r="BM373" s="228" t="s">
        <v>1052</v>
      </c>
    </row>
    <row r="374" s="2" customFormat="1" ht="24.15" customHeight="1">
      <c r="A374" s="35"/>
      <c r="B374" s="36"/>
      <c r="C374" s="216" t="s">
        <v>1053</v>
      </c>
      <c r="D374" s="216" t="s">
        <v>186</v>
      </c>
      <c r="E374" s="217" t="s">
        <v>1054</v>
      </c>
      <c r="F374" s="218" t="s">
        <v>1055</v>
      </c>
      <c r="G374" s="219" t="s">
        <v>244</v>
      </c>
      <c r="H374" s="220">
        <v>1117.2960000000001</v>
      </c>
      <c r="I374" s="221"/>
      <c r="J374" s="222">
        <f>ROUND(I374*H374,2)</f>
        <v>0</v>
      </c>
      <c r="K374" s="223"/>
      <c r="L374" s="41"/>
      <c r="M374" s="224" t="s">
        <v>1</v>
      </c>
      <c r="N374" s="225" t="s">
        <v>41</v>
      </c>
      <c r="O374" s="88"/>
      <c r="P374" s="226">
        <f>O374*H374</f>
        <v>0</v>
      </c>
      <c r="Q374" s="226">
        <v>9.7499999999999998E-05</v>
      </c>
      <c r="R374" s="226">
        <f>Q374*H374</f>
        <v>0.10893636</v>
      </c>
      <c r="S374" s="226">
        <v>0</v>
      </c>
      <c r="T374" s="22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8" t="s">
        <v>251</v>
      </c>
      <c r="AT374" s="228" t="s">
        <v>186</v>
      </c>
      <c r="AU374" s="228" t="s">
        <v>191</v>
      </c>
      <c r="AY374" s="14" t="s">
        <v>184</v>
      </c>
      <c r="BE374" s="229">
        <f>IF(N374="základná",J374,0)</f>
        <v>0</v>
      </c>
      <c r="BF374" s="229">
        <f>IF(N374="znížená",J374,0)</f>
        <v>0</v>
      </c>
      <c r="BG374" s="229">
        <f>IF(N374="zákl. prenesená",J374,0)</f>
        <v>0</v>
      </c>
      <c r="BH374" s="229">
        <f>IF(N374="zníž. prenesená",J374,0)</f>
        <v>0</v>
      </c>
      <c r="BI374" s="229">
        <f>IF(N374="nulová",J374,0)</f>
        <v>0</v>
      </c>
      <c r="BJ374" s="14" t="s">
        <v>191</v>
      </c>
      <c r="BK374" s="229">
        <f>ROUND(I374*H374,2)</f>
        <v>0</v>
      </c>
      <c r="BL374" s="14" t="s">
        <v>251</v>
      </c>
      <c r="BM374" s="228" t="s">
        <v>1056</v>
      </c>
    </row>
    <row r="375" s="2" customFormat="1" ht="24.15" customHeight="1">
      <c r="A375" s="35"/>
      <c r="B375" s="36"/>
      <c r="C375" s="216" t="s">
        <v>1057</v>
      </c>
      <c r="D375" s="216" t="s">
        <v>186</v>
      </c>
      <c r="E375" s="217" t="s">
        <v>1058</v>
      </c>
      <c r="F375" s="218" t="s">
        <v>1059</v>
      </c>
      <c r="G375" s="219" t="s">
        <v>244</v>
      </c>
      <c r="H375" s="220">
        <v>1117.2960000000001</v>
      </c>
      <c r="I375" s="221"/>
      <c r="J375" s="222">
        <f>ROUND(I375*H375,2)</f>
        <v>0</v>
      </c>
      <c r="K375" s="223"/>
      <c r="L375" s="41"/>
      <c r="M375" s="224" t="s">
        <v>1</v>
      </c>
      <c r="N375" s="225" t="s">
        <v>41</v>
      </c>
      <c r="O375" s="88"/>
      <c r="P375" s="226">
        <f>O375*H375</f>
        <v>0</v>
      </c>
      <c r="Q375" s="226">
        <v>3.3000000000000002E-06</v>
      </c>
      <c r="R375" s="226">
        <f>Q375*H375</f>
        <v>0.0036870768000000003</v>
      </c>
      <c r="S375" s="226">
        <v>0</v>
      </c>
      <c r="T375" s="22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8" t="s">
        <v>251</v>
      </c>
      <c r="AT375" s="228" t="s">
        <v>186</v>
      </c>
      <c r="AU375" s="228" t="s">
        <v>191</v>
      </c>
      <c r="AY375" s="14" t="s">
        <v>184</v>
      </c>
      <c r="BE375" s="229">
        <f>IF(N375="základná",J375,0)</f>
        <v>0</v>
      </c>
      <c r="BF375" s="229">
        <f>IF(N375="znížená",J375,0)</f>
        <v>0</v>
      </c>
      <c r="BG375" s="229">
        <f>IF(N375="zákl. prenesená",J375,0)</f>
        <v>0</v>
      </c>
      <c r="BH375" s="229">
        <f>IF(N375="zníž. prenesená",J375,0)</f>
        <v>0</v>
      </c>
      <c r="BI375" s="229">
        <f>IF(N375="nulová",J375,0)</f>
        <v>0</v>
      </c>
      <c r="BJ375" s="14" t="s">
        <v>191</v>
      </c>
      <c r="BK375" s="229">
        <f>ROUND(I375*H375,2)</f>
        <v>0</v>
      </c>
      <c r="BL375" s="14" t="s">
        <v>251</v>
      </c>
      <c r="BM375" s="228" t="s">
        <v>1060</v>
      </c>
    </row>
    <row r="376" s="2" customFormat="1" ht="24.15" customHeight="1">
      <c r="A376" s="35"/>
      <c r="B376" s="36"/>
      <c r="C376" s="216" t="s">
        <v>1061</v>
      </c>
      <c r="D376" s="216" t="s">
        <v>186</v>
      </c>
      <c r="E376" s="217" t="s">
        <v>1062</v>
      </c>
      <c r="F376" s="218" t="s">
        <v>1063</v>
      </c>
      <c r="G376" s="219" t="s">
        <v>244</v>
      </c>
      <c r="H376" s="220">
        <v>1117.2960000000001</v>
      </c>
      <c r="I376" s="221"/>
      <c r="J376" s="222">
        <f>ROUND(I376*H376,2)</f>
        <v>0</v>
      </c>
      <c r="K376" s="223"/>
      <c r="L376" s="41"/>
      <c r="M376" s="224" t="s">
        <v>1</v>
      </c>
      <c r="N376" s="225" t="s">
        <v>41</v>
      </c>
      <c r="O376" s="88"/>
      <c r="P376" s="226">
        <f>O376*H376</f>
        <v>0</v>
      </c>
      <c r="Q376" s="226">
        <v>3.1099999999999997E-05</v>
      </c>
      <c r="R376" s="226">
        <f>Q376*H376</f>
        <v>0.034747905599999997</v>
      </c>
      <c r="S376" s="226">
        <v>0</v>
      </c>
      <c r="T376" s="22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8" t="s">
        <v>251</v>
      </c>
      <c r="AT376" s="228" t="s">
        <v>186</v>
      </c>
      <c r="AU376" s="228" t="s">
        <v>191</v>
      </c>
      <c r="AY376" s="14" t="s">
        <v>184</v>
      </c>
      <c r="BE376" s="229">
        <f>IF(N376="základná",J376,0)</f>
        <v>0</v>
      </c>
      <c r="BF376" s="229">
        <f>IF(N376="znížená",J376,0)</f>
        <v>0</v>
      </c>
      <c r="BG376" s="229">
        <f>IF(N376="zákl. prenesená",J376,0)</f>
        <v>0</v>
      </c>
      <c r="BH376" s="229">
        <f>IF(N376="zníž. prenesená",J376,0)</f>
        <v>0</v>
      </c>
      <c r="BI376" s="229">
        <f>IF(N376="nulová",J376,0)</f>
        <v>0</v>
      </c>
      <c r="BJ376" s="14" t="s">
        <v>191</v>
      </c>
      <c r="BK376" s="229">
        <f>ROUND(I376*H376,2)</f>
        <v>0</v>
      </c>
      <c r="BL376" s="14" t="s">
        <v>251</v>
      </c>
      <c r="BM376" s="228" t="s">
        <v>1064</v>
      </c>
    </row>
    <row r="377" s="2" customFormat="1" ht="24.15" customHeight="1">
      <c r="A377" s="35"/>
      <c r="B377" s="36"/>
      <c r="C377" s="216" t="s">
        <v>1065</v>
      </c>
      <c r="D377" s="216" t="s">
        <v>186</v>
      </c>
      <c r="E377" s="217" t="s">
        <v>1066</v>
      </c>
      <c r="F377" s="218" t="s">
        <v>1067</v>
      </c>
      <c r="G377" s="219" t="s">
        <v>244</v>
      </c>
      <c r="H377" s="220">
        <v>414.25</v>
      </c>
      <c r="I377" s="221"/>
      <c r="J377" s="222">
        <f>ROUND(I377*H377,2)</f>
        <v>0</v>
      </c>
      <c r="K377" s="223"/>
      <c r="L377" s="41"/>
      <c r="M377" s="224" t="s">
        <v>1</v>
      </c>
      <c r="N377" s="225" t="s">
        <v>41</v>
      </c>
      <c r="O377" s="88"/>
      <c r="P377" s="226">
        <f>O377*H377</f>
        <v>0</v>
      </c>
      <c r="Q377" s="226">
        <v>1.9999999999999999E-06</v>
      </c>
      <c r="R377" s="226">
        <f>Q377*H377</f>
        <v>0.00082849999999999992</v>
      </c>
      <c r="S377" s="226">
        <v>0</v>
      </c>
      <c r="T377" s="22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8" t="s">
        <v>251</v>
      </c>
      <c r="AT377" s="228" t="s">
        <v>186</v>
      </c>
      <c r="AU377" s="228" t="s">
        <v>191</v>
      </c>
      <c r="AY377" s="14" t="s">
        <v>184</v>
      </c>
      <c r="BE377" s="229">
        <f>IF(N377="základná",J377,0)</f>
        <v>0</v>
      </c>
      <c r="BF377" s="229">
        <f>IF(N377="znížená",J377,0)</f>
        <v>0</v>
      </c>
      <c r="BG377" s="229">
        <f>IF(N377="zákl. prenesená",J377,0)</f>
        <v>0</v>
      </c>
      <c r="BH377" s="229">
        <f>IF(N377="zníž. prenesená",J377,0)</f>
        <v>0</v>
      </c>
      <c r="BI377" s="229">
        <f>IF(N377="nulová",J377,0)</f>
        <v>0</v>
      </c>
      <c r="BJ377" s="14" t="s">
        <v>191</v>
      </c>
      <c r="BK377" s="229">
        <f>ROUND(I377*H377,2)</f>
        <v>0</v>
      </c>
      <c r="BL377" s="14" t="s">
        <v>251</v>
      </c>
      <c r="BM377" s="228" t="s">
        <v>1068</v>
      </c>
    </row>
    <row r="378" s="2" customFormat="1" ht="24.15" customHeight="1">
      <c r="A378" s="35"/>
      <c r="B378" s="36"/>
      <c r="C378" s="216" t="s">
        <v>1069</v>
      </c>
      <c r="D378" s="216" t="s">
        <v>186</v>
      </c>
      <c r="E378" s="217" t="s">
        <v>1070</v>
      </c>
      <c r="F378" s="218" t="s">
        <v>1071</v>
      </c>
      <c r="G378" s="219" t="s">
        <v>244</v>
      </c>
      <c r="H378" s="220">
        <v>978.12599999999998</v>
      </c>
      <c r="I378" s="221"/>
      <c r="J378" s="222">
        <f>ROUND(I378*H378,2)</f>
        <v>0</v>
      </c>
      <c r="K378" s="223"/>
      <c r="L378" s="41"/>
      <c r="M378" s="242" t="s">
        <v>1</v>
      </c>
      <c r="N378" s="243" t="s">
        <v>41</v>
      </c>
      <c r="O378" s="244"/>
      <c r="P378" s="245">
        <f>O378*H378</f>
        <v>0</v>
      </c>
      <c r="Q378" s="245">
        <v>0.00042329999999999999</v>
      </c>
      <c r="R378" s="245">
        <f>Q378*H378</f>
        <v>0.4140407358</v>
      </c>
      <c r="S378" s="245">
        <v>0</v>
      </c>
      <c r="T378" s="246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8" t="s">
        <v>251</v>
      </c>
      <c r="AT378" s="228" t="s">
        <v>186</v>
      </c>
      <c r="AU378" s="228" t="s">
        <v>191</v>
      </c>
      <c r="AY378" s="14" t="s">
        <v>184</v>
      </c>
      <c r="BE378" s="229">
        <f>IF(N378="základná",J378,0)</f>
        <v>0</v>
      </c>
      <c r="BF378" s="229">
        <f>IF(N378="znížená",J378,0)</f>
        <v>0</v>
      </c>
      <c r="BG378" s="229">
        <f>IF(N378="zákl. prenesená",J378,0)</f>
        <v>0</v>
      </c>
      <c r="BH378" s="229">
        <f>IF(N378="zníž. prenesená",J378,0)</f>
        <v>0</v>
      </c>
      <c r="BI378" s="229">
        <f>IF(N378="nulová",J378,0)</f>
        <v>0</v>
      </c>
      <c r="BJ378" s="14" t="s">
        <v>191</v>
      </c>
      <c r="BK378" s="229">
        <f>ROUND(I378*H378,2)</f>
        <v>0</v>
      </c>
      <c r="BL378" s="14" t="s">
        <v>251</v>
      </c>
      <c r="BM378" s="228" t="s">
        <v>1072</v>
      </c>
    </row>
    <row r="379" s="2" customFormat="1" ht="6.96" customHeight="1">
      <c r="A379" s="35"/>
      <c r="B379" s="63"/>
      <c r="C379" s="64"/>
      <c r="D379" s="64"/>
      <c r="E379" s="64"/>
      <c r="F379" s="64"/>
      <c r="G379" s="64"/>
      <c r="H379" s="64"/>
      <c r="I379" s="64"/>
      <c r="J379" s="64"/>
      <c r="K379" s="64"/>
      <c r="L379" s="41"/>
      <c r="M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</row>
  </sheetData>
  <sheetProtection sheet="1" autoFilter="0" formatColumns="0" formatRows="0" objects="1" scenarios="1" spinCount="100000" saltValue="EZ3NpV27sglNZ89mz97jkLsIsqYq7uy6qsCSw6MZFBFeLIEi0xRdZKRapacwc7WHkKF7Mq2oKjBs/qGbS5JaZQ==" hashValue="432SlwvA1i66x1t6JeY/4E3QSdVni+NNgRXpKweJ2x/adYDoQAmzXF2nBzbcIOTWV9q8NrD4f7Qr1HiiSpgkTQ==" algorithmName="SHA-512" password="CC35"/>
  <autoFilter ref="C138:K378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1575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1391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SO07 75 - Elektroinštalácia pre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Jaroslav Ďurmek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1096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SO07 75 - Elektroinštalácia pre VZT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Jaroslav Ďurmek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1098</v>
      </c>
      <c r="F120" s="214" t="s">
        <v>1099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1576</v>
      </c>
      <c r="F121" s="218" t="s">
        <v>1577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1578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3LdPgI1k0WYsXQIrlbFCYRcEYac7w9+7PUZwxwGgxsq8EWSLW34CzyIG4+RObPSN8F05t8ycmGjxXIUX7S20Cg==" hashValue="INSfQWCBV+c2kt+yF5N6JFRI1pE3aml8Jn2QJRANAOTDi9nfbHvM00j/LhiI6664H8qg6KbXuodg6Rsw5KW8F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1073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1074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SO01-03 - Zdravotechnika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157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1075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SO01-03 - Zdravotechnika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0.013509999999999999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601</v>
      </c>
      <c r="F119" s="203" t="s">
        <v>602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0.013509999999999999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191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1076</v>
      </c>
      <c r="F120" s="214" t="s">
        <v>1077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0.013509999999999999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191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1078</v>
      </c>
      <c r="F121" s="218" t="s">
        <v>1079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0.013509999999999999</v>
      </c>
      <c r="R121" s="245">
        <f>Q121*H121</f>
        <v>0.013509999999999999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251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251</v>
      </c>
      <c r="BM121" s="228" t="s">
        <v>1081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feMrPsVddjkM2hSjfY54tn1Y2zM0dBFqhTN2EZSNBIq3RW5NDg5O1zW6B4KBG2rh6FZ1oLV97m+rPLRs3P40eQ==" hashValue="2IES8rxEmaUSqBXQy7YwsscM2hio9gUBjRC1lheXtYGC/SN4pUh/fpaLAMH9F7rFE7VU1AkK2yjHINO7vZfUm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1082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1083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ROUND((SUM(BE118:BE122)),  2)</f>
        <v>0</v>
      </c>
      <c r="G33" s="35"/>
      <c r="H33" s="35"/>
      <c r="I33" s="152">
        <v>0.20000000000000001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ROUND((SUM(BF118:BF122)),  2)</f>
        <v>0</v>
      </c>
      <c r="G34" s="35"/>
      <c r="H34" s="35"/>
      <c r="I34" s="152">
        <v>0.20000000000000001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ROUND((SUM(BG118:BG122)),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ROUND((SUM(BH118:BH122)),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SO01-04 - Vykurovanie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Marián Henek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157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1084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SO01-04 - Vykurovanie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 Marián Henek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0.00172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601</v>
      </c>
      <c r="F119" s="203" t="s">
        <v>602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0.00172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191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1085</v>
      </c>
      <c r="F120" s="214" t="s">
        <v>1086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0.00172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191</v>
      </c>
      <c r="AT120" s="212" t="s">
        <v>74</v>
      </c>
      <c r="AU120" s="212" t="s">
        <v>83</v>
      </c>
      <c r="AY120" s="211" t="s">
        <v>184</v>
      </c>
      <c r="BK120" s="213">
        <f>SUM(BK121:BK122)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1087</v>
      </c>
      <c r="F121" s="218" t="s">
        <v>1088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0.00085999999999999998</v>
      </c>
      <c r="R121" s="226">
        <f>Q121*H121</f>
        <v>0.00085999999999999998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251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251</v>
      </c>
      <c r="BM121" s="228" t="s">
        <v>1089</v>
      </c>
    </row>
    <row r="122" s="2" customFormat="1" ht="14.4" customHeight="1">
      <c r="A122" s="35"/>
      <c r="B122" s="36"/>
      <c r="C122" s="216" t="s">
        <v>191</v>
      </c>
      <c r="D122" s="216" t="s">
        <v>186</v>
      </c>
      <c r="E122" s="217" t="s">
        <v>1090</v>
      </c>
      <c r="F122" s="218" t="s">
        <v>1091</v>
      </c>
      <c r="G122" s="219" t="s">
        <v>1080</v>
      </c>
      <c r="H122" s="220">
        <v>1</v>
      </c>
      <c r="I122" s="221"/>
      <c r="J122" s="222">
        <f>ROUND(I122*H122,2)</f>
        <v>0</v>
      </c>
      <c r="K122" s="223"/>
      <c r="L122" s="41"/>
      <c r="M122" s="242" t="s">
        <v>1</v>
      </c>
      <c r="N122" s="243" t="s">
        <v>41</v>
      </c>
      <c r="O122" s="244"/>
      <c r="P122" s="245">
        <f>O122*H122</f>
        <v>0</v>
      </c>
      <c r="Q122" s="245">
        <v>0.00085999999999999998</v>
      </c>
      <c r="R122" s="245">
        <f>Q122*H122</f>
        <v>0.00085999999999999998</v>
      </c>
      <c r="S122" s="245">
        <v>0</v>
      </c>
      <c r="T122" s="24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251</v>
      </c>
      <c r="AT122" s="228" t="s">
        <v>186</v>
      </c>
      <c r="AU122" s="228" t="s">
        <v>191</v>
      </c>
      <c r="AY122" s="14" t="s">
        <v>184</v>
      </c>
      <c r="BE122" s="229">
        <f>IF(N122="základná",J122,0)</f>
        <v>0</v>
      </c>
      <c r="BF122" s="229">
        <f>IF(N122="znížená",J122,0)</f>
        <v>0</v>
      </c>
      <c r="BG122" s="229">
        <f>IF(N122="zákl. prenesená",J122,0)</f>
        <v>0</v>
      </c>
      <c r="BH122" s="229">
        <f>IF(N122="zníž. prenesená",J122,0)</f>
        <v>0</v>
      </c>
      <c r="BI122" s="229">
        <f>IF(N122="nulová",J122,0)</f>
        <v>0</v>
      </c>
      <c r="BJ122" s="14" t="s">
        <v>191</v>
      </c>
      <c r="BK122" s="229">
        <f>ROUND(I122*H122,2)</f>
        <v>0</v>
      </c>
      <c r="BL122" s="14" t="s">
        <v>251</v>
      </c>
      <c r="BM122" s="228" t="s">
        <v>1092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yZPGtLZX2zzHRnbo89+NGKiEoZ4I3f/sf96wwt6lfYY+VsPoPdhI+FWsHBsUPFPxNuB+v4YsETTq4wSOFUeRzw==" hashValue="OJwNz4Az63BaH/CoRtkXhNrLfrAQ5yTlsm4TwfALUIJjnEu5ISEgP9V4kqDeWEwxe7jvLCjMjV6fAMr322ZFB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1094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SO01-05 - Elektroinštalácia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Ing.Jaroslav Ďurmek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1096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SO01-05 - Elektroinštalácia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Ing.Jaroslav Ďurmek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1098</v>
      </c>
      <c r="F120" s="214" t="s">
        <v>1099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1100</v>
      </c>
      <c r="F121" s="218" t="s">
        <v>1101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1102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IGSyh5apCzWTuPee5V0jKYtVEAY6M8BhcvkEgEmBchCLsEm7k+96Tf85QzHCILRTY1acU+4hM5zF1cVkJ5D+YQ==" hashValue="QrfmOZdvCFAwi69Ju96xxJ0BmNd8dgoQsQ5pLPq7ox+Os0tSk1AFIULV9UNzvN86y91BqfzLIatm7vLWeF7g1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1094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SO01-06 - Bleskozvod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Ing.Jaroslav Ďurmek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1096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SO01-06 - Bleskozvod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Ing.Jaroslav Ďurmek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1098</v>
      </c>
      <c r="F120" s="214" t="s">
        <v>1099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14.4" customHeight="1">
      <c r="A121" s="35"/>
      <c r="B121" s="36"/>
      <c r="C121" s="216" t="s">
        <v>83</v>
      </c>
      <c r="D121" s="216" t="s">
        <v>186</v>
      </c>
      <c r="E121" s="217" t="s">
        <v>1104</v>
      </c>
      <c r="F121" s="218" t="s">
        <v>1105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1106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Fzcd8QuArY8dLSzWzDApFRxFxm0bvTOE6B9fEuVE6jSKi28HvOFzcCMsRk/bY6Oo+TR6m6z7xxXf13FcBFkvPg==" hashValue="5mmDcL4KXOEElerreK14kWBp/nH2dWX7eKrqHxCmq8todCFW4n7U+8CehgaBr1+CofYes8ETl557JIYjzrlVS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1107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1108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SO02 - STL plynová prípojka a MaRZ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1109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SO02 - STL plynová prípojka a MaRZ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1.0000000000000001E-05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1.0000000000000001E-05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1110</v>
      </c>
      <c r="F120" s="214" t="s">
        <v>1111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1.0000000000000001E-05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1112</v>
      </c>
      <c r="F121" s="218" t="s">
        <v>1113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1.0000000000000001E-05</v>
      </c>
      <c r="R121" s="245">
        <f>Q121*H121</f>
        <v>1.0000000000000001E-05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1114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iwt8o/fgS2n4DfHSN/RX0N27HxkroRVYs6TAQeB2yk2MPgOLLHbu4Ib2yZSofb1X6yD3dTSt3n5VAsWo+z8THg==" hashValue="Gi6Raxv0ddYhAsxFk1hwBWnd18QXgm1WxoOyg4d8jL1LpFs8N5xkyGB4PspK8VajIr7HfqrFzUVGpM6t71MD6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1115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1108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SO02 01 - Preložka plynu časť elektroinštalácia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1095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1109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SO02 01 - Preložka plynu časť elektroinštalácia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1.0000000000000001E-05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237</v>
      </c>
      <c r="F119" s="203" t="s">
        <v>1097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1.0000000000000001E-05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196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1110</v>
      </c>
      <c r="F120" s="214" t="s">
        <v>1111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1.0000000000000001E-05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196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1116</v>
      </c>
      <c r="F121" s="218" t="s">
        <v>1117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1.0000000000000001E-05</v>
      </c>
      <c r="R121" s="245">
        <f>Q121*H121</f>
        <v>1.0000000000000001E-05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448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448</v>
      </c>
      <c r="BM121" s="228" t="s">
        <v>1118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SZBH587xXvWbEApt8eZmwErTGiWM3co57dYX9r3ETym2JLjkHo1YlqaTyZUhr7YhYl78Ll40M6lPPXd2DV7VNw==" hashValue="n0VJmkJ+fBwMjiZnoEBMihrcLACzFggEMnKCt5+E0L8ZxamDuOrWUgJB2f8ujNQQTF7urXTKazZcrOzB0kaOq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75</v>
      </c>
    </row>
    <row r="4" s="1" customFormat="1" ht="24.96" customHeight="1">
      <c r="B4" s="17"/>
      <c r="D4" s="135" t="s">
        <v>139</v>
      </c>
      <c r="L4" s="17"/>
      <c r="M4" s="136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'Rekapitulácia stavby'!K6</f>
        <v>Prístavba a stavebné úpravy MŠ Okružná 53/5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140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'Rekapitulácia stavby'!AN8</f>
        <v>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tr">
        <f>IF('Rekapitulácia stavby'!AN10="","",'Rekapitulácia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IF('Rekapitulácia stavby'!E11="","",'Rekapitulácia stavby'!E11)</f>
        <v xml:space="preserve"> </v>
      </c>
      <c r="F15" s="35"/>
      <c r="G15" s="35"/>
      <c r="H15" s="35"/>
      <c r="I15" s="137" t="s">
        <v>26</v>
      </c>
      <c r="J15" s="140" t="str">
        <f>IF('Rekapitulácia stavby'!AN11="","",'Rekapitulácia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0"/>
      <c r="G18" s="140"/>
      <c r="H18" s="140"/>
      <c r="I18" s="137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1108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ROUND((SUM(BE118:BE121)),  2)</f>
        <v>0</v>
      </c>
      <c r="G33" s="35"/>
      <c r="H33" s="35"/>
      <c r="I33" s="152">
        <v>0.20000000000000001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ROUND((SUM(BF118:BF121)),  2)</f>
        <v>0</v>
      </c>
      <c r="G34" s="35"/>
      <c r="H34" s="35"/>
      <c r="I34" s="152">
        <v>0.20000000000000001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ROUND((SUM(BG118:BG121)),  2)</f>
        <v>0</v>
      </c>
      <c r="G35" s="35"/>
      <c r="H35" s="35"/>
      <c r="I35" s="152">
        <v>0.20000000000000001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ROUND((SUM(BH118:BH121)),  2)</f>
        <v>0</v>
      </c>
      <c r="G36" s="35"/>
      <c r="H36" s="35"/>
      <c r="I36" s="152">
        <v>0.20000000000000001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Prístavba a stavebné úpravy MŠ Okružná 53/5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140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SO03 - Vnútro-areálová splašková kanalizácia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Ilava</v>
      </c>
      <c r="G89" s="37"/>
      <c r="H89" s="37"/>
      <c r="I89" s="29" t="s">
        <v>21</v>
      </c>
      <c r="J89" s="76" t="str">
        <f>IF(J12="","",J12)</f>
        <v>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Ing. Jozef Illa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Ing.Jozef Vyslúžil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143</v>
      </c>
      <c r="D94" s="173"/>
      <c r="E94" s="173"/>
      <c r="F94" s="173"/>
      <c r="G94" s="173"/>
      <c r="H94" s="173"/>
      <c r="I94" s="173"/>
      <c r="J94" s="174" t="s">
        <v>144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145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146</v>
      </c>
    </row>
    <row r="97" s="9" customFormat="1" ht="24.96" customHeight="1">
      <c r="A97" s="9"/>
      <c r="B97" s="176"/>
      <c r="C97" s="177"/>
      <c r="D97" s="178" t="s">
        <v>147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149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Prístavba a stavebné úpravy MŠ Okružná 53/5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140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SO03 - Vnútro-areálová splašková kanalizácia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Ilava</v>
      </c>
      <c r="G112" s="37"/>
      <c r="H112" s="37"/>
      <c r="I112" s="29" t="s">
        <v>21</v>
      </c>
      <c r="J112" s="76" t="str">
        <f>IF(J12="","",J12)</f>
        <v>1. 12. 2020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Ing. Jozef Illa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Ing.Jozef Vyslúžil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171</v>
      </c>
      <c r="D117" s="191" t="s">
        <v>60</v>
      </c>
      <c r="E117" s="191" t="s">
        <v>56</v>
      </c>
      <c r="F117" s="191" t="s">
        <v>57</v>
      </c>
      <c r="G117" s="191" t="s">
        <v>172</v>
      </c>
      <c r="H117" s="191" t="s">
        <v>173</v>
      </c>
      <c r="I117" s="191" t="s">
        <v>174</v>
      </c>
      <c r="J117" s="192" t="s">
        <v>144</v>
      </c>
      <c r="K117" s="193" t="s">
        <v>175</v>
      </c>
      <c r="L117" s="194"/>
      <c r="M117" s="97" t="s">
        <v>1</v>
      </c>
      <c r="N117" s="98" t="s">
        <v>39</v>
      </c>
      <c r="O117" s="98" t="s">
        <v>176</v>
      </c>
      <c r="P117" s="98" t="s">
        <v>177</v>
      </c>
      <c r="Q117" s="98" t="s">
        <v>178</v>
      </c>
      <c r="R117" s="98" t="s">
        <v>179</v>
      </c>
      <c r="S117" s="98" t="s">
        <v>180</v>
      </c>
      <c r="T117" s="99" t="s">
        <v>181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0.24271000000000001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146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182</v>
      </c>
      <c r="F119" s="203" t="s">
        <v>183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0.24271000000000001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184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191</v>
      </c>
      <c r="F120" s="214" t="s">
        <v>246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0.24271000000000001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184</v>
      </c>
      <c r="BK120" s="213">
        <f>BK121</f>
        <v>0</v>
      </c>
    </row>
    <row r="121" s="2" customFormat="1" ht="24.15" customHeight="1">
      <c r="A121" s="35"/>
      <c r="B121" s="36"/>
      <c r="C121" s="216" t="s">
        <v>83</v>
      </c>
      <c r="D121" s="216" t="s">
        <v>186</v>
      </c>
      <c r="E121" s="217" t="s">
        <v>1120</v>
      </c>
      <c r="F121" s="218" t="s">
        <v>1121</v>
      </c>
      <c r="G121" s="219" t="s">
        <v>1080</v>
      </c>
      <c r="H121" s="220">
        <v>1</v>
      </c>
      <c r="I121" s="221"/>
      <c r="J121" s="222">
        <f>ROUND(I121*H121,2)</f>
        <v>0</v>
      </c>
      <c r="K121" s="223"/>
      <c r="L121" s="41"/>
      <c r="M121" s="242" t="s">
        <v>1</v>
      </c>
      <c r="N121" s="243" t="s">
        <v>41</v>
      </c>
      <c r="O121" s="244"/>
      <c r="P121" s="245">
        <f>O121*H121</f>
        <v>0</v>
      </c>
      <c r="Q121" s="245">
        <v>0.24271000000000001</v>
      </c>
      <c r="R121" s="245">
        <f>Q121*H121</f>
        <v>0.24271000000000001</v>
      </c>
      <c r="S121" s="245">
        <v>0</v>
      </c>
      <c r="T121" s="24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190</v>
      </c>
      <c r="AT121" s="228" t="s">
        <v>186</v>
      </c>
      <c r="AU121" s="228" t="s">
        <v>191</v>
      </c>
      <c r="AY121" s="14" t="s">
        <v>184</v>
      </c>
      <c r="BE121" s="229">
        <f>IF(N121="základná",J121,0)</f>
        <v>0</v>
      </c>
      <c r="BF121" s="229">
        <f>IF(N121="znížená",J121,0)</f>
        <v>0</v>
      </c>
      <c r="BG121" s="229">
        <f>IF(N121="zákl. prenesená",J121,0)</f>
        <v>0</v>
      </c>
      <c r="BH121" s="229">
        <f>IF(N121="zníž. prenesená",J121,0)</f>
        <v>0</v>
      </c>
      <c r="BI121" s="229">
        <f>IF(N121="nulová",J121,0)</f>
        <v>0</v>
      </c>
      <c r="BJ121" s="14" t="s">
        <v>191</v>
      </c>
      <c r="BK121" s="229">
        <f>ROUND(I121*H121,2)</f>
        <v>0</v>
      </c>
      <c r="BL121" s="14" t="s">
        <v>190</v>
      </c>
      <c r="BM121" s="228" t="s">
        <v>1122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oAI93c3UQ2HAL+aCoTIwxn0cPS1Bv3fBbgpfKR5EekPegLL8ArfRha3mM763UYorWEKht6H2P4fJfSp3M0/LrA==" hashValue="h58puOVsq1LuH753IPE2m1VDNK+Anh8xMpvFYvOByYdxb0ABkOGT+4yuzjIfs4oLwivwPmvbO5gTgtWu4VIol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DESKTOP-FMBGFP5\ASUS</dc:creator>
  <cp:lastModifiedBy>DESKTOP-FMBGFP5\ASUS</cp:lastModifiedBy>
  <dcterms:created xsi:type="dcterms:W3CDTF">2021-01-25T05:58:04Z</dcterms:created>
  <dcterms:modified xsi:type="dcterms:W3CDTF">2021-01-25T05:58:24Z</dcterms:modified>
</cp:coreProperties>
</file>