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0" yWindow="510" windowWidth="27495" windowHeight="10935" activeTab="2"/>
  </bookViews>
  <sheets>
    <sheet name="Rekapitulácia stavby" sheetId="1" r:id="rId1"/>
    <sheet name="BP - Búracie práce" sheetId="2" r:id="rId2"/>
    <sheet name="NS - Nový stav" sheetId="3" r:id="rId3"/>
  </sheets>
  <definedNames>
    <definedName name="_xlnm._FilterDatabase" localSheetId="1" hidden="1">'BP - Búracie práce'!$C$123:$K$250</definedName>
    <definedName name="_xlnm._FilterDatabase" localSheetId="2" hidden="1">'NS - Nový stav'!$C$133:$K$347</definedName>
    <definedName name="_xlnm.Print_Titles" localSheetId="1">'BP - Búracie práce'!$123:$123</definedName>
    <definedName name="_xlnm.Print_Titles" localSheetId="2">'NS - Nový stav'!$133:$133</definedName>
    <definedName name="_xlnm.Print_Titles" localSheetId="0">'Rekapitulácia stavby'!$92:$92</definedName>
    <definedName name="_xlnm.Print_Area" localSheetId="1">'BP - Búracie práce'!$C$4:$J$76,'BP - Búracie práce'!$C$82:$J$105,'BP - Búracie práce'!$C$111:$K$250</definedName>
    <definedName name="_xlnm.Print_Area" localSheetId="2">'NS - Nový stav'!$C$4:$J$76,'NS - Nový stav'!$C$82:$J$115,'NS - Nový stav'!$C$121:$K$347</definedName>
    <definedName name="_xlnm.Print_Area" localSheetId="0">'Rekapitulácia stavby'!$D$4:$AO$76,'Rekapitulácia stavby'!$C$82:$AQ$97</definedName>
  </definedNames>
  <calcPr calcId="145621"/>
</workbook>
</file>

<file path=xl/calcChain.xml><?xml version="1.0" encoding="utf-8"?>
<calcChain xmlns="http://schemas.openxmlformats.org/spreadsheetml/2006/main">
  <c r="J37" i="3" l="1"/>
  <c r="J36" i="3"/>
  <c r="AY96" i="1"/>
  <c r="J35" i="3"/>
  <c r="AX96" i="1" s="1"/>
  <c r="BI347" i="3"/>
  <c r="BH347" i="3"/>
  <c r="BG347" i="3"/>
  <c r="BE347" i="3"/>
  <c r="T347" i="3"/>
  <c r="R347" i="3"/>
  <c r="P347" i="3"/>
  <c r="BI346" i="3"/>
  <c r="BH346" i="3"/>
  <c r="BG346" i="3"/>
  <c r="BE346" i="3"/>
  <c r="T346" i="3"/>
  <c r="R346" i="3"/>
  <c r="P346" i="3"/>
  <c r="BI345" i="3"/>
  <c r="BH345" i="3"/>
  <c r="BG345" i="3"/>
  <c r="BE345" i="3"/>
  <c r="T345" i="3"/>
  <c r="R345" i="3"/>
  <c r="P345" i="3"/>
  <c r="BI344" i="3"/>
  <c r="BH344" i="3"/>
  <c r="BG344" i="3"/>
  <c r="BE344" i="3"/>
  <c r="T344" i="3"/>
  <c r="R344" i="3"/>
  <c r="P344" i="3"/>
  <c r="BI341" i="3"/>
  <c r="BH341" i="3"/>
  <c r="BG341" i="3"/>
  <c r="BE341" i="3"/>
  <c r="T341" i="3"/>
  <c r="R341" i="3"/>
  <c r="P341" i="3"/>
  <c r="BI339" i="3"/>
  <c r="BH339" i="3"/>
  <c r="BG339" i="3"/>
  <c r="BE339" i="3"/>
  <c r="T339" i="3"/>
  <c r="R339" i="3"/>
  <c r="P339" i="3"/>
  <c r="BI335" i="3"/>
  <c r="BH335" i="3"/>
  <c r="BG335" i="3"/>
  <c r="BE335" i="3"/>
  <c r="T335" i="3"/>
  <c r="R335" i="3"/>
  <c r="P335" i="3"/>
  <c r="BI333" i="3"/>
  <c r="BH333" i="3"/>
  <c r="BG333" i="3"/>
  <c r="BE333" i="3"/>
  <c r="T333" i="3"/>
  <c r="R333" i="3"/>
  <c r="P333" i="3"/>
  <c r="BI331" i="3"/>
  <c r="BH331" i="3"/>
  <c r="BG331" i="3"/>
  <c r="BE331" i="3"/>
  <c r="T331" i="3"/>
  <c r="R331" i="3"/>
  <c r="P331" i="3"/>
  <c r="BI329" i="3"/>
  <c r="BH329" i="3"/>
  <c r="BG329" i="3"/>
  <c r="BE329" i="3"/>
  <c r="T329" i="3"/>
  <c r="R329" i="3"/>
  <c r="P329" i="3"/>
  <c r="BI326" i="3"/>
  <c r="BH326" i="3"/>
  <c r="BG326" i="3"/>
  <c r="BE326" i="3"/>
  <c r="T326" i="3"/>
  <c r="R326" i="3"/>
  <c r="P326" i="3"/>
  <c r="BI324" i="3"/>
  <c r="BH324" i="3"/>
  <c r="BG324" i="3"/>
  <c r="BE324" i="3"/>
  <c r="T324" i="3"/>
  <c r="R324" i="3"/>
  <c r="P324" i="3"/>
  <c r="BI323" i="3"/>
  <c r="BH323" i="3"/>
  <c r="BG323" i="3"/>
  <c r="BE323" i="3"/>
  <c r="T323" i="3"/>
  <c r="R323" i="3"/>
  <c r="P323" i="3"/>
  <c r="BI322" i="3"/>
  <c r="BH322" i="3"/>
  <c r="BG322" i="3"/>
  <c r="BE322" i="3"/>
  <c r="T322" i="3"/>
  <c r="R322" i="3"/>
  <c r="P322" i="3"/>
  <c r="BI320" i="3"/>
  <c r="BH320" i="3"/>
  <c r="BG320" i="3"/>
  <c r="BE320" i="3"/>
  <c r="T320" i="3"/>
  <c r="R320" i="3"/>
  <c r="P320" i="3"/>
  <c r="BI318" i="3"/>
  <c r="BH318" i="3"/>
  <c r="BG318" i="3"/>
  <c r="BE318" i="3"/>
  <c r="T318" i="3"/>
  <c r="R318" i="3"/>
  <c r="P318" i="3"/>
  <c r="BI314" i="3"/>
  <c r="BH314" i="3"/>
  <c r="BG314" i="3"/>
  <c r="BE314" i="3"/>
  <c r="T314" i="3"/>
  <c r="R314" i="3"/>
  <c r="P314" i="3"/>
  <c r="BI312" i="3"/>
  <c r="BH312" i="3"/>
  <c r="BG312" i="3"/>
  <c r="BE312" i="3"/>
  <c r="T312" i="3"/>
  <c r="R312" i="3"/>
  <c r="P312" i="3"/>
  <c r="BI309" i="3"/>
  <c r="BH309" i="3"/>
  <c r="BG309" i="3"/>
  <c r="BE309" i="3"/>
  <c r="T309" i="3"/>
  <c r="R309" i="3"/>
  <c r="P309" i="3"/>
  <c r="BI302" i="3"/>
  <c r="BH302" i="3"/>
  <c r="BG302" i="3"/>
  <c r="BE302" i="3"/>
  <c r="T302" i="3"/>
  <c r="R302" i="3"/>
  <c r="P302" i="3"/>
  <c r="BI300" i="3"/>
  <c r="BH300" i="3"/>
  <c r="BG300" i="3"/>
  <c r="BE300" i="3"/>
  <c r="T300" i="3"/>
  <c r="R300" i="3"/>
  <c r="P300" i="3"/>
  <c r="BI293" i="3"/>
  <c r="BH293" i="3"/>
  <c r="BG293" i="3"/>
  <c r="BE293" i="3"/>
  <c r="T293" i="3"/>
  <c r="R293" i="3"/>
  <c r="P293" i="3"/>
  <c r="BI291" i="3"/>
  <c r="BH291" i="3"/>
  <c r="BG291" i="3"/>
  <c r="BE291" i="3"/>
  <c r="T291" i="3"/>
  <c r="R291" i="3"/>
  <c r="P291" i="3"/>
  <c r="BI290" i="3"/>
  <c r="BH290" i="3"/>
  <c r="BG290" i="3"/>
  <c r="BE290" i="3"/>
  <c r="T290" i="3"/>
  <c r="R290" i="3"/>
  <c r="P290" i="3"/>
  <c r="BI287" i="3"/>
  <c r="BH287" i="3"/>
  <c r="BG287" i="3"/>
  <c r="BE287" i="3"/>
  <c r="T287" i="3"/>
  <c r="R287" i="3"/>
  <c r="P287" i="3"/>
  <c r="BI285" i="3"/>
  <c r="BH285" i="3"/>
  <c r="BG285" i="3"/>
  <c r="BE285" i="3"/>
  <c r="T285" i="3"/>
  <c r="R285" i="3"/>
  <c r="P285" i="3"/>
  <c r="BI283" i="3"/>
  <c r="BH283" i="3"/>
  <c r="BG283" i="3"/>
  <c r="BE283" i="3"/>
  <c r="T283" i="3"/>
  <c r="R283" i="3"/>
  <c r="P283" i="3"/>
  <c r="BI282" i="3"/>
  <c r="BH282" i="3"/>
  <c r="BG282" i="3"/>
  <c r="BE282" i="3"/>
  <c r="T282" i="3"/>
  <c r="R282" i="3"/>
  <c r="P282" i="3"/>
  <c r="BI276" i="3"/>
  <c r="BH276" i="3"/>
  <c r="BG276" i="3"/>
  <c r="BE276" i="3"/>
  <c r="T276" i="3"/>
  <c r="R276" i="3"/>
  <c r="P276" i="3"/>
  <c r="BI274" i="3"/>
  <c r="BH274" i="3"/>
  <c r="BG274" i="3"/>
  <c r="BE274" i="3"/>
  <c r="T274" i="3"/>
  <c r="R274" i="3"/>
  <c r="P274" i="3"/>
  <c r="BI270" i="3"/>
  <c r="BH270" i="3"/>
  <c r="BG270" i="3"/>
  <c r="BE270" i="3"/>
  <c r="T270" i="3"/>
  <c r="R270" i="3"/>
  <c r="P270" i="3"/>
  <c r="BI266" i="3"/>
  <c r="BH266" i="3"/>
  <c r="BG266" i="3"/>
  <c r="BE266" i="3"/>
  <c r="T266" i="3"/>
  <c r="R266" i="3"/>
  <c r="P266" i="3"/>
  <c r="BI264" i="3"/>
  <c r="BH264" i="3"/>
  <c r="BG264" i="3"/>
  <c r="BE264" i="3"/>
  <c r="T264" i="3"/>
  <c r="R264" i="3"/>
  <c r="P264" i="3"/>
  <c r="BI263" i="3"/>
  <c r="BH263" i="3"/>
  <c r="BG263" i="3"/>
  <c r="BE263" i="3"/>
  <c r="T263" i="3"/>
  <c r="R263" i="3"/>
  <c r="P263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6" i="3"/>
  <c r="BH256" i="3"/>
  <c r="BG256" i="3"/>
  <c r="BE256" i="3"/>
  <c r="T256" i="3"/>
  <c r="R256" i="3"/>
  <c r="P256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0" i="3"/>
  <c r="BH250" i="3"/>
  <c r="BG250" i="3"/>
  <c r="BE250" i="3"/>
  <c r="T250" i="3"/>
  <c r="R250" i="3"/>
  <c r="P250" i="3"/>
  <c r="BI248" i="3"/>
  <c r="BH248" i="3"/>
  <c r="BG248" i="3"/>
  <c r="BE248" i="3"/>
  <c r="T248" i="3"/>
  <c r="R248" i="3"/>
  <c r="P248" i="3"/>
  <c r="BI246" i="3"/>
  <c r="BH246" i="3"/>
  <c r="BG246" i="3"/>
  <c r="BE246" i="3"/>
  <c r="T246" i="3"/>
  <c r="R246" i="3"/>
  <c r="P246" i="3"/>
  <c r="BI243" i="3"/>
  <c r="BH243" i="3"/>
  <c r="BG243" i="3"/>
  <c r="BE243" i="3"/>
  <c r="T243" i="3"/>
  <c r="R243" i="3"/>
  <c r="P243" i="3"/>
  <c r="BI241" i="3"/>
  <c r="BH241" i="3"/>
  <c r="BG241" i="3"/>
  <c r="BE241" i="3"/>
  <c r="T241" i="3"/>
  <c r="R241" i="3"/>
  <c r="P241" i="3"/>
  <c r="BI236" i="3"/>
  <c r="BH236" i="3"/>
  <c r="BG236" i="3"/>
  <c r="BE236" i="3"/>
  <c r="T236" i="3"/>
  <c r="R236" i="3"/>
  <c r="P236" i="3"/>
  <c r="BI232" i="3"/>
  <c r="BH232" i="3"/>
  <c r="BG232" i="3"/>
  <c r="BE232" i="3"/>
  <c r="T232" i="3"/>
  <c r="R232" i="3"/>
  <c r="P232" i="3"/>
  <c r="BI230" i="3"/>
  <c r="BH230" i="3"/>
  <c r="BG230" i="3"/>
  <c r="BE230" i="3"/>
  <c r="T230" i="3"/>
  <c r="R230" i="3"/>
  <c r="P230" i="3"/>
  <c r="BI225" i="3"/>
  <c r="BH225" i="3"/>
  <c r="BG225" i="3"/>
  <c r="BE225" i="3"/>
  <c r="T225" i="3"/>
  <c r="R225" i="3"/>
  <c r="P225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18" i="3"/>
  <c r="BH218" i="3"/>
  <c r="BG218" i="3"/>
  <c r="BE218" i="3"/>
  <c r="T218" i="3"/>
  <c r="R218" i="3"/>
  <c r="P218" i="3"/>
  <c r="BI216" i="3"/>
  <c r="BH216" i="3"/>
  <c r="BG216" i="3"/>
  <c r="BE216" i="3"/>
  <c r="T216" i="3"/>
  <c r="R216" i="3"/>
  <c r="P216" i="3"/>
  <c r="BI213" i="3"/>
  <c r="BH213" i="3"/>
  <c r="BG213" i="3"/>
  <c r="BE213" i="3"/>
  <c r="T213" i="3"/>
  <c r="R213" i="3"/>
  <c r="P213" i="3"/>
  <c r="BI210" i="3"/>
  <c r="BH210" i="3"/>
  <c r="BG210" i="3"/>
  <c r="BE210" i="3"/>
  <c r="T210" i="3"/>
  <c r="R210" i="3"/>
  <c r="P210" i="3"/>
  <c r="BI207" i="3"/>
  <c r="BH207" i="3"/>
  <c r="BG207" i="3"/>
  <c r="BE207" i="3"/>
  <c r="T207" i="3"/>
  <c r="T206" i="3"/>
  <c r="R207" i="3"/>
  <c r="R206" i="3" s="1"/>
  <c r="P207" i="3"/>
  <c r="P206" i="3"/>
  <c r="BI200" i="3"/>
  <c r="BH200" i="3"/>
  <c r="BG200" i="3"/>
  <c r="BE200" i="3"/>
  <c r="T200" i="3"/>
  <c r="R200" i="3"/>
  <c r="P200" i="3"/>
  <c r="P191" i="3"/>
  <c r="BI192" i="3"/>
  <c r="BH192" i="3"/>
  <c r="BG192" i="3"/>
  <c r="BE192" i="3"/>
  <c r="T192" i="3"/>
  <c r="T191" i="3" s="1"/>
  <c r="R192" i="3"/>
  <c r="R191" i="3" s="1"/>
  <c r="P192" i="3"/>
  <c r="BI187" i="3"/>
  <c r="BH187" i="3"/>
  <c r="BG187" i="3"/>
  <c r="BE187" i="3"/>
  <c r="T187" i="3"/>
  <c r="R187" i="3"/>
  <c r="P187" i="3"/>
  <c r="BI183" i="3"/>
  <c r="BH183" i="3"/>
  <c r="BG183" i="3"/>
  <c r="BE183" i="3"/>
  <c r="T183" i="3"/>
  <c r="R183" i="3"/>
  <c r="P183" i="3"/>
  <c r="BI179" i="3"/>
  <c r="BH179" i="3"/>
  <c r="BG179" i="3"/>
  <c r="BE179" i="3"/>
  <c r="T179" i="3"/>
  <c r="R179" i="3"/>
  <c r="P179" i="3"/>
  <c r="BI174" i="3"/>
  <c r="BH174" i="3"/>
  <c r="BG174" i="3"/>
  <c r="BE174" i="3"/>
  <c r="T174" i="3"/>
  <c r="R174" i="3"/>
  <c r="P174" i="3"/>
  <c r="BI168" i="3"/>
  <c r="BH168" i="3"/>
  <c r="BG168" i="3"/>
  <c r="BE168" i="3"/>
  <c r="T168" i="3"/>
  <c r="R168" i="3"/>
  <c r="P168" i="3"/>
  <c r="BI155" i="3"/>
  <c r="BH155" i="3"/>
  <c r="BG155" i="3"/>
  <c r="BE155" i="3"/>
  <c r="T155" i="3"/>
  <c r="R155" i="3"/>
  <c r="P155" i="3"/>
  <c r="BI151" i="3"/>
  <c r="BH151" i="3"/>
  <c r="BG151" i="3"/>
  <c r="BE151" i="3"/>
  <c r="T151" i="3"/>
  <c r="R151" i="3"/>
  <c r="P151" i="3"/>
  <c r="BI146" i="3"/>
  <c r="BH146" i="3"/>
  <c r="BG146" i="3"/>
  <c r="BE146" i="3"/>
  <c r="T146" i="3"/>
  <c r="R146" i="3"/>
  <c r="P146" i="3"/>
  <c r="BI141" i="3"/>
  <c r="BH141" i="3"/>
  <c r="BG141" i="3"/>
  <c r="BE141" i="3"/>
  <c r="T141" i="3"/>
  <c r="R141" i="3"/>
  <c r="P141" i="3"/>
  <c r="BI137" i="3"/>
  <c r="BH137" i="3"/>
  <c r="BG137" i="3"/>
  <c r="BE137" i="3"/>
  <c r="T137" i="3"/>
  <c r="R137" i="3"/>
  <c r="P137" i="3"/>
  <c r="J131" i="3"/>
  <c r="J130" i="3"/>
  <c r="F128" i="3"/>
  <c r="E126" i="3"/>
  <c r="J92" i="3"/>
  <c r="J91" i="3"/>
  <c r="F89" i="3"/>
  <c r="E87" i="3"/>
  <c r="J18" i="3"/>
  <c r="E18" i="3"/>
  <c r="F131" i="3" s="1"/>
  <c r="J17" i="3"/>
  <c r="J15" i="3"/>
  <c r="E15" i="3"/>
  <c r="F130" i="3" s="1"/>
  <c r="J14" i="3"/>
  <c r="J128" i="3"/>
  <c r="E7" i="3"/>
  <c r="E124" i="3"/>
  <c r="J37" i="2"/>
  <c r="J36" i="2"/>
  <c r="AY95" i="1"/>
  <c r="J35" i="2"/>
  <c r="AX95" i="1" s="1"/>
  <c r="BI247" i="2"/>
  <c r="BH247" i="2"/>
  <c r="BG247" i="2"/>
  <c r="BE247" i="2"/>
  <c r="T247" i="2"/>
  <c r="R247" i="2"/>
  <c r="P247" i="2"/>
  <c r="BI243" i="2"/>
  <c r="BH243" i="2"/>
  <c r="BG243" i="2"/>
  <c r="BE243" i="2"/>
  <c r="T243" i="2"/>
  <c r="R243" i="2"/>
  <c r="P243" i="2"/>
  <c r="BI241" i="2"/>
  <c r="BH241" i="2"/>
  <c r="BG241" i="2"/>
  <c r="BE241" i="2"/>
  <c r="T241" i="2"/>
  <c r="T240" i="2"/>
  <c r="R241" i="2"/>
  <c r="R240" i="2" s="1"/>
  <c r="P241" i="2"/>
  <c r="P240" i="2"/>
  <c r="BI236" i="2"/>
  <c r="BH236" i="2"/>
  <c r="BG236" i="2"/>
  <c r="BE236" i="2"/>
  <c r="T236" i="2"/>
  <c r="R236" i="2"/>
  <c r="P236" i="2"/>
  <c r="BI233" i="2"/>
  <c r="BH233" i="2"/>
  <c r="BG233" i="2"/>
  <c r="BE233" i="2"/>
  <c r="T233" i="2"/>
  <c r="R233" i="2"/>
  <c r="P233" i="2"/>
  <c r="BI227" i="2"/>
  <c r="BH227" i="2"/>
  <c r="BG227" i="2"/>
  <c r="BE227" i="2"/>
  <c r="T227" i="2"/>
  <c r="R227" i="2"/>
  <c r="P227" i="2"/>
  <c r="BI221" i="2"/>
  <c r="BH221" i="2"/>
  <c r="BG221" i="2"/>
  <c r="BE221" i="2"/>
  <c r="T221" i="2"/>
  <c r="T220" i="2"/>
  <c r="R221" i="2"/>
  <c r="R220" i="2" s="1"/>
  <c r="P221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4" i="2"/>
  <c r="BH214" i="2"/>
  <c r="BG214" i="2"/>
  <c r="BE214" i="2"/>
  <c r="T214" i="2"/>
  <c r="R214" i="2"/>
  <c r="P214" i="2"/>
  <c r="BI211" i="2"/>
  <c r="BH211" i="2"/>
  <c r="BG211" i="2"/>
  <c r="BE211" i="2"/>
  <c r="T211" i="2"/>
  <c r="R211" i="2"/>
  <c r="P211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199" i="2"/>
  <c r="BH199" i="2"/>
  <c r="BG199" i="2"/>
  <c r="BE199" i="2"/>
  <c r="T199" i="2"/>
  <c r="R199" i="2"/>
  <c r="P199" i="2"/>
  <c r="BI195" i="2"/>
  <c r="BH195" i="2"/>
  <c r="BG195" i="2"/>
  <c r="BE195" i="2"/>
  <c r="T195" i="2"/>
  <c r="R195" i="2"/>
  <c r="P195" i="2"/>
  <c r="BI191" i="2"/>
  <c r="BH191" i="2"/>
  <c r="BG191" i="2"/>
  <c r="BE191" i="2"/>
  <c r="T191" i="2"/>
  <c r="R191" i="2"/>
  <c r="P191" i="2"/>
  <c r="BI187" i="2"/>
  <c r="BH187" i="2"/>
  <c r="BG187" i="2"/>
  <c r="BE187" i="2"/>
  <c r="T187" i="2"/>
  <c r="R187" i="2"/>
  <c r="P187" i="2"/>
  <c r="BI179" i="2"/>
  <c r="BH179" i="2"/>
  <c r="BG179" i="2"/>
  <c r="BE179" i="2"/>
  <c r="T179" i="2"/>
  <c r="R179" i="2"/>
  <c r="P179" i="2"/>
  <c r="BI175" i="2"/>
  <c r="BH175" i="2"/>
  <c r="BG175" i="2"/>
  <c r="BE175" i="2"/>
  <c r="T175" i="2"/>
  <c r="R175" i="2"/>
  <c r="P175" i="2"/>
  <c r="BI171" i="2"/>
  <c r="BH171" i="2"/>
  <c r="BG171" i="2"/>
  <c r="BE171" i="2"/>
  <c r="T171" i="2"/>
  <c r="R171" i="2"/>
  <c r="P171" i="2"/>
  <c r="BI167" i="2"/>
  <c r="BH167" i="2"/>
  <c r="BG167" i="2"/>
  <c r="BE167" i="2"/>
  <c r="T167" i="2"/>
  <c r="R167" i="2"/>
  <c r="P167" i="2"/>
  <c r="BI163" i="2"/>
  <c r="BH163" i="2"/>
  <c r="BG163" i="2"/>
  <c r="BE163" i="2"/>
  <c r="T163" i="2"/>
  <c r="R163" i="2"/>
  <c r="P163" i="2"/>
  <c r="BI159" i="2"/>
  <c r="BH159" i="2"/>
  <c r="BG159" i="2"/>
  <c r="BE159" i="2"/>
  <c r="T159" i="2"/>
  <c r="R159" i="2"/>
  <c r="P159" i="2"/>
  <c r="BI154" i="2"/>
  <c r="BH154" i="2"/>
  <c r="BG154" i="2"/>
  <c r="BE154" i="2"/>
  <c r="T154" i="2"/>
  <c r="R154" i="2"/>
  <c r="P154" i="2"/>
  <c r="BI151" i="2"/>
  <c r="BH151" i="2"/>
  <c r="BG151" i="2"/>
  <c r="BE151" i="2"/>
  <c r="T151" i="2"/>
  <c r="R151" i="2"/>
  <c r="P151" i="2"/>
  <c r="BI148" i="2"/>
  <c r="BH148" i="2"/>
  <c r="BG148" i="2"/>
  <c r="BE148" i="2"/>
  <c r="T148" i="2"/>
  <c r="R148" i="2"/>
  <c r="P148" i="2"/>
  <c r="BI146" i="2"/>
  <c r="BH146" i="2"/>
  <c r="BG146" i="2"/>
  <c r="BE146" i="2"/>
  <c r="T146" i="2"/>
  <c r="R146" i="2"/>
  <c r="P146" i="2"/>
  <c r="BI142" i="2"/>
  <c r="BH142" i="2"/>
  <c r="BG142" i="2"/>
  <c r="BE142" i="2"/>
  <c r="T142" i="2"/>
  <c r="R142" i="2"/>
  <c r="P142" i="2"/>
  <c r="BI135" i="2"/>
  <c r="BH135" i="2"/>
  <c r="BG135" i="2"/>
  <c r="BE135" i="2"/>
  <c r="T135" i="2"/>
  <c r="R135" i="2"/>
  <c r="P135" i="2"/>
  <c r="BI127" i="2"/>
  <c r="BH127" i="2"/>
  <c r="BG127" i="2"/>
  <c r="BE127" i="2"/>
  <c r="T127" i="2"/>
  <c r="R127" i="2"/>
  <c r="P127" i="2"/>
  <c r="J121" i="2"/>
  <c r="J120" i="2"/>
  <c r="F118" i="2"/>
  <c r="E116" i="2"/>
  <c r="J92" i="2"/>
  <c r="J91" i="2"/>
  <c r="F89" i="2"/>
  <c r="E87" i="2"/>
  <c r="J18" i="2"/>
  <c r="E18" i="2"/>
  <c r="F121" i="2" s="1"/>
  <c r="J17" i="2"/>
  <c r="J15" i="2"/>
  <c r="E15" i="2"/>
  <c r="F120" i="2" s="1"/>
  <c r="J14" i="2"/>
  <c r="J89" i="2"/>
  <c r="E7" i="2"/>
  <c r="E114" i="2"/>
  <c r="L90" i="1"/>
  <c r="AM90" i="1"/>
  <c r="AM89" i="1"/>
  <c r="L89" i="1"/>
  <c r="AM87" i="1"/>
  <c r="L87" i="1"/>
  <c r="L85" i="1"/>
  <c r="L84" i="1"/>
  <c r="BK333" i="3"/>
  <c r="J322" i="3"/>
  <c r="BK291" i="3"/>
  <c r="BK259" i="3"/>
  <c r="J256" i="3"/>
  <c r="BK241" i="3"/>
  <c r="J236" i="3"/>
  <c r="BK183" i="3"/>
  <c r="BK179" i="3"/>
  <c r="J168" i="3"/>
  <c r="J151" i="3"/>
  <c r="J146" i="3"/>
  <c r="J211" i="2"/>
  <c r="BK208" i="2"/>
  <c r="BK207" i="2"/>
  <c r="J203" i="2"/>
  <c r="J199" i="2"/>
  <c r="J191" i="2"/>
  <c r="BK171" i="2"/>
  <c r="J331" i="3"/>
  <c r="BK318" i="3"/>
  <c r="J309" i="3"/>
  <c r="BK302" i="3"/>
  <c r="J293" i="3"/>
  <c r="J283" i="3"/>
  <c r="BK248" i="3"/>
  <c r="BK230" i="3"/>
  <c r="J225" i="3"/>
  <c r="J192" i="3"/>
  <c r="BK247" i="2"/>
  <c r="J241" i="2"/>
  <c r="J236" i="2"/>
  <c r="BK199" i="2"/>
  <c r="BK187" i="2"/>
  <c r="BK146" i="2"/>
  <c r="BK335" i="3"/>
  <c r="J333" i="3"/>
  <c r="J302" i="3"/>
  <c r="BK300" i="3"/>
  <c r="BK283" i="3"/>
  <c r="J264" i="3"/>
  <c r="J263" i="3"/>
  <c r="J232" i="3"/>
  <c r="J179" i="3"/>
  <c r="J221" i="2"/>
  <c r="BK218" i="2"/>
  <c r="BK195" i="2"/>
  <c r="J179" i="2"/>
  <c r="BK167" i="2"/>
  <c r="BK159" i="2"/>
  <c r="J347" i="3"/>
  <c r="BK346" i="3"/>
  <c r="J345" i="3"/>
  <c r="BK344" i="3"/>
  <c r="BK260" i="3"/>
  <c r="BK232" i="3"/>
  <c r="BK225" i="3"/>
  <c r="BK223" i="3"/>
  <c r="BK222" i="3"/>
  <c r="J216" i="3"/>
  <c r="BK168" i="3"/>
  <c r="J247" i="2"/>
  <c r="BK243" i="2"/>
  <c r="J233" i="2"/>
  <c r="J214" i="2"/>
  <c r="J195" i="2"/>
  <c r="J187" i="2"/>
  <c r="BK179" i="2"/>
  <c r="J159" i="2"/>
  <c r="BK135" i="2"/>
  <c r="BK127" i="2"/>
  <c r="J339" i="3"/>
  <c r="BK312" i="3"/>
  <c r="J290" i="3"/>
  <c r="J287" i="3"/>
  <c r="BK256" i="3"/>
  <c r="J230" i="3"/>
  <c r="J207" i="3"/>
  <c r="BK227" i="2"/>
  <c r="J218" i="2"/>
  <c r="J208" i="2"/>
  <c r="J167" i="2"/>
  <c r="BK163" i="2"/>
  <c r="BK154" i="2"/>
  <c r="AS94" i="1"/>
  <c r="J300" i="3"/>
  <c r="J282" i="3"/>
  <c r="J276" i="3"/>
  <c r="BK246" i="3"/>
  <c r="J243" i="3"/>
  <c r="J241" i="3"/>
  <c r="BK236" i="3"/>
  <c r="J221" i="3"/>
  <c r="J218" i="3"/>
  <c r="BK216" i="3"/>
  <c r="BK207" i="3"/>
  <c r="J200" i="3"/>
  <c r="J141" i="3"/>
  <c r="J137" i="3"/>
  <c r="BK241" i="2"/>
  <c r="BK236" i="2"/>
  <c r="J227" i="2"/>
  <c r="BK219" i="2"/>
  <c r="BK214" i="2"/>
  <c r="BK191" i="2"/>
  <c r="J171" i="2"/>
  <c r="J163" i="2"/>
  <c r="J151" i="2"/>
  <c r="BK345" i="3"/>
  <c r="J341" i="3"/>
  <c r="BK339" i="3"/>
  <c r="J329" i="3"/>
  <c r="BK326" i="3"/>
  <c r="BK322" i="3"/>
  <c r="J318" i="3"/>
  <c r="J314" i="3"/>
  <c r="J312" i="3"/>
  <c r="BK263" i="3"/>
  <c r="J260" i="3"/>
  <c r="J259" i="3"/>
  <c r="J254" i="3"/>
  <c r="BK210" i="3"/>
  <c r="J154" i="2"/>
  <c r="BK148" i="2"/>
  <c r="BK142" i="2"/>
  <c r="BK347" i="3"/>
  <c r="J346" i="3"/>
  <c r="J344" i="3"/>
  <c r="BK341" i="3"/>
  <c r="J270" i="3"/>
  <c r="J250" i="3"/>
  <c r="J246" i="3"/>
  <c r="BK174" i="3"/>
  <c r="J155" i="3"/>
  <c r="BK233" i="2"/>
  <c r="BK221" i="2"/>
  <c r="J219" i="2"/>
  <c r="J207" i="2"/>
  <c r="BK204" i="2"/>
  <c r="BK203" i="2"/>
  <c r="BK151" i="2"/>
  <c r="J148" i="2"/>
  <c r="J146" i="2"/>
  <c r="J135" i="2"/>
  <c r="J127" i="2"/>
  <c r="J335" i="3"/>
  <c r="BK309" i="3"/>
  <c r="BK293" i="3"/>
  <c r="BK285" i="3"/>
  <c r="BK270" i="3"/>
  <c r="J266" i="3"/>
  <c r="BK264" i="3"/>
  <c r="BK254" i="3"/>
  <c r="J253" i="3"/>
  <c r="BK250" i="3"/>
  <c r="BK243" i="3"/>
  <c r="BK221" i="3"/>
  <c r="BK218" i="3"/>
  <c r="BK213" i="3"/>
  <c r="J210" i="3"/>
  <c r="J183" i="3"/>
  <c r="BK146" i="3"/>
  <c r="BK329" i="3"/>
  <c r="J324" i="3"/>
  <c r="BK320" i="3"/>
  <c r="BK287" i="3"/>
  <c r="BK282" i="3"/>
  <c r="J274" i="3"/>
  <c r="BK253" i="3"/>
  <c r="BK200" i="3"/>
  <c r="J187" i="3"/>
  <c r="BK155" i="3"/>
  <c r="BK151" i="3"/>
  <c r="BK141" i="3"/>
  <c r="BK137" i="3"/>
  <c r="BK211" i="2"/>
  <c r="J204" i="2"/>
  <c r="J175" i="2"/>
  <c r="J142" i="2"/>
  <c r="BK331" i="3"/>
  <c r="BK324" i="3"/>
  <c r="J323" i="3"/>
  <c r="J320" i="3"/>
  <c r="J291" i="3"/>
  <c r="J285" i="3"/>
  <c r="BK276" i="3"/>
  <c r="BK274" i="3"/>
  <c r="J248" i="3"/>
  <c r="J223" i="3"/>
  <c r="J222" i="3"/>
  <c r="J213" i="3"/>
  <c r="BK192" i="3"/>
  <c r="BK187" i="3"/>
  <c r="J174" i="3"/>
  <c r="J243" i="2"/>
  <c r="BK175" i="2"/>
  <c r="J326" i="3"/>
  <c r="BK323" i="3"/>
  <c r="BK314" i="3"/>
  <c r="BK290" i="3"/>
  <c r="BK266" i="3"/>
  <c r="R126" i="2" l="1"/>
  <c r="R125" i="2" s="1"/>
  <c r="T213" i="2"/>
  <c r="R242" i="2"/>
  <c r="T136" i="3"/>
  <c r="BK213" i="2"/>
  <c r="J213" i="2"/>
  <c r="J100" i="2"/>
  <c r="BK226" i="2"/>
  <c r="J226" i="2" s="1"/>
  <c r="J102" i="2" s="1"/>
  <c r="R136" i="3"/>
  <c r="BK224" i="3"/>
  <c r="J224" i="3" s="1"/>
  <c r="J105" i="3" s="1"/>
  <c r="T126" i="2"/>
  <c r="T125" i="2" s="1"/>
  <c r="P242" i="2"/>
  <c r="P136" i="3"/>
  <c r="T224" i="3"/>
  <c r="P226" i="2"/>
  <c r="BK217" i="3"/>
  <c r="J217" i="3"/>
  <c r="J104" i="3"/>
  <c r="T265" i="3"/>
  <c r="BK242" i="2"/>
  <c r="J242" i="2"/>
  <c r="J104" i="2"/>
  <c r="BK150" i="3"/>
  <c r="J150" i="3" s="1"/>
  <c r="J99" i="3" s="1"/>
  <c r="BK242" i="3"/>
  <c r="J242" i="3" s="1"/>
  <c r="J106" i="3" s="1"/>
  <c r="BK292" i="3"/>
  <c r="J292" i="3"/>
  <c r="J108" i="3" s="1"/>
  <c r="T313" i="3"/>
  <c r="R213" i="2"/>
  <c r="R150" i="3"/>
  <c r="BK209" i="3"/>
  <c r="J209" i="3" s="1"/>
  <c r="J103" i="3" s="1"/>
  <c r="P217" i="3"/>
  <c r="R265" i="3"/>
  <c r="BK325" i="3"/>
  <c r="J325" i="3"/>
  <c r="J111" i="3"/>
  <c r="P150" i="3"/>
  <c r="T209" i="3"/>
  <c r="R242" i="3"/>
  <c r="R292" i="3"/>
  <c r="R208" i="3" s="1"/>
  <c r="R325" i="3"/>
  <c r="R321" i="3" s="1"/>
  <c r="P126" i="2"/>
  <c r="P125" i="2"/>
  <c r="P124" i="2" s="1"/>
  <c r="AU95" i="1" s="1"/>
  <c r="P224" i="3"/>
  <c r="P265" i="3"/>
  <c r="P313" i="3"/>
  <c r="BK338" i="3"/>
  <c r="J338" i="3"/>
  <c r="J113" i="3"/>
  <c r="P213" i="2"/>
  <c r="P212" i="2" s="1"/>
  <c r="T226" i="2"/>
  <c r="T150" i="3"/>
  <c r="R224" i="3"/>
  <c r="BK265" i="3"/>
  <c r="J265" i="3"/>
  <c r="J107" i="3"/>
  <c r="BK313" i="3"/>
  <c r="J313" i="3" s="1"/>
  <c r="J109" i="3" s="1"/>
  <c r="T325" i="3"/>
  <c r="T321" i="3" s="1"/>
  <c r="BK126" i="2"/>
  <c r="J126" i="2"/>
  <c r="J98" i="2"/>
  <c r="T242" i="2"/>
  <c r="P209" i="3"/>
  <c r="R217" i="3"/>
  <c r="P242" i="3"/>
  <c r="P292" i="3"/>
  <c r="R313" i="3"/>
  <c r="P338" i="3"/>
  <c r="P337" i="3"/>
  <c r="P343" i="3"/>
  <c r="R226" i="2"/>
  <c r="BK136" i="3"/>
  <c r="J136" i="3"/>
  <c r="J98" i="3" s="1"/>
  <c r="R209" i="3"/>
  <c r="T217" i="3"/>
  <c r="T242" i="3"/>
  <c r="T292" i="3"/>
  <c r="P325" i="3"/>
  <c r="P321" i="3"/>
  <c r="R338" i="3"/>
  <c r="R337" i="3" s="1"/>
  <c r="T338" i="3"/>
  <c r="T337" i="3"/>
  <c r="BK343" i="3"/>
  <c r="J343" i="3" s="1"/>
  <c r="J114" i="3" s="1"/>
  <c r="R343" i="3"/>
  <c r="T343" i="3"/>
  <c r="BF302" i="3"/>
  <c r="BF154" i="2"/>
  <c r="J89" i="3"/>
  <c r="BF200" i="3"/>
  <c r="BF293" i="3"/>
  <c r="BF320" i="3"/>
  <c r="BF151" i="2"/>
  <c r="BF195" i="2"/>
  <c r="BF233" i="2"/>
  <c r="BF241" i="3"/>
  <c r="BF250" i="3"/>
  <c r="BF263" i="3"/>
  <c r="BK220" i="2"/>
  <c r="J220" i="2"/>
  <c r="J101" i="2"/>
  <c r="F91" i="3"/>
  <c r="BF192" i="3"/>
  <c r="BF222" i="3"/>
  <c r="BF230" i="3"/>
  <c r="BF246" i="3"/>
  <c r="BF260" i="3"/>
  <c r="BF318" i="3"/>
  <c r="BF322" i="3"/>
  <c r="F92" i="2"/>
  <c r="BF163" i="2"/>
  <c r="BF187" i="2"/>
  <c r="BF221" i="2"/>
  <c r="F92" i="3"/>
  <c r="BF216" i="3"/>
  <c r="BF221" i="3"/>
  <c r="BF232" i="3"/>
  <c r="BF274" i="3"/>
  <c r="BF300" i="3"/>
  <c r="BF329" i="3"/>
  <c r="BF341" i="3"/>
  <c r="BF151" i="3"/>
  <c r="BF168" i="3"/>
  <c r="BF264" i="3"/>
  <c r="BF266" i="3"/>
  <c r="BF270" i="3"/>
  <c r="BF290" i="3"/>
  <c r="BF291" i="3"/>
  <c r="BF331" i="3"/>
  <c r="BF339" i="3"/>
  <c r="BF347" i="3"/>
  <c r="E85" i="2"/>
  <c r="BF203" i="2"/>
  <c r="BF146" i="3"/>
  <c r="BF155" i="3"/>
  <c r="BF174" i="3"/>
  <c r="BF223" i="3"/>
  <c r="BF225" i="3"/>
  <c r="BF259" i="3"/>
  <c r="BF326" i="3"/>
  <c r="BF333" i="3"/>
  <c r="F91" i="2"/>
  <c r="BF135" i="2"/>
  <c r="BF179" i="2"/>
  <c r="BF191" i="2"/>
  <c r="BF204" i="2"/>
  <c r="BF211" i="2"/>
  <c r="BF236" i="2"/>
  <c r="BK240" i="2"/>
  <c r="J240" i="2" s="1"/>
  <c r="J103" i="2" s="1"/>
  <c r="E85" i="3"/>
  <c r="BF137" i="3"/>
  <c r="BF141" i="3"/>
  <c r="BF179" i="3"/>
  <c r="BF236" i="3"/>
  <c r="BF253" i="3"/>
  <c r="BF282" i="3"/>
  <c r="BF283" i="3"/>
  <c r="BF314" i="3"/>
  <c r="BF335" i="3"/>
  <c r="BF345" i="3"/>
  <c r="BK206" i="3"/>
  <c r="J206" i="3"/>
  <c r="J101" i="3"/>
  <c r="BF142" i="2"/>
  <c r="BF148" i="2"/>
  <c r="BF199" i="2"/>
  <c r="BF207" i="2"/>
  <c r="BF241" i="2"/>
  <c r="BF243" i="3"/>
  <c r="BF248" i="3"/>
  <c r="BF256" i="3"/>
  <c r="BF344" i="3"/>
  <c r="BF346" i="3"/>
  <c r="BK321" i="3"/>
  <c r="J321" i="3"/>
  <c r="J110" i="3" s="1"/>
  <c r="J118" i="2"/>
  <c r="BF146" i="2"/>
  <c r="BF171" i="2"/>
  <c r="BF208" i="2"/>
  <c r="BF183" i="3"/>
  <c r="BF187" i="3"/>
  <c r="BF207" i="3"/>
  <c r="BF213" i="3"/>
  <c r="BF287" i="3"/>
  <c r="BF309" i="3"/>
  <c r="BF167" i="2"/>
  <c r="BF175" i="2"/>
  <c r="BF218" i="2"/>
  <c r="BF227" i="2"/>
  <c r="BF243" i="2"/>
  <c r="BF247" i="2"/>
  <c r="BF218" i="3"/>
  <c r="BF254" i="3"/>
  <c r="BF312" i="3"/>
  <c r="BF323" i="3"/>
  <c r="BF127" i="2"/>
  <c r="BF159" i="2"/>
  <c r="BF214" i="2"/>
  <c r="BF219" i="2"/>
  <c r="BF210" i="3"/>
  <c r="BF276" i="3"/>
  <c r="BF285" i="3"/>
  <c r="BF324" i="3"/>
  <c r="BK191" i="3"/>
  <c r="J191" i="3"/>
  <c r="J100" i="3"/>
  <c r="F35" i="3"/>
  <c r="BB96" i="1" s="1"/>
  <c r="J33" i="3"/>
  <c r="AV96" i="1"/>
  <c r="J33" i="2"/>
  <c r="AV95" i="1" s="1"/>
  <c r="F37" i="3"/>
  <c r="BD96" i="1"/>
  <c r="F36" i="3"/>
  <c r="BC96" i="1" s="1"/>
  <c r="F33" i="3"/>
  <c r="AZ96" i="1"/>
  <c r="F35" i="2"/>
  <c r="BB95" i="1" s="1"/>
  <c r="F37" i="2"/>
  <c r="BD95" i="1"/>
  <c r="F33" i="2"/>
  <c r="AZ95" i="1" s="1"/>
  <c r="F36" i="2"/>
  <c r="BC95" i="1"/>
  <c r="P208" i="3" l="1"/>
  <c r="T208" i="3"/>
  <c r="P135" i="3"/>
  <c r="P134" i="3"/>
  <c r="AU96" i="1" s="1"/>
  <c r="AU94" i="1" s="1"/>
  <c r="R135" i="3"/>
  <c r="R134" i="3" s="1"/>
  <c r="T135" i="3"/>
  <c r="T134" i="3" s="1"/>
  <c r="T212" i="2"/>
  <c r="T124" i="2" s="1"/>
  <c r="R212" i="2"/>
  <c r="R124" i="2" s="1"/>
  <c r="BK212" i="2"/>
  <c r="J212" i="2" s="1"/>
  <c r="J99" i="2" s="1"/>
  <c r="BK208" i="3"/>
  <c r="J208" i="3"/>
  <c r="J102" i="3" s="1"/>
  <c r="BK135" i="3"/>
  <c r="J135" i="3" s="1"/>
  <c r="J97" i="3" s="1"/>
  <c r="BK125" i="2"/>
  <c r="J125" i="2"/>
  <c r="J97" i="2" s="1"/>
  <c r="BK337" i="3"/>
  <c r="J337" i="3" s="1"/>
  <c r="J112" i="3" s="1"/>
  <c r="J34" i="2"/>
  <c r="AW95" i="1" s="1"/>
  <c r="AT95" i="1" s="1"/>
  <c r="F34" i="2"/>
  <c r="BA95" i="1"/>
  <c r="BB94" i="1"/>
  <c r="W31" i="1"/>
  <c r="BC94" i="1"/>
  <c r="W32" i="1"/>
  <c r="F34" i="3"/>
  <c r="BA96" i="1"/>
  <c r="AZ94" i="1"/>
  <c r="AV94" i="1"/>
  <c r="AK29" i="1" s="1"/>
  <c r="J34" i="3"/>
  <c r="AW96" i="1" s="1"/>
  <c r="AT96" i="1" s="1"/>
  <c r="BD94" i="1"/>
  <c r="W33" i="1"/>
  <c r="BK124" i="2" l="1"/>
  <c r="J124" i="2"/>
  <c r="J96" i="2"/>
  <c r="BK134" i="3"/>
  <c r="J134" i="3" s="1"/>
  <c r="J96" i="3" s="1"/>
  <c r="BA94" i="1"/>
  <c r="AW94" i="1"/>
  <c r="AK30" i="1" s="1"/>
  <c r="AY94" i="1"/>
  <c r="W29" i="1"/>
  <c r="AX94" i="1"/>
  <c r="J30" i="2" l="1"/>
  <c r="AG95" i="1" s="1"/>
  <c r="AN95" i="1" s="1"/>
  <c r="AT94" i="1"/>
  <c r="W30" i="1"/>
  <c r="J30" i="3"/>
  <c r="AG96" i="1"/>
  <c r="AN96" i="1"/>
  <c r="J39" i="2" l="1"/>
  <c r="J39" i="3"/>
  <c r="AG94" i="1"/>
  <c r="AK26" i="1"/>
  <c r="AK35" i="1" s="1"/>
  <c r="AN94" i="1" l="1"/>
</calcChain>
</file>

<file path=xl/sharedStrings.xml><?xml version="1.0" encoding="utf-8"?>
<sst xmlns="http://schemas.openxmlformats.org/spreadsheetml/2006/main" count="3837" uniqueCount="642">
  <si>
    <t>Export Komplet</t>
  </si>
  <si>
    <t/>
  </si>
  <si>
    <t>2.0</t>
  </si>
  <si>
    <t>False</t>
  </si>
  <si>
    <t>{57a6af3f-e58b-4ec2-82a7-3d825a833c0c}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</si>
  <si>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</si>
  <si>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</si>
  <si>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</si>
  <si>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</si>
  <si>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</si>
  <si>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</si>
  <si>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</si>
  <si>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</si>
  <si>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20200610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</si>
  <si>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</si>
  <si>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</si>
  <si>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PRIESTOROV PRE INŠTALÁCIU ZDRAVOTNÍCKEHO ZARIADENIA LITOTRIPTORU</t>
  </si>
  <si>
    <t>JKSO:</t>
  </si>
  <si>
    <t>KS:</t>
  </si>
  <si>
    <t>Miesto:</t>
  </si>
  <si>
    <t>NEMOCNICA RUŽINOV</t>
  </si>
  <si>
    <t>Dátum:</t>
  </si>
  <si>
    <t>Objednávateľ:</t>
  </si>
  <si>
    <t>IČO:</t>
  </si>
  <si>
    <t xml:space="preserve"> 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</si>
  <si>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</si>
  <si>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</si>
  <si>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</si>
  <si>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</si>
  <si>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</si>
  <si>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</si>
  <si>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</si>
  <si>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 xml:space="preserve">K správnemu naceneniu výkazu výmer je potrebné naštudovanie PD a obhliadka stavby. Naceniť je potrebné jestvujúci výkaz výmer podľa pokynov tendrového zadávateľa, resp. zmluvy o dielo. Rozdiely uviesť pod čiaru.
Výkaz výmer výberom položiek, priloženými výpočtami má pomôcť a urýchliť dodávateľovi správne naceniť všetky práce podľa PD ku kompletnej realizácii, skolaudovaní a užívateľnosti stavebného diela.
Práce a dodávky obsiahnuté v projektovej dokumentácii a neobsiahnuté vo výkaze výmer je dodávateľ povinný položkovo rozšpecifikovať a naceniť pod čiaru, mimo ponukového rozpočtu pre objektívne rozhodovanie.
Zmeny, opravy VV a návrhy na možné zniženie stavebných nákladov dodávateľ nacení rovnako pod čiaru a priloží k ponukovému rozpočtu. Výmeny materiálov je potrebné prekonzultovať s architektom a investorom. Pri materiáloch uvedených všeobecne dodávateľ špecifikuje konkrétny uvažovaný druh._x000D_
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</si>
  <si>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</si>
  <si>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</si>
  <si>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</si>
  <si>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</si>
  <si>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</si>
  <si>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</si>
  <si>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</si>
  <si>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</si>
  <si>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</si>
  <si>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</si>
  <si>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</si>
  <si>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</si>
  <si>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</si>
  <si>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</si>
  <si>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</si>
  <si>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</si>
  <si>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</si>
  <si>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</si>
  <si>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</si>
  <si>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</si>
  <si>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</si>
  <si>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</si>
  <si>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</si>
  <si>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</si>
  <si>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</si>
  <si>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</si>
  <si>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</si>
  <si>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</si>
  <si>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</si>
  <si>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</si>
  <si>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</si>
  <si>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</si>
  <si>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</si>
  <si>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</si>
  <si>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</si>
  <si>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</si>
  <si>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</si>
  <si>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</si>
  <si>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</si>
  <si>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</si>
  <si>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</si>
  <si>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</si>
  <si>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</si>
  <si>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</si>
  <si>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</si>
  <si>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BP</t>
  </si>
  <si>
    <t>Búracie práce</t>
  </si>
  <si>
    <t>STA</t>
  </si>
  <si>
    <t>1</t>
  </si>
  <si>
    <t>{770e537a-7d2b-46b1-a796-76d02c775183}</t>
  </si>
  <si>
    <t>NS</t>
  </si>
  <si>
    <t>Nový stav</t>
  </si>
  <si>
    <t>{696931fb-97fc-42c8-83dc-59a336f99c0d}</t>
  </si>
  <si>
    <t>KRYCÍ LIST ROZPOČTU</t>
  </si>
  <si>
    <t>Objekt:</t>
  </si>
  <si>
    <t>BP - Búracie práce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</si>
  <si>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</si>
  <si>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</si>
  <si>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</si>
  <si>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</si>
  <si>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</si>
  <si>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</si>
  <si>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9 - Ostatné konštrukcie a práce-búranie</t>
  </si>
  <si>
    <t>PSV - Práce a dodávky PSV</t>
  </si>
  <si>
    <t xml:space="preserve">    725 - Zdravotechnika - zariaďovacie predmety</t>
  </si>
  <si>
    <t xml:space="preserve">    763 - Konštrukcie - drevostavby</t>
  </si>
  <si>
    <t xml:space="preserve">    767 - Konštrukcie doplnkové kovové</t>
  </si>
  <si>
    <t xml:space="preserve">    769 - Montáže vzduchotechnických zariadení</t>
  </si>
  <si>
    <t xml:space="preserve">    776 - Podlahy povlakové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</si>
  <si>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</si>
  <si>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</si>
  <si>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</si>
  <si>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</si>
  <si>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</si>
  <si>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</si>
  <si>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</si>
  <si>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</si>
  <si>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</si>
  <si>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</si>
  <si>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</si>
  <si>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</si>
  <si>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</si>
  <si>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</si>
  <si>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</si>
  <si>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</si>
  <si>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</si>
  <si>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</si>
  <si>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941955001.S</t>
  </si>
  <si>
    <t>Lešenie ľahké pracovné pomocné, s výškou lešeňovej podlahy do 1,20 m</t>
  </si>
  <si>
    <t>m2</t>
  </si>
  <si>
    <t>4</t>
  </si>
  <si>
    <t>2</t>
  </si>
  <si>
    <t>-1233527753</t>
  </si>
  <si>
    <t>VV</t>
  </si>
  <si>
    <t>Wb1 - DEMONTÁŽ PODHĽADU 600/600 SO SVIETIDLAMI (VZT VÝUSTKY A OSTATNÉ ČIDLÁ ZACHOVAŤ)</t>
  </si>
  <si>
    <t>12,89+3,21+25,06</t>
  </si>
  <si>
    <t xml:space="preserve">Wb2 - DOČASNÁ DEMONTÁŽ PODHĽADU PRE MONTÁŽ KLIMA JEDNOTKY </t>
  </si>
  <si>
    <t>10,7</t>
  </si>
  <si>
    <t>demontaz podhlľadu FEAL pre prívod NN</t>
  </si>
  <si>
    <t>225</t>
  </si>
  <si>
    <t>Súčet</t>
  </si>
  <si>
    <t>962031132</t>
  </si>
  <si>
    <t>Búranie priečok alebo vybúranie otvorov plochy nad 4 m2 z tehál pálených, plných alebo dutých hr. do 150 mm,  -0,19600t</t>
  </si>
  <si>
    <t>-1950655486</t>
  </si>
  <si>
    <t>Sb7 - vyburanie priecky</t>
  </si>
  <si>
    <t>3,2*3,41</t>
  </si>
  <si>
    <t>-1,1*1,97</t>
  </si>
  <si>
    <t>(1+1,41)*3,41</t>
  </si>
  <si>
    <t>-0,6*1,97</t>
  </si>
  <si>
    <t>3</t>
  </si>
  <si>
    <t>965044201</t>
  </si>
  <si>
    <t>Brúsenie existujúcich betónových podláh, zbrúsenie hrúbky do 3 mm</t>
  </si>
  <si>
    <t>-668621636</t>
  </si>
  <si>
    <t>Pb1 - ODSTRÁNENIE NÁŠĽAPNEJ  VRSTVY PVC PODLAHY DO hr.7 mm (PREDPOKLADANÁ SKLADBA: 2 mm PVC, 5 mm NIVELAČNÝ POTER )</t>
  </si>
  <si>
    <t>12,89+1,27+3,21+25,06+10,7</t>
  </si>
  <si>
    <t>965044291</t>
  </si>
  <si>
    <t>Príplatok k brúseniu existujúcich betónových podláh, za každý ďalší 1 mm hrúbky</t>
  </si>
  <si>
    <t>1706407445</t>
  </si>
  <si>
    <t>53,13*2</t>
  </si>
  <si>
    <t>5</t>
  </si>
  <si>
    <t>968061125.S</t>
  </si>
  <si>
    <t>Vyvesenie dreveného dverného krídla do suti plochy do 2 m2, -0,02400t</t>
  </si>
  <si>
    <t>ks</t>
  </si>
  <si>
    <t>-339978555</t>
  </si>
  <si>
    <t>Db1 - DEMONTÁŽ DVERÍ VRÁTANE ZÁRUBNE</t>
  </si>
  <si>
    <t>6</t>
  </si>
  <si>
    <t>968061126.S</t>
  </si>
  <si>
    <t>Vyvesenie dreveného dverného krídla do suti plochy nad 2 m2, -0,02700t</t>
  </si>
  <si>
    <t>-955504310</t>
  </si>
  <si>
    <t>7</t>
  </si>
  <si>
    <t>968072455.S</t>
  </si>
  <si>
    <t>Vybúranie kovových dverových zárubní plochy do 2 m2,  -0,07600t</t>
  </si>
  <si>
    <t>1464838238</t>
  </si>
  <si>
    <t>0,8*1,97</t>
  </si>
  <si>
    <t>0,6*1,97*(2)</t>
  </si>
  <si>
    <t>8</t>
  </si>
  <si>
    <t>968072456.S</t>
  </si>
  <si>
    <t>Vybúranie kovových dverových zárubní plochy nad 2 m2,  -0,06300t</t>
  </si>
  <si>
    <t>-1487321601</t>
  </si>
  <si>
    <t>1,1*1,97*(3)</t>
  </si>
  <si>
    <t>968081115.S</t>
  </si>
  <si>
    <t>Demontáž okien plastových, 1 bm obvodu - 0,007t</t>
  </si>
  <si>
    <t>m</t>
  </si>
  <si>
    <t>897507894</t>
  </si>
  <si>
    <t>Ob1</t>
  </si>
  <si>
    <t>(1,06*2+0,76*2)</t>
  </si>
  <si>
    <t>10</t>
  </si>
  <si>
    <t>971033231</t>
  </si>
  <si>
    <t>Vybúranie otvoru v murive tehl. plochy do 0,0225 m2 hr. do 150 mm,  -0,00400t</t>
  </si>
  <si>
    <t>78428229</t>
  </si>
  <si>
    <t>Sb6 - PRIERAZ STENOU 100/100 PRE NAPOJENIE VZT ROZVODOV KLIMA JEDNOTKY POD STROPOM</t>
  </si>
  <si>
    <t>11</t>
  </si>
  <si>
    <t>971033331</t>
  </si>
  <si>
    <t>Vybúranie otvoru v murive tehl. plochy do 0,09 m2 hr. do 150 mm,  -0,02600t</t>
  </si>
  <si>
    <t>-1641192805</t>
  </si>
  <si>
    <t>V prechode káblového kanála medzi miestnosťami je potrebné spraviť v podlahe prieraz cez stenu</t>
  </si>
  <si>
    <t>12</t>
  </si>
  <si>
    <t>971033531</t>
  </si>
  <si>
    <t>Vybúranie otvorov v murive tehl. plochy do 1 m2 hr. do 150 mm,  -0,28100t</t>
  </si>
  <si>
    <t>-1038407096</t>
  </si>
  <si>
    <t>parapet pod oknom ob1</t>
  </si>
  <si>
    <t>0,9*0,95</t>
  </si>
  <si>
    <t>13</t>
  </si>
  <si>
    <t>971033631</t>
  </si>
  <si>
    <t>Vybúranie otvorov v murive tehl. plochy do 4 m2 hr. do 150 mm,  -0,27000t</t>
  </si>
  <si>
    <t>-391520956</t>
  </si>
  <si>
    <t>0,775*3,41</t>
  </si>
  <si>
    <t>1,578*3,41</t>
  </si>
  <si>
    <t>1,89*2</t>
  </si>
  <si>
    <t>14</t>
  </si>
  <si>
    <t>974032877</t>
  </si>
  <si>
    <t>Vytváranie drážok ručným drážkovačom v nepálených pórobetónových tvárniciach hĺbky do 50 mm, š. do 70 mm,  -0,00175t</t>
  </si>
  <si>
    <t>-849539391</t>
  </si>
  <si>
    <t>Sb2 - VYFRÉZOVANIE DRÁŽOK V STENE V OMIETKE PRE ROZVODY ELEKTRO</t>
  </si>
  <si>
    <t>17</t>
  </si>
  <si>
    <t>15</t>
  </si>
  <si>
    <t>974042553</t>
  </si>
  <si>
    <t>Vysekanie rýh v betónovej dlažbe do hĺbky 100 mm a šírky do 100 mm,  -0,02200t</t>
  </si>
  <si>
    <t>1243763704</t>
  </si>
  <si>
    <t>Sb5 - VYBÚRANIE KÁBLOVÉHO KANÁLA V PODLAHE 100/100 MM</t>
  </si>
  <si>
    <t>5,7</t>
  </si>
  <si>
    <t>16</t>
  </si>
  <si>
    <t>974042555</t>
  </si>
  <si>
    <t>Vysekanie rýh v betónovej dlažbe do hĺbky 100 mm a šírky do 200 mm,  -0,04600t</t>
  </si>
  <si>
    <t>-746824730</t>
  </si>
  <si>
    <t>Sb5 - VYBÚRANIE KÁBLOVÉHO KANÁLA V PODLAHE 100/200 MM</t>
  </si>
  <si>
    <t>17,7</t>
  </si>
  <si>
    <t>978059531</t>
  </si>
  <si>
    <t>Odsekanie a odobratie obkladov stien z obkladačiek vnútorných vrátane podkladovej omietky nad 2 m2,  -0,06800t</t>
  </si>
  <si>
    <t>-1008132500</t>
  </si>
  <si>
    <t>Sb4 - VYBÚRANIE BEL. OBKLADU DO VÝŠKY 180 CM</t>
  </si>
  <si>
    <t>1,8*(1,5+0,615)</t>
  </si>
  <si>
    <t>18</t>
  </si>
  <si>
    <t>979081111</t>
  </si>
  <si>
    <t>Odvoz sutiny a vybúraných hmôt na skládku do 1 km</t>
  </si>
  <si>
    <t>t</t>
  </si>
  <si>
    <t>1211629531</t>
  </si>
  <si>
    <t>19</t>
  </si>
  <si>
    <t>979081121</t>
  </si>
  <si>
    <t>Odvoz sutiny a vybúraných hmôt na skládku za každý ďalší 1 km</t>
  </si>
  <si>
    <t>1512669530</t>
  </si>
  <si>
    <t>P</t>
  </si>
  <si>
    <t>Poznámka k položke:_x000D_
odvoz sutiny na skladku do 20 km</t>
  </si>
  <si>
    <t>9,548*19 'Přepočítané koeficientom množstva</t>
  </si>
  <si>
    <t>979082111</t>
  </si>
  <si>
    <t>Vnútrostavenisková doprava sutiny a vybúraných hmôt do 10 m</t>
  </si>
  <si>
    <t>-1475229190</t>
  </si>
  <si>
    <t>21</t>
  </si>
  <si>
    <t>979082121</t>
  </si>
  <si>
    <t>Vnútrostavenisková doprava sutiny a vybúraných hmôt za každých ďalších 5 m</t>
  </si>
  <si>
    <t>155597223</t>
  </si>
  <si>
    <t>Poznámka k položke:_x000D_
vnutrostaveniskový presun vybúraných konštrukcií(predpoklad 30m)</t>
  </si>
  <si>
    <t>9,548*4 'Přepočítané koeficientom množstva</t>
  </si>
  <si>
    <t>22</t>
  </si>
  <si>
    <t>979089612</t>
  </si>
  <si>
    <t>Poplatok za skladovanie - iné odpady zo stavieb a demolácií (17 09), ostatné</t>
  </si>
  <si>
    <t>855074693</t>
  </si>
  <si>
    <t>PSV</t>
  </si>
  <si>
    <t>Práce a dodávky PSV</t>
  </si>
  <si>
    <t>725</t>
  </si>
  <si>
    <t>Zdravotechnika - zariaďovacie predmety</t>
  </si>
  <si>
    <t>23</t>
  </si>
  <si>
    <t>725210822.S</t>
  </si>
  <si>
    <t>Demontáž umývadiel alebo umývadielok bez výtokovej armatúry, na ďalšie použitie</t>
  </si>
  <si>
    <t>súb.</t>
  </si>
  <si>
    <t>806182503</t>
  </si>
  <si>
    <t>Sb3 - DEMONTÁŽ SÁDROKARTÓNU S KONŠTRUKCIOU</t>
  </si>
  <si>
    <t>24</t>
  </si>
  <si>
    <t>725820810.S</t>
  </si>
  <si>
    <t>Demontáž batérie drezovej, umývadlovej nástennej,  -0,0026t</t>
  </si>
  <si>
    <t>-610175806</t>
  </si>
  <si>
    <t>25</t>
  </si>
  <si>
    <t>725860820.S</t>
  </si>
  <si>
    <t>Demontáž jednoduchej zápachovej uzávierky pre zariaďovacie predmety, umývadlá, drezy, práčky  -0,00085t</t>
  </si>
  <si>
    <t>-1555998230</t>
  </si>
  <si>
    <t>763</t>
  </si>
  <si>
    <t>Konštrukcie - drevostavby</t>
  </si>
  <si>
    <t>26</t>
  </si>
  <si>
    <t>763129621</t>
  </si>
  <si>
    <t>Demontáž dosiek sadrokartónovej predsadenej alebo šachtovej steny, jednoduché opláštenie, -0,01300t</t>
  </si>
  <si>
    <t>-697047725</t>
  </si>
  <si>
    <t>Sb1 - DEMONTÁŽ SÁDROKARTÓNU S KONŠTRUKCIOU</t>
  </si>
  <si>
    <t>(5,85+4,275)*3,41</t>
  </si>
  <si>
    <t>-(1,1*1,97+1,06*0,76+0,8*1,97)</t>
  </si>
  <si>
    <t>767</t>
  </si>
  <si>
    <t>Konštrukcie doplnkové kovové</t>
  </si>
  <si>
    <t>27</t>
  </si>
  <si>
    <t>767581801</t>
  </si>
  <si>
    <t>Demontáž podhľadov kaziet,  -0,00500t</t>
  </si>
  <si>
    <t>236501580</t>
  </si>
  <si>
    <t>28</t>
  </si>
  <si>
    <t>767581802</t>
  </si>
  <si>
    <t>Demontáž podhľadov lamiel,  -0,00400t</t>
  </si>
  <si>
    <t>-1827287155</t>
  </si>
  <si>
    <t>29</t>
  </si>
  <si>
    <t>767582800</t>
  </si>
  <si>
    <t>Demontáž podhľadov roštov  -0,00200t</t>
  </si>
  <si>
    <t>-1184781870</t>
  </si>
  <si>
    <t>769</t>
  </si>
  <si>
    <t>Montáže vzduchotechnických zariadení</t>
  </si>
  <si>
    <t>30</t>
  </si>
  <si>
    <t>769086000</t>
  </si>
  <si>
    <t>Demontáž klimatizačnej jednotky vnútornej nástennej</t>
  </si>
  <si>
    <t>-137592537</t>
  </si>
  <si>
    <t>776</t>
  </si>
  <si>
    <t>Podlahy povlakové</t>
  </si>
  <si>
    <t>31</t>
  </si>
  <si>
    <t>776401800</t>
  </si>
  <si>
    <t>Demontáž soklíkov alebo líšt</t>
  </si>
  <si>
    <t>-1336546016</t>
  </si>
  <si>
    <t>17,315+4,63+7,6+23,14+15,6</t>
  </si>
  <si>
    <t>32</t>
  </si>
  <si>
    <t>776511820</t>
  </si>
  <si>
    <t>Odstránenie povlakových podláh z nášľapnej plochy lepených s podložkou,  -0,00100t</t>
  </si>
  <si>
    <t>1653783454</t>
  </si>
  <si>
    <t>NS - Nový stav</t>
  </si>
  <si>
    <t xml:space="preserve">    3 - Zvislé a kompletné konštrukcie</t>
  </si>
  <si>
    <t xml:space="preserve">    6 - Úpravy povrchov, podlahy, osadenie</t>
  </si>
  <si>
    <t xml:space="preserve">    99 - Presun hmôt HSV</t>
  </si>
  <si>
    <t xml:space="preserve">    713 - Izolácie tepelné</t>
  </si>
  <si>
    <t xml:space="preserve">    766 - Konštrukcie stolárske</t>
  </si>
  <si>
    <t xml:space="preserve">    781 - Obklady</t>
  </si>
  <si>
    <t>OSTP - Ostatné profesie</t>
  </si>
  <si>
    <t xml:space="preserve">    HZS - Ostatné</t>
  </si>
  <si>
    <t>M - Práce a dodávky M</t>
  </si>
  <si>
    <t xml:space="preserve">    46-M - Zemné práce vykonávané pri externých montážnych prácach</t>
  </si>
  <si>
    <t>VRN - Vedľajšie rozpočtové náklady</t>
  </si>
  <si>
    <t>Zvislé a kompletné konštrukcie</t>
  </si>
  <si>
    <t>340238226</t>
  </si>
  <si>
    <t>Zamurovanie otvorov plochy od 0,25 do 1 m2 tehlami POROTHERM (140x500x238)</t>
  </si>
  <si>
    <t>-615368272</t>
  </si>
  <si>
    <t>zamurovanie otvoru po dverach C017</t>
  </si>
  <si>
    <t>1,2*2</t>
  </si>
  <si>
    <t>342240031.S</t>
  </si>
  <si>
    <t>Priečky z tehál pálených dierovaných nebrúsených na pero a drážku hrúbky 100 mm, na klasickú maltu</t>
  </si>
  <si>
    <t>-2085627189</t>
  </si>
  <si>
    <t xml:space="preserve">NOVÉ MUROVANÉ PRIEČKY Z PRIEČKOVKY POROTHERM 11,5 AKU </t>
  </si>
  <si>
    <t>3,41*(1,45+1,8)</t>
  </si>
  <si>
    <t>-0,7*1,97</t>
  </si>
  <si>
    <t>342240061.S</t>
  </si>
  <si>
    <t>Priečky z tehál pálených dierovaných nebrúsených na pero a drážku hrúbky 140 mm, na klasickú maltu</t>
  </si>
  <si>
    <t>927757871</t>
  </si>
  <si>
    <t>3,41*1,6</t>
  </si>
  <si>
    <t>Úpravy povrchov, podlahy, osadenie</t>
  </si>
  <si>
    <t>612453551</t>
  </si>
  <si>
    <t>Omietka rýh v stenách maltou cementovou šírky ryhy do 150 mm hladená oceľou</t>
  </si>
  <si>
    <t>654288251</t>
  </si>
  <si>
    <t>Sn2 - VYSPRAVENIE DRÁŽOK V STENE V OMIETKE PRO ROZVODOCH ELEKTRO</t>
  </si>
  <si>
    <t>17*0,15</t>
  </si>
  <si>
    <t>612460121.S</t>
  </si>
  <si>
    <t>Príprava vnútorného podkladu stien penetráciou základnou</t>
  </si>
  <si>
    <t>-2074129642</t>
  </si>
  <si>
    <t>omietka novy murovanych stien</t>
  </si>
  <si>
    <t>3,41*(3+1,7+1,45)</t>
  </si>
  <si>
    <t>-0,7*1,97*2</t>
  </si>
  <si>
    <t>1,2*2*2</t>
  </si>
  <si>
    <t>sdk predstena Sn1</t>
  </si>
  <si>
    <t>3,41*(3,05+1,475+2,925+4,271+5,5)</t>
  </si>
  <si>
    <t>-(0,8*1,97+1,1*1,97+1,06*0,76)</t>
  </si>
  <si>
    <t>Sn5 - Doplnená barytová omietka 20 mm v mieste nového muriva z vonkajšej strany</t>
  </si>
  <si>
    <t>612460241.S</t>
  </si>
  <si>
    <t>Vnútorná omietka stien vápennocementová jadrová (hrubá), hr. 10 mm</t>
  </si>
  <si>
    <t>-378377618</t>
  </si>
  <si>
    <t>612460333.S</t>
  </si>
  <si>
    <t>Vnútorná omietka stien barytová (ochrana proti RTG žiareniu), hr. 20 mm</t>
  </si>
  <si>
    <t>395987279</t>
  </si>
  <si>
    <t>612460335.S</t>
  </si>
  <si>
    <t>Vnútorná omietka stien barytová (ochrana proti RTG žiareniu), hr. 30 mm</t>
  </si>
  <si>
    <t>-978317018</t>
  </si>
  <si>
    <t>631311131</t>
  </si>
  <si>
    <t>Doplnenie existujúcich mazanín prostým betónom bez poteru o ploche do 1 m2 a hr.do 240 mm</t>
  </si>
  <si>
    <t>m3</t>
  </si>
  <si>
    <t>-1854122144</t>
  </si>
  <si>
    <t>Pn2 - DOBETÓNOVANIE KÁBLOVÉHO KANÁLU V PODLAHE DO HĹBKY 90mm</t>
  </si>
  <si>
    <t>0,09*(0,2*0,2)</t>
  </si>
  <si>
    <t>632452644.S</t>
  </si>
  <si>
    <t>Cementová samonivelizačná stierka, pevnosti v tlaku 25 MPa, hr. 5 mm</t>
  </si>
  <si>
    <t>511420814</t>
  </si>
  <si>
    <t>Pn1 - NOVÁ NÁŠĽAPNÁ  VRSTVY PVC ANTISTAT. PODLAHY DO hr.7 mm (NAVRHOVANÁ SKLADBA: 2 mm PVC, 5 mm NIVELAČNÝ POTER )</t>
  </si>
  <si>
    <t>29,67+6,71+5,79+10,7</t>
  </si>
  <si>
    <t>-1601038232</t>
  </si>
  <si>
    <t>Wn1</t>
  </si>
  <si>
    <t>6,71+5,79+29,67</t>
  </si>
  <si>
    <t xml:space="preserve">spatna montaz podhladu </t>
  </si>
  <si>
    <t>10,7"C020 OVLÁDAČ</t>
  </si>
  <si>
    <t>spatna montaz podhladu na chodbe</t>
  </si>
  <si>
    <t>952901111.S</t>
  </si>
  <si>
    <t>Vyčistenie budov pri výške podlaží do 4 m</t>
  </si>
  <si>
    <t>565177162</t>
  </si>
  <si>
    <t>riesena cast</t>
  </si>
  <si>
    <t>53,08</t>
  </si>
  <si>
    <t>99</t>
  </si>
  <si>
    <t>Presun hmôt HSV</t>
  </si>
  <si>
    <t>999281111</t>
  </si>
  <si>
    <t>Presun hmôt pre opravy a údržbu objektov vrátane vonkajších plášťov výšky do 25 m</t>
  </si>
  <si>
    <t>1980554064</t>
  </si>
  <si>
    <t>713</t>
  </si>
  <si>
    <t>Izolácie tepelné</t>
  </si>
  <si>
    <t>713510201</t>
  </si>
  <si>
    <t>Montáž tesnenia prestupu káblových, potrubných trás a tesnenie škár prierezu do 0,1 m2 protipožiarnym povlakom El120 a TI hr. 120 mm (140 kg/m3)</t>
  </si>
  <si>
    <t>760438415</t>
  </si>
  <si>
    <t>2 x požiarna upchávka Hilti pre el. kábel kt. pôjde zo suterénu na 2.NP inštalačnou šachtou</t>
  </si>
  <si>
    <t>M</t>
  </si>
  <si>
    <t>631470000300</t>
  </si>
  <si>
    <t>Doska ProRox SL 980, 60x600x1000 mm, technická izolácia z kamennej vlny pre izolovanie nádrží, ROCKWOOL</t>
  </si>
  <si>
    <t>-74190147</t>
  </si>
  <si>
    <t>Poznámka k položke:_x000D_
technická doska, 150 kg/m3, max. prevádzková teplota 700°C</t>
  </si>
  <si>
    <t>2*0,204 'Přepočítané koeficientom množstva</t>
  </si>
  <si>
    <t>998713201</t>
  </si>
  <si>
    <t>Presun hmôt pre izolácie tepelné v objektoch výšky do 6 m</t>
  </si>
  <si>
    <t>%</t>
  </si>
  <si>
    <t>-1811009488</t>
  </si>
  <si>
    <t>725219401.S</t>
  </si>
  <si>
    <t>Montáž umývadla keramického na skrutky do muriva, bez výtokovej armatúry</t>
  </si>
  <si>
    <t>439250866</t>
  </si>
  <si>
    <t>Sn3 - MONTÁŽ UMÝVADIEL S PRÍSLUŠNSTVOM (DRŽIAK PAP.UT. A MYDLA)</t>
  </si>
  <si>
    <t>725829201.S</t>
  </si>
  <si>
    <t>Montáž batérie umývadlovej a drezovej nástennej pákovej alebo klasickej s mechanickým ovládaním</t>
  </si>
  <si>
    <t>-1251530080</t>
  </si>
  <si>
    <t>725869301.S</t>
  </si>
  <si>
    <t>Montáž zápachovej uzávierky pre zariaďovacie predmety, umývadlovej do D 40</t>
  </si>
  <si>
    <t>49028493</t>
  </si>
  <si>
    <t>998725201.S</t>
  </si>
  <si>
    <t>Presun hmôt pre zariaďovacie predmety v objektoch výšky do 6 m</t>
  </si>
  <si>
    <t>910597441</t>
  </si>
  <si>
    <t>763126684</t>
  </si>
  <si>
    <t>Montáž predsadenej SDK steny Rigips hr. 127,5 mm, dvojito opláštená doskou hr. 12,5 mm s tep. izoláciou, voľne stojaca na podkonštrukcií CW100</t>
  </si>
  <si>
    <t>-775937398</t>
  </si>
  <si>
    <t>590110002100</t>
  </si>
  <si>
    <t>Doska sadrokartónová stavebná hr. 15,0 mm, šxl 1200x2000 mm</t>
  </si>
  <si>
    <t>425305620</t>
  </si>
  <si>
    <t>54,175*2,1 'Přepočítané koeficientom množstva</t>
  </si>
  <si>
    <t>763135075</t>
  </si>
  <si>
    <t>Kazetový podhľad 600 x 600 mm, hrana A, konštrukcia viditeľná, doska biela</t>
  </si>
  <si>
    <t>-1227150032</t>
  </si>
  <si>
    <t>763135095</t>
  </si>
  <si>
    <t>Montáž kaziet, konštrukcia viditeľná, kazetový podhľad 600x600 mm</t>
  </si>
  <si>
    <t>-2040115327</t>
  </si>
  <si>
    <t>Poznámka k položke:_x000D_
Spätná montáž podhľadu</t>
  </si>
  <si>
    <t>998763401</t>
  </si>
  <si>
    <t>Presun hmôt pre sádrokartónové konštrukcie v stavbách(objektoch )výšky do 7 m</t>
  </si>
  <si>
    <t>-1016340592</t>
  </si>
  <si>
    <t>766</t>
  </si>
  <si>
    <t>Konštrukcie stolárske</t>
  </si>
  <si>
    <t>766662112.S</t>
  </si>
  <si>
    <t>Montáž dverového krídla otočného jednokrídlového poldrážkového, do existujúcej zárubne, vrátane kovania</t>
  </si>
  <si>
    <t>-429251078</t>
  </si>
  <si>
    <t>Dn3</t>
  </si>
  <si>
    <t>549150000600.S</t>
  </si>
  <si>
    <t>Kovanie</t>
  </si>
  <si>
    <t>-308912801</t>
  </si>
  <si>
    <t>Poznámka k položke:_x000D_
napr. Rostex 850 Jugo nerez mat</t>
  </si>
  <si>
    <t>DN3</t>
  </si>
  <si>
    <t>Dvere vnútorné jednokrídlové hladké 700x1970 mm, farba sivá</t>
  </si>
  <si>
    <t>1365458824</t>
  </si>
  <si>
    <t>Poznámka k položke:_x000D_
- jednodielny nerezový štítok</t>
  </si>
  <si>
    <t>766662132.S</t>
  </si>
  <si>
    <t>Montáž dverového krídla otočného dvojkrídlového poldrážkového, do existujúcej zárubne, vrátane kovania</t>
  </si>
  <si>
    <t>-1890065940</t>
  </si>
  <si>
    <t>DN4</t>
  </si>
  <si>
    <t>456056035</t>
  </si>
  <si>
    <t>Dvere vnútorné dvojkrídlové hladké 1450x1970 mm, farba sivá</t>
  </si>
  <si>
    <t>780943440</t>
  </si>
  <si>
    <t>766701111.S</t>
  </si>
  <si>
    <t>Montáž zárubní rámových pre dvere jednokrídlové</t>
  </si>
  <si>
    <t>-653386802</t>
  </si>
  <si>
    <t>33</t>
  </si>
  <si>
    <t>553310007500</t>
  </si>
  <si>
    <t xml:space="preserve">Zárubňa oceľová CgU šxvxhr 800x1970x100 mm </t>
  </si>
  <si>
    <t>523446637</t>
  </si>
  <si>
    <t>34</t>
  </si>
  <si>
    <t>766701121.S</t>
  </si>
  <si>
    <t>Montáž zárubní rámových pre dvere dvojkrídlové</t>
  </si>
  <si>
    <t>47808288</t>
  </si>
  <si>
    <t>Dn4</t>
  </si>
  <si>
    <t>35</t>
  </si>
  <si>
    <t>553310009400</t>
  </si>
  <si>
    <t>Zárubňa oceľová CgU šxvxhr 1450x1970x160 mm</t>
  </si>
  <si>
    <t>165109165</t>
  </si>
  <si>
    <t>36</t>
  </si>
  <si>
    <t>998766201.S</t>
  </si>
  <si>
    <t>Presun hmot pre konštrukcie stolárske v objektoch výšky do 6 m</t>
  </si>
  <si>
    <t>-527009409</t>
  </si>
  <si>
    <t>37</t>
  </si>
  <si>
    <t>767583343</t>
  </si>
  <si>
    <t>Montáž podhľadov lamelových systém FEAL, s plochou nad 20 m2</t>
  </si>
  <si>
    <t>880586942</t>
  </si>
  <si>
    <t xml:space="preserve">Poznámka k položke:_x000D_
Spätná montáž podhľadu </t>
  </si>
  <si>
    <t>38</t>
  </si>
  <si>
    <t>767612110.S</t>
  </si>
  <si>
    <t>Montáž okien kovových</t>
  </si>
  <si>
    <t>1521063659</t>
  </si>
  <si>
    <t>On1</t>
  </si>
  <si>
    <t>1,06*2+0,76*2</t>
  </si>
  <si>
    <t>39</t>
  </si>
  <si>
    <t>On1RTG</t>
  </si>
  <si>
    <t>RTG pozorovacie olovnaté okno 1060x760 mm</t>
  </si>
  <si>
    <t>648038534</t>
  </si>
  <si>
    <t>Poznámka k položke:_x000D_
RTG POZOROVACIE OLOVNATÉ OKNO V DVOJDIELNOM OCEĽOVOM RÁME S OLOVENOU VLOŽKOU PRÁŠKOVÁ FARBA BIELA RAL 9016 _x000D_
OSADENÉ V PRIEČKE 150 mm_x000D_
ZASKLENIE PEVNÉ_x000D_
OLOVNATÉ SKLO RD50 hr. 8,5-10 mm_x000D_
EKVIVALENT 2,4 mm Pb PRI 100 kV</t>
  </si>
  <si>
    <t>40</t>
  </si>
  <si>
    <t>767646520.S</t>
  </si>
  <si>
    <t>Montáž dverí kovových - hliníkových, 1 m obvodu dverí</t>
  </si>
  <si>
    <t>665004281</t>
  </si>
  <si>
    <t>Dn1</t>
  </si>
  <si>
    <t>1*(1,1*2+1,97*2)</t>
  </si>
  <si>
    <t>Dn2</t>
  </si>
  <si>
    <t>1*(0,8*2+1,97*2)</t>
  </si>
  <si>
    <t>41</t>
  </si>
  <si>
    <t>-508101620</t>
  </si>
  <si>
    <t>42</t>
  </si>
  <si>
    <t>Dvere s olovenou vložkou hr. 1,6  mm, šxv 800x1970 mm, so zárubňou s olovenou výstelkou, farba sivá</t>
  </si>
  <si>
    <t>1251034903</t>
  </si>
  <si>
    <t>Poznámka k položke:_x000D_
DVERNÉ KRÍDLO  s olovenou vložkou s ekvivalentom 1,6 mm Pb_x000D_
- jednodielny nerezový štítok</t>
  </si>
  <si>
    <t>43</t>
  </si>
  <si>
    <t>Dvere s olovenou vložkou hr. 1,7  mm, šxv 1100x1970 mm, so zárubňou s olovenou výstelkou, farba sivá</t>
  </si>
  <si>
    <t>1871339829</t>
  </si>
  <si>
    <t>Poznámka k položke:_x000D_
DVERNÉ KRÍDLO  s olovenou vložkou s ekvivalentom 1,7 mm Pb_x000D_
- jednodielny nerezový štítok bezpečnostný</t>
  </si>
  <si>
    <t>44</t>
  </si>
  <si>
    <t>767896115</t>
  </si>
  <si>
    <t>Montáž ostatných doplnkov stavieb, častí z hliníkových a iných zliatin líšt</t>
  </si>
  <si>
    <t>-979858871</t>
  </si>
  <si>
    <t>Zn1</t>
  </si>
  <si>
    <t>5*1,5</t>
  </si>
  <si>
    <t>45</t>
  </si>
  <si>
    <t>553440033800</t>
  </si>
  <si>
    <t>Ochranný rohový stenový uholník, nerezový, dl. 1,5m</t>
  </si>
  <si>
    <t>1689865291</t>
  </si>
  <si>
    <t>46</t>
  </si>
  <si>
    <t>998767201</t>
  </si>
  <si>
    <t>Presun hmôt pre kovové stavebné doplnkové konštrukcie v objektoch výšky do 6 m</t>
  </si>
  <si>
    <t>-1610101480</t>
  </si>
  <si>
    <t>47</t>
  </si>
  <si>
    <t>776521100</t>
  </si>
  <si>
    <t>Lepenie povlakových podláh z PVC homogénnych pásov</t>
  </si>
  <si>
    <t>2032538186</t>
  </si>
  <si>
    <t>Pn1</t>
  </si>
  <si>
    <t>6,71+5,79</t>
  </si>
  <si>
    <t>sokel</t>
  </si>
  <si>
    <t>0,1*(12,09-0,7)</t>
  </si>
  <si>
    <t>0,1*(10,94-1,45-0,7-1,1*2)</t>
  </si>
  <si>
    <t>48</t>
  </si>
  <si>
    <t>284110002000</t>
  </si>
  <si>
    <t xml:space="preserve">Vysoko odolná homogénna  PVC podlahová krytina </t>
  </si>
  <si>
    <t>1818397041</t>
  </si>
  <si>
    <t>14,298*1,03 'Přepočítané koeficientom množstva</t>
  </si>
  <si>
    <t>49</t>
  </si>
  <si>
    <t>776521240</t>
  </si>
  <si>
    <t>Lepenie povlakových podláh PVC, kaučukových elektrostaticky vodivých na Cu pásku z pásov</t>
  </si>
  <si>
    <t>634505875</t>
  </si>
  <si>
    <t>29,67+10,7</t>
  </si>
  <si>
    <t>0,1*(26,3-0,8-1,1)</t>
  </si>
  <si>
    <t>0,1*(15,6-0,8-0,9)</t>
  </si>
  <si>
    <t>50</t>
  </si>
  <si>
    <t>284130000200</t>
  </si>
  <si>
    <t>Podlaha PVC elektrostaticky vodivá</t>
  </si>
  <si>
    <t>1252267008</t>
  </si>
  <si>
    <t xml:space="preserve">Poznámka k položke:_x000D_
POZN.: ELEKTROSTATICKY VODIVÁ, UZEMNENÁ PODLAHA (P2). ZVODOVÝ ODPOR MUSÍ BYŤ 5x10^4Ω - 10^6Ω. ZVODOVÁ SIEŤ ELEKTROSTATICKY VODIVEJ PODLAHY MUSÍ BYŤ SPOJENÁ S PRÍPOJNICOU POSPÁJANIA._x000D_
</t>
  </si>
  <si>
    <t>44,2*1,03 'Přepočítané koeficientom množstva</t>
  </si>
  <si>
    <t>51</t>
  </si>
  <si>
    <t>998776201</t>
  </si>
  <si>
    <t>Presun hmôt pre podlahy povlakové v objektoch výšky do 6 m</t>
  </si>
  <si>
    <t>1627114983</t>
  </si>
  <si>
    <t>781</t>
  </si>
  <si>
    <t>Obklady</t>
  </si>
  <si>
    <t>52</t>
  </si>
  <si>
    <t>781445011</t>
  </si>
  <si>
    <t xml:space="preserve">Montáž obkladov vnútor. stien z obkladačiek kladených do tmelu </t>
  </si>
  <si>
    <t>-539492974</t>
  </si>
  <si>
    <t>Sn4 - NOVÝ BELNINOVÝ OBKLAD BIELY DO VÝŠKY 180 CM</t>
  </si>
  <si>
    <t>1,8*(0,615+1,55)</t>
  </si>
  <si>
    <t>53</t>
  </si>
  <si>
    <t>597640002000</t>
  </si>
  <si>
    <t>Obkladačky belninové</t>
  </si>
  <si>
    <t>-1346647479</t>
  </si>
  <si>
    <t>3,897*1,1 'Přepočítané koeficientom množstva</t>
  </si>
  <si>
    <t>54</t>
  </si>
  <si>
    <t>998781201</t>
  </si>
  <si>
    <t>Presun hmôt pre obklady keramické v objektoch výšky do 6 m</t>
  </si>
  <si>
    <t>-1016582841</t>
  </si>
  <si>
    <t>OSTP</t>
  </si>
  <si>
    <t>Ostatné profesie</t>
  </si>
  <si>
    <t>55</t>
  </si>
  <si>
    <t>210</t>
  </si>
  <si>
    <t xml:space="preserve">Elektroinštalácia </t>
  </si>
  <si>
    <t>kpl</t>
  </si>
  <si>
    <t>64</t>
  </si>
  <si>
    <t>-536149385</t>
  </si>
  <si>
    <t>56</t>
  </si>
  <si>
    <t>721</t>
  </si>
  <si>
    <t>Zdravotechnika</t>
  </si>
  <si>
    <t>1187098918</t>
  </si>
  <si>
    <t>57</t>
  </si>
  <si>
    <t>Chladenie</t>
  </si>
  <si>
    <t>-2125980771</t>
  </si>
  <si>
    <t>HZS</t>
  </si>
  <si>
    <t>Ostatné</t>
  </si>
  <si>
    <t>58</t>
  </si>
  <si>
    <t>DN5</t>
  </si>
  <si>
    <t>UV plastová fólia s označením dverí 120x300 mm</t>
  </si>
  <si>
    <t>589467649</t>
  </si>
  <si>
    <t xml:space="preserve">Poznámka k položke:_x000D_
OZNAČENIE DVERÍ:_x000D_
na viditeľnom mieste v rohu dverí musí byť trvale a zreteľne vyznačené hrúbka a druh materiálu ochr, tieniacej _x000D_
vrstvy rozmerov 120x300 mm, výška písma 30mm, UV stabilný plast fólia, vodeodolná lepiaca vrstva_x000D_
</t>
  </si>
  <si>
    <t>2"Dn5na viditeľnom mieste v rohu dveríOZNAČENIE DVERÍ:musí byť trvale a zreteľne vyznačenéhrúbka a druh materiálu ochr, tieniacejvrstvy rozmerov 120x3</t>
  </si>
  <si>
    <t>59</t>
  </si>
  <si>
    <t>ZT1</t>
  </si>
  <si>
    <t>Nerezový dávkovač mydla - lakťové ovládanie, plastová vnútorná nádobka, 0,5 l, povrch matný - ZT1</t>
  </si>
  <si>
    <t>10081418</t>
  </si>
  <si>
    <t xml:space="preserve">Poznámka k položke:_x000D_
HYGIENICKÁ SADA:_x000D_
ZT1 - Nerezový dávkovač mydla - lakťové ovládanie, plastová vnútorná nádobka, 0,5 l, povrch matný, rozmery zásobníka: 245 x 82 x 160 mm (REF. SANELA SLZN 74))_x000D_
ZT2 - Nerezový dávkovač dezinfekcie - lakťové ovládanie, plastová vnútorná nádobka, 0,5 l, povrch matný, rozmery zásobníka: 245 x 82 x 160 mm (REF. SANELA SLZN 74)_x000D_
ZT3 - Nerezový zásobník na papierové útierky, 340 x 110 x 265 mm, povrch matný (REF. SANELA SLZN 20)_x000D_
ZT4 - Nerezový kôš na hygienické potreby 4,5 l, povrch matný, nerezový závesný odpadkový kôš s poklopom, na hygienické potreby, objem 4,5 l., rozmer 192 x 97 x 253 mm, povrch matný (REF. SANELA SLZN 24) _x000D_
 _x000D_
</t>
  </si>
  <si>
    <t>60</t>
  </si>
  <si>
    <t>ZT2</t>
  </si>
  <si>
    <t>Nerezový dávkovač dezinfekcie - lakťové ovládanie, plastová vnútorná nádobka, 0,5 l, povrch matný - ZT2</t>
  </si>
  <si>
    <t>-941897660</t>
  </si>
  <si>
    <t>61</t>
  </si>
  <si>
    <t>ZT3</t>
  </si>
  <si>
    <t>Nerezový zásobník na papierové utierky, povrch matný - ZT3</t>
  </si>
  <si>
    <t>1339048501</t>
  </si>
  <si>
    <t>62</t>
  </si>
  <si>
    <t>ZT4</t>
  </si>
  <si>
    <t>Nerezový závesný kôš na hygienické potreby 4,5 l, povrch matný - ZT4</t>
  </si>
  <si>
    <t>-881138156</t>
  </si>
  <si>
    <t>Práce a dodávky M</t>
  </si>
  <si>
    <t>46-M</t>
  </si>
  <si>
    <t>Zemné práce vykonávané pri externých montážnych prácach</t>
  </si>
  <si>
    <t>63</t>
  </si>
  <si>
    <t>460510261.S1</t>
  </si>
  <si>
    <t>Káblový kanál v podlahe 15-98,šírky 100 mm</t>
  </si>
  <si>
    <t>-606010755</t>
  </si>
  <si>
    <t xml:space="preserve">Poznámka k položke:_x000D_
15-98 - káblový kanál v podlahe, šírka 100 resp. 200 mm, čistá hĺbka kanála 100 mm (min. 80 mm) so snímateľným krytom, v čase montáže otvorený. Kryt spravte tak, aby ho bolo možné po zakáblovaní zaskrutkovať do bočného lemu kanála_x000D_
</t>
  </si>
  <si>
    <t>460510261.S2</t>
  </si>
  <si>
    <t>Káblový kanál v podlahe 15-98,šírky 200 mm</t>
  </si>
  <si>
    <t>1660890796</t>
  </si>
  <si>
    <t xml:space="preserve">Poznámka k položke:_x000D_
15-98 - káblový kanál v podlahe, šírka 100 resp. 200 mm, čistá hĺbka kanála 100 mm (min. 80 mm) so snímateľným krytom, v čase montáže otvorený. Kryt spravte tak, aby ho bolo možné po zakáblovaní zaskrutkovať do bočného lemu kanála_x000D_
káblový kanál v podlahe, v uvedenej dĺžke 210 cm so zavareným krytom_x000D_
_x000D_
</t>
  </si>
  <si>
    <t>VRN</t>
  </si>
  <si>
    <t>Vedľajšie rozpočtové náklady</t>
  </si>
  <si>
    <t>65</t>
  </si>
  <si>
    <t>VRN1</t>
  </si>
  <si>
    <t>Zariadenie staveniska</t>
  </si>
  <si>
    <t>-1318244017</t>
  </si>
  <si>
    <t>66</t>
  </si>
  <si>
    <t>VRN2</t>
  </si>
  <si>
    <t>Sťažené podmienky</t>
  </si>
  <si>
    <t>1388539018</t>
  </si>
  <si>
    <t>67</t>
  </si>
  <si>
    <t>VRN3</t>
  </si>
  <si>
    <t>Vplyv prostredia</t>
  </si>
  <si>
    <t>1746127936</t>
  </si>
  <si>
    <t>68</t>
  </si>
  <si>
    <t>VRN4</t>
  </si>
  <si>
    <t>Iné VRN</t>
  </si>
  <si>
    <t>1707242700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</si>
</sst>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6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0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2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  <protection locked="0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0" xfId="0" applyFont="1" applyAlignment="1">
      <alignment vertical="center" wrapText="1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167" fontId="22" fillId="3" borderId="22" xfId="0" applyNumberFormat="1" applyFont="1" applyFill="1" applyBorder="1" applyAlignment="1" applyProtection="1">
      <alignment vertical="center"/>
      <protection locked="0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topLeftCell="A142" workbookViewId="0">
      <selection activeCell="AN19" sqref="AN19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50000000000003" customHeight="1">
      <c r="AR2" s="261" t="s">
        <v>5</v>
      </c>
      <c r="AS2" s="227"/>
      <c r="AT2" s="227"/>
      <c r="AU2" s="227"/>
      <c r="AV2" s="227"/>
      <c r="AW2" s="227"/>
      <c r="AX2" s="227"/>
      <c r="AY2" s="227"/>
      <c r="AZ2" s="227"/>
      <c r="BA2" s="227"/>
      <c r="BB2" s="227"/>
      <c r="BC2" s="227"/>
      <c r="BD2" s="227"/>
      <c r="BE2" s="227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s="1" customFormat="1" ht="24.95" customHeight="1">
      <c r="B4" s="20"/>
      <c r="D4" s="21" t="s">
        <v>8</v>
      </c>
      <c r="AR4" s="20"/>
      <c r="AS4" s="22" t="s">
        <v>9</v>
      </c>
      <c r="BE4" s="23" t="s">
        <v>10</v>
      </c>
      <c r="BS4" s="17" t="s">
        <v>11</v>
      </c>
    </row>
    <row r="5" spans="1:74" s="1" customFormat="1" ht="12" customHeight="1">
      <c r="B5" s="20"/>
      <c r="D5" s="24" t="s">
        <v>12</v>
      </c>
      <c r="K5" s="226" t="s">
        <v>13</v>
      </c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R5" s="20"/>
      <c r="BE5" s="223" t="s">
        <v>14</v>
      </c>
      <c r="BS5" s="17" t="s">
        <v>6</v>
      </c>
    </row>
    <row r="6" spans="1:74" s="1" customFormat="1" ht="36.950000000000003" customHeight="1">
      <c r="B6" s="20"/>
      <c r="D6" s="26" t="s">
        <v>15</v>
      </c>
      <c r="K6" s="228" t="s">
        <v>16</v>
      </c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  <c r="AA6" s="227"/>
      <c r="AB6" s="227"/>
      <c r="AC6" s="227"/>
      <c r="AD6" s="227"/>
      <c r="AE6" s="227"/>
      <c r="AF6" s="227"/>
      <c r="AG6" s="227"/>
      <c r="AH6" s="227"/>
      <c r="AI6" s="227"/>
      <c r="AJ6" s="227"/>
      <c r="AK6" s="227"/>
      <c r="AL6" s="227"/>
      <c r="AM6" s="227"/>
      <c r="AN6" s="227"/>
      <c r="AO6" s="227"/>
      <c r="AR6" s="20"/>
      <c r="BE6" s="224"/>
      <c r="BS6" s="17" t="s">
        <v>6</v>
      </c>
    </row>
    <row r="7" spans="1:74" s="1" customFormat="1" ht="12" customHeight="1">
      <c r="B7" s="20"/>
      <c r="D7" s="27" t="s">
        <v>17</v>
      </c>
      <c r="K7" s="25" t="s">
        <v>1</v>
      </c>
      <c r="AK7" s="27" t="s">
        <v>18</v>
      </c>
      <c r="AN7" s="25" t="s">
        <v>1</v>
      </c>
      <c r="AR7" s="20"/>
      <c r="BE7" s="224"/>
      <c r="BS7" s="17" t="s">
        <v>6</v>
      </c>
    </row>
    <row r="8" spans="1:74" s="1" customFormat="1" ht="12" customHeight="1">
      <c r="B8" s="20"/>
      <c r="D8" s="27" t="s">
        <v>19</v>
      </c>
      <c r="K8" s="25" t="s">
        <v>20</v>
      </c>
      <c r="AK8" s="27" t="s">
        <v>21</v>
      </c>
      <c r="AN8" s="28"/>
      <c r="AR8" s="20"/>
      <c r="BE8" s="224"/>
      <c r="BS8" s="17" t="s">
        <v>6</v>
      </c>
    </row>
    <row r="9" spans="1:74" s="1" customFormat="1" ht="14.45" customHeight="1">
      <c r="B9" s="20"/>
      <c r="AR9" s="20"/>
      <c r="BE9" s="224"/>
      <c r="BS9" s="17" t="s">
        <v>6</v>
      </c>
    </row>
    <row r="10" spans="1:74" s="1" customFormat="1" ht="12" customHeight="1">
      <c r="B10" s="20"/>
      <c r="D10" s="27" t="s">
        <v>22</v>
      </c>
      <c r="AK10" s="27" t="s">
        <v>23</v>
      </c>
      <c r="AN10" s="25" t="s">
        <v>1</v>
      </c>
      <c r="AR10" s="20"/>
      <c r="BE10" s="224"/>
      <c r="BS10" s="17" t="s">
        <v>6</v>
      </c>
    </row>
    <row r="11" spans="1:74" s="1" customFormat="1" ht="18.399999999999999" customHeight="1">
      <c r="B11" s="20"/>
      <c r="E11" s="25" t="s">
        <v>24</v>
      </c>
      <c r="AK11" s="27" t="s">
        <v>25</v>
      </c>
      <c r="AN11" s="25" t="s">
        <v>1</v>
      </c>
      <c r="AR11" s="20"/>
      <c r="BE11" s="224"/>
      <c r="BS11" s="17" t="s">
        <v>6</v>
      </c>
    </row>
    <row r="12" spans="1:74" s="1" customFormat="1" ht="6.95" customHeight="1">
      <c r="B12" s="20"/>
      <c r="AR12" s="20"/>
      <c r="BE12" s="224"/>
      <c r="BS12" s="17" t="s">
        <v>6</v>
      </c>
    </row>
    <row r="13" spans="1:74" s="1" customFormat="1" ht="12" customHeight="1">
      <c r="B13" s="20"/>
      <c r="D13" s="27" t="s">
        <v>26</v>
      </c>
      <c r="AK13" s="27" t="s">
        <v>23</v>
      </c>
      <c r="AN13" s="29" t="s">
        <v>27</v>
      </c>
      <c r="AR13" s="20"/>
      <c r="BE13" s="224"/>
      <c r="BS13" s="17" t="s">
        <v>6</v>
      </c>
    </row>
    <row r="14" spans="1:74" ht="12.75">
      <c r="B14" s="20"/>
      <c r="E14" s="229" t="s">
        <v>27</v>
      </c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7" t="s">
        <v>25</v>
      </c>
      <c r="AN14" s="29" t="s">
        <v>27</v>
      </c>
      <c r="AR14" s="20"/>
      <c r="BE14" s="224"/>
      <c r="BS14" s="17" t="s">
        <v>6</v>
      </c>
    </row>
    <row r="15" spans="1:74" s="1" customFormat="1" ht="6.95" customHeight="1">
      <c r="B15" s="20"/>
      <c r="AR15" s="20"/>
      <c r="BE15" s="224"/>
      <c r="BS15" s="17" t="s">
        <v>3</v>
      </c>
    </row>
    <row r="16" spans="1:74" s="1" customFormat="1" ht="12" customHeight="1">
      <c r="B16" s="20"/>
      <c r="D16" s="27" t="s">
        <v>28</v>
      </c>
      <c r="AK16" s="27" t="s">
        <v>23</v>
      </c>
      <c r="AN16" s="25" t="s">
        <v>1</v>
      </c>
      <c r="AR16" s="20"/>
      <c r="BE16" s="224"/>
      <c r="BS16" s="17" t="s">
        <v>3</v>
      </c>
    </row>
    <row r="17" spans="1:71" s="1" customFormat="1" ht="18.399999999999999" customHeight="1">
      <c r="B17" s="20"/>
      <c r="E17" s="25"/>
      <c r="AK17" s="27" t="s">
        <v>25</v>
      </c>
      <c r="AN17" s="25" t="s">
        <v>1</v>
      </c>
      <c r="AR17" s="20"/>
      <c r="BE17" s="224"/>
      <c r="BS17" s="17" t="s">
        <v>29</v>
      </c>
    </row>
    <row r="18" spans="1:71" s="1" customFormat="1" ht="6.95" customHeight="1">
      <c r="B18" s="20"/>
      <c r="AR18" s="20"/>
      <c r="BE18" s="224"/>
      <c r="BS18" s="17" t="s">
        <v>6</v>
      </c>
    </row>
    <row r="19" spans="1:71" s="1" customFormat="1" ht="12" customHeight="1">
      <c r="B19" s="20"/>
      <c r="D19" s="27" t="s">
        <v>30</v>
      </c>
      <c r="AK19" s="27" t="s">
        <v>23</v>
      </c>
      <c r="AN19" s="25" t="s">
        <v>1</v>
      </c>
      <c r="AR19" s="20"/>
      <c r="BE19" s="224"/>
      <c r="BS19" s="17" t="s">
        <v>6</v>
      </c>
    </row>
    <row r="20" spans="1:71" s="1" customFormat="1" ht="18.399999999999999" customHeight="1">
      <c r="B20" s="20"/>
      <c r="E20" s="25"/>
      <c r="AK20" s="27" t="s">
        <v>25</v>
      </c>
      <c r="AN20" s="25" t="s">
        <v>1</v>
      </c>
      <c r="AR20" s="20"/>
      <c r="BE20" s="224"/>
      <c r="BS20" s="17" t="s">
        <v>29</v>
      </c>
    </row>
    <row r="21" spans="1:71" s="1" customFormat="1" ht="6.95" customHeight="1">
      <c r="B21" s="20"/>
      <c r="AR21" s="20"/>
      <c r="BE21" s="224"/>
    </row>
    <row r="22" spans="1:71" s="1" customFormat="1" ht="12" customHeight="1">
      <c r="B22" s="20"/>
      <c r="D22" s="27" t="s">
        <v>31</v>
      </c>
      <c r="AR22" s="20"/>
      <c r="BE22" s="224"/>
    </row>
    <row r="23" spans="1:71" s="1" customFormat="1" ht="120" customHeight="1">
      <c r="B23" s="20"/>
      <c r="E23" s="231" t="s">
        <v>32</v>
      </c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  <c r="AA23" s="231"/>
      <c r="AB23" s="231"/>
      <c r="AC23" s="231"/>
      <c r="AD23" s="231"/>
      <c r="AE23" s="231"/>
      <c r="AF23" s="231"/>
      <c r="AG23" s="231"/>
      <c r="AH23" s="231"/>
      <c r="AI23" s="231"/>
      <c r="AJ23" s="231"/>
      <c r="AK23" s="231"/>
      <c r="AL23" s="231"/>
      <c r="AM23" s="231"/>
      <c r="AN23" s="231"/>
      <c r="AR23" s="20"/>
      <c r="BE23" s="224"/>
    </row>
    <row r="24" spans="1:71" s="1" customFormat="1" ht="6.95" customHeight="1">
      <c r="B24" s="20"/>
      <c r="AR24" s="20"/>
      <c r="BE24" s="224"/>
    </row>
    <row r="25" spans="1:71" s="1" customFormat="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24"/>
    </row>
    <row r="26" spans="1:71" s="2" customFormat="1" ht="25.9" customHeight="1">
      <c r="A26" s="32"/>
      <c r="B26" s="33"/>
      <c r="C26" s="32"/>
      <c r="D26" s="34" t="s">
        <v>33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32">
        <f>ROUND(AG94,2)</f>
        <v>0</v>
      </c>
      <c r="AL26" s="233"/>
      <c r="AM26" s="233"/>
      <c r="AN26" s="233"/>
      <c r="AO26" s="233"/>
      <c r="AP26" s="32"/>
      <c r="AQ26" s="32"/>
      <c r="AR26" s="33"/>
      <c r="BE26" s="224"/>
    </row>
    <row r="27" spans="1:7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3"/>
      <c r="BE27" s="224"/>
    </row>
    <row r="28" spans="1:71" s="2" customFormat="1" ht="12.75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234" t="s">
        <v>34</v>
      </c>
      <c r="M28" s="234"/>
      <c r="N28" s="234"/>
      <c r="O28" s="234"/>
      <c r="P28" s="234"/>
      <c r="Q28" s="32"/>
      <c r="R28" s="32"/>
      <c r="S28" s="32"/>
      <c r="T28" s="32"/>
      <c r="U28" s="32"/>
      <c r="V28" s="32"/>
      <c r="W28" s="234" t="s">
        <v>35</v>
      </c>
      <c r="X28" s="234"/>
      <c r="Y28" s="234"/>
      <c r="Z28" s="234"/>
      <c r="AA28" s="234"/>
      <c r="AB28" s="234"/>
      <c r="AC28" s="234"/>
      <c r="AD28" s="234"/>
      <c r="AE28" s="234"/>
      <c r="AF28" s="32"/>
      <c r="AG28" s="32"/>
      <c r="AH28" s="32"/>
      <c r="AI28" s="32"/>
      <c r="AJ28" s="32"/>
      <c r="AK28" s="234" t="s">
        <v>36</v>
      </c>
      <c r="AL28" s="234"/>
      <c r="AM28" s="234"/>
      <c r="AN28" s="234"/>
      <c r="AO28" s="234"/>
      <c r="AP28" s="32"/>
      <c r="AQ28" s="32"/>
      <c r="AR28" s="33"/>
      <c r="BE28" s="224"/>
    </row>
    <row r="29" spans="1:71" s="3" customFormat="1" ht="14.45" customHeight="1">
      <c r="B29" s="37"/>
      <c r="D29" s="27" t="s">
        <v>37</v>
      </c>
      <c r="F29" s="27" t="s">
        <v>38</v>
      </c>
      <c r="L29" s="237">
        <v>0.2</v>
      </c>
      <c r="M29" s="236"/>
      <c r="N29" s="236"/>
      <c r="O29" s="236"/>
      <c r="P29" s="236"/>
      <c r="W29" s="235">
        <f>ROUND(AZ94, 2)</f>
        <v>0</v>
      </c>
      <c r="X29" s="236"/>
      <c r="Y29" s="236"/>
      <c r="Z29" s="236"/>
      <c r="AA29" s="236"/>
      <c r="AB29" s="236"/>
      <c r="AC29" s="236"/>
      <c r="AD29" s="236"/>
      <c r="AE29" s="236"/>
      <c r="AK29" s="235">
        <f>ROUND(AV94, 2)</f>
        <v>0</v>
      </c>
      <c r="AL29" s="236"/>
      <c r="AM29" s="236"/>
      <c r="AN29" s="236"/>
      <c r="AO29" s="236"/>
      <c r="AR29" s="37"/>
      <c r="BE29" s="225"/>
    </row>
    <row r="30" spans="1:71" s="3" customFormat="1" ht="14.45" customHeight="1">
      <c r="B30" s="37"/>
      <c r="F30" s="27" t="s">
        <v>39</v>
      </c>
      <c r="L30" s="237">
        <v>0.2</v>
      </c>
      <c r="M30" s="236"/>
      <c r="N30" s="236"/>
      <c r="O30" s="236"/>
      <c r="P30" s="236"/>
      <c r="W30" s="235">
        <f>ROUND(BA94, 2)</f>
        <v>0</v>
      </c>
      <c r="X30" s="236"/>
      <c r="Y30" s="236"/>
      <c r="Z30" s="236"/>
      <c r="AA30" s="236"/>
      <c r="AB30" s="236"/>
      <c r="AC30" s="236"/>
      <c r="AD30" s="236"/>
      <c r="AE30" s="236"/>
      <c r="AK30" s="235">
        <f>ROUND(AW94, 2)</f>
        <v>0</v>
      </c>
      <c r="AL30" s="236"/>
      <c r="AM30" s="236"/>
      <c r="AN30" s="236"/>
      <c r="AO30" s="236"/>
      <c r="AR30" s="37"/>
      <c r="BE30" s="225"/>
    </row>
    <row r="31" spans="1:71" s="3" customFormat="1" ht="14.45" hidden="1" customHeight="1">
      <c r="B31" s="37"/>
      <c r="F31" s="27" t="s">
        <v>40</v>
      </c>
      <c r="L31" s="237">
        <v>0.2</v>
      </c>
      <c r="M31" s="236"/>
      <c r="N31" s="236"/>
      <c r="O31" s="236"/>
      <c r="P31" s="236"/>
      <c r="W31" s="235">
        <f>ROUND(BB94, 2)</f>
        <v>0</v>
      </c>
      <c r="X31" s="236"/>
      <c r="Y31" s="236"/>
      <c r="Z31" s="236"/>
      <c r="AA31" s="236"/>
      <c r="AB31" s="236"/>
      <c r="AC31" s="236"/>
      <c r="AD31" s="236"/>
      <c r="AE31" s="236"/>
      <c r="AK31" s="235">
        <v>0</v>
      </c>
      <c r="AL31" s="236"/>
      <c r="AM31" s="236"/>
      <c r="AN31" s="236"/>
      <c r="AO31" s="236"/>
      <c r="AR31" s="37"/>
      <c r="BE31" s="225"/>
    </row>
    <row r="32" spans="1:71" s="3" customFormat="1" ht="14.45" hidden="1" customHeight="1">
      <c r="B32" s="37"/>
      <c r="F32" s="27" t="s">
        <v>41</v>
      </c>
      <c r="L32" s="237">
        <v>0.2</v>
      </c>
      <c r="M32" s="236"/>
      <c r="N32" s="236"/>
      <c r="O32" s="236"/>
      <c r="P32" s="236"/>
      <c r="W32" s="235">
        <f>ROUND(BC94, 2)</f>
        <v>0</v>
      </c>
      <c r="X32" s="236"/>
      <c r="Y32" s="236"/>
      <c r="Z32" s="236"/>
      <c r="AA32" s="236"/>
      <c r="AB32" s="236"/>
      <c r="AC32" s="236"/>
      <c r="AD32" s="236"/>
      <c r="AE32" s="236"/>
      <c r="AK32" s="235">
        <v>0</v>
      </c>
      <c r="AL32" s="236"/>
      <c r="AM32" s="236"/>
      <c r="AN32" s="236"/>
      <c r="AO32" s="236"/>
      <c r="AR32" s="37"/>
      <c r="BE32" s="225"/>
    </row>
    <row r="33" spans="1:57" s="3" customFormat="1" ht="14.45" hidden="1" customHeight="1">
      <c r="B33" s="37"/>
      <c r="F33" s="27" t="s">
        <v>42</v>
      </c>
      <c r="L33" s="237">
        <v>0</v>
      </c>
      <c r="M33" s="236"/>
      <c r="N33" s="236"/>
      <c r="O33" s="236"/>
      <c r="P33" s="236"/>
      <c r="W33" s="235">
        <f>ROUND(BD94, 2)</f>
        <v>0</v>
      </c>
      <c r="X33" s="236"/>
      <c r="Y33" s="236"/>
      <c r="Z33" s="236"/>
      <c r="AA33" s="236"/>
      <c r="AB33" s="236"/>
      <c r="AC33" s="236"/>
      <c r="AD33" s="236"/>
      <c r="AE33" s="236"/>
      <c r="AK33" s="235">
        <v>0</v>
      </c>
      <c r="AL33" s="236"/>
      <c r="AM33" s="236"/>
      <c r="AN33" s="236"/>
      <c r="AO33" s="236"/>
      <c r="AR33" s="37"/>
      <c r="BE33" s="225"/>
    </row>
    <row r="34" spans="1:57" s="2" customFormat="1" ht="6.95" customHeight="1">
      <c r="A34" s="32"/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3"/>
      <c r="BE34" s="224"/>
    </row>
    <row r="35" spans="1:57" s="2" customFormat="1" ht="25.9" customHeight="1">
      <c r="A35" s="32"/>
      <c r="B35" s="33"/>
      <c r="C35" s="38"/>
      <c r="D35" s="39" t="s">
        <v>43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44</v>
      </c>
      <c r="U35" s="40"/>
      <c r="V35" s="40"/>
      <c r="W35" s="40"/>
      <c r="X35" s="238" t="s">
        <v>45</v>
      </c>
      <c r="Y35" s="239"/>
      <c r="Z35" s="239"/>
      <c r="AA35" s="239"/>
      <c r="AB35" s="239"/>
      <c r="AC35" s="40"/>
      <c r="AD35" s="40"/>
      <c r="AE35" s="40"/>
      <c r="AF35" s="40"/>
      <c r="AG35" s="40"/>
      <c r="AH35" s="40"/>
      <c r="AI35" s="40"/>
      <c r="AJ35" s="40"/>
      <c r="AK35" s="240">
        <f>SUM(AK26:AK33)</f>
        <v>0</v>
      </c>
      <c r="AL35" s="239"/>
      <c r="AM35" s="239"/>
      <c r="AN35" s="239"/>
      <c r="AO35" s="241"/>
      <c r="AP35" s="38"/>
      <c r="AQ35" s="38"/>
      <c r="AR35" s="33"/>
      <c r="BE35" s="32"/>
    </row>
    <row r="36" spans="1:57" s="2" customFormat="1" ht="6.95" customHeight="1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3"/>
      <c r="BE36" s="32"/>
    </row>
    <row r="37" spans="1:57" s="2" customFormat="1" ht="14.45" customHeight="1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3"/>
      <c r="BE37" s="32"/>
    </row>
    <row r="38" spans="1:57" s="1" customFormat="1" ht="14.45" customHeight="1">
      <c r="B38" s="20"/>
      <c r="AR38" s="20"/>
    </row>
    <row r="39" spans="1:57" s="1" customFormat="1" ht="14.45" customHeight="1">
      <c r="B39" s="20"/>
      <c r="AR39" s="20"/>
    </row>
    <row r="40" spans="1:57" s="1" customFormat="1" ht="14.45" customHeight="1">
      <c r="B40" s="20"/>
      <c r="AR40" s="20"/>
    </row>
    <row r="41" spans="1:57" s="1" customFormat="1" ht="14.45" customHeight="1">
      <c r="B41" s="20"/>
      <c r="AR41" s="20"/>
    </row>
    <row r="42" spans="1:57" s="1" customFormat="1" ht="14.45" customHeight="1">
      <c r="B42" s="20"/>
      <c r="AR42" s="20"/>
    </row>
    <row r="43" spans="1:57" s="1" customFormat="1" ht="14.45" customHeight="1">
      <c r="B43" s="20"/>
      <c r="AR43" s="20"/>
    </row>
    <row r="44" spans="1:57" s="1" customFormat="1" ht="14.45" customHeight="1">
      <c r="B44" s="20"/>
      <c r="AR44" s="20"/>
    </row>
    <row r="45" spans="1:57" s="1" customFormat="1" ht="14.45" customHeight="1">
      <c r="B45" s="20"/>
      <c r="AR45" s="20"/>
    </row>
    <row r="46" spans="1:57" s="1" customFormat="1" ht="14.45" customHeight="1">
      <c r="B46" s="20"/>
      <c r="AR46" s="20"/>
    </row>
    <row r="47" spans="1:57" s="1" customFormat="1" ht="14.45" customHeight="1">
      <c r="B47" s="20"/>
      <c r="AR47" s="20"/>
    </row>
    <row r="48" spans="1:57" s="1" customFormat="1" ht="14.45" customHeight="1">
      <c r="B48" s="20"/>
      <c r="AR48" s="20"/>
    </row>
    <row r="49" spans="1:57" s="2" customFormat="1" ht="14.45" customHeight="1">
      <c r="B49" s="42"/>
      <c r="D49" s="43" t="s">
        <v>46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47</v>
      </c>
      <c r="AI49" s="44"/>
      <c r="AJ49" s="44"/>
      <c r="AK49" s="44"/>
      <c r="AL49" s="44"/>
      <c r="AM49" s="44"/>
      <c r="AN49" s="44"/>
      <c r="AO49" s="44"/>
      <c r="AR49" s="42"/>
    </row>
    <row r="50" spans="1:57" ht="11.25">
      <c r="B50" s="20"/>
      <c r="AR50" s="20"/>
    </row>
    <row r="51" spans="1:57" ht="11.25">
      <c r="B51" s="20"/>
      <c r="AR51" s="20"/>
    </row>
    <row r="52" spans="1:57" ht="11.25">
      <c r="B52" s="20"/>
      <c r="AR52" s="20"/>
    </row>
    <row r="53" spans="1:57" ht="11.25">
      <c r="B53" s="20"/>
      <c r="AR53" s="20"/>
    </row>
    <row r="54" spans="1:57" ht="11.25">
      <c r="B54" s="20"/>
      <c r="AR54" s="20"/>
    </row>
    <row r="55" spans="1:57" ht="11.25">
      <c r="B55" s="20"/>
      <c r="AR55" s="20"/>
    </row>
    <row r="56" spans="1:57" ht="11.25">
      <c r="B56" s="20"/>
      <c r="AR56" s="20"/>
    </row>
    <row r="57" spans="1:57" ht="11.25">
      <c r="B57" s="20"/>
      <c r="AR57" s="20"/>
    </row>
    <row r="58" spans="1:57" ht="11.25">
      <c r="B58" s="20"/>
      <c r="AR58" s="20"/>
    </row>
    <row r="59" spans="1:57" ht="11.25">
      <c r="B59" s="20"/>
      <c r="AR59" s="20"/>
    </row>
    <row r="60" spans="1:57" s="2" customFormat="1" ht="12.75">
      <c r="A60" s="32"/>
      <c r="B60" s="33"/>
      <c r="C60" s="32"/>
      <c r="D60" s="45" t="s">
        <v>48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5" t="s">
        <v>49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5" t="s">
        <v>48</v>
      </c>
      <c r="AI60" s="35"/>
      <c r="AJ60" s="35"/>
      <c r="AK60" s="35"/>
      <c r="AL60" s="35"/>
      <c r="AM60" s="45" t="s">
        <v>49</v>
      </c>
      <c r="AN60" s="35"/>
      <c r="AO60" s="35"/>
      <c r="AP60" s="32"/>
      <c r="AQ60" s="32"/>
      <c r="AR60" s="33"/>
      <c r="BE60" s="32"/>
    </row>
    <row r="61" spans="1:57" ht="11.25">
      <c r="B61" s="20"/>
      <c r="AR61" s="20"/>
    </row>
    <row r="62" spans="1:57" ht="11.25">
      <c r="B62" s="20"/>
      <c r="AR62" s="20"/>
    </row>
    <row r="63" spans="1:57" ht="11.25">
      <c r="B63" s="20"/>
      <c r="AR63" s="20"/>
    </row>
    <row r="64" spans="1:57" s="2" customFormat="1" ht="12.75">
      <c r="A64" s="32"/>
      <c r="B64" s="33"/>
      <c r="C64" s="32"/>
      <c r="D64" s="43" t="s">
        <v>50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51</v>
      </c>
      <c r="AI64" s="46"/>
      <c r="AJ64" s="46"/>
      <c r="AK64" s="46"/>
      <c r="AL64" s="46"/>
      <c r="AM64" s="46"/>
      <c r="AN64" s="46"/>
      <c r="AO64" s="46"/>
      <c r="AP64" s="32"/>
      <c r="AQ64" s="32"/>
      <c r="AR64" s="33"/>
      <c r="BE64" s="32"/>
    </row>
    <row r="65" spans="1:57" ht="11.25">
      <c r="B65" s="20"/>
      <c r="AR65" s="20"/>
    </row>
    <row r="66" spans="1:57" ht="11.25">
      <c r="B66" s="20"/>
      <c r="AR66" s="20"/>
    </row>
    <row r="67" spans="1:57" ht="11.25">
      <c r="B67" s="20"/>
      <c r="AR67" s="20"/>
    </row>
    <row r="68" spans="1:57" ht="11.25">
      <c r="B68" s="20"/>
      <c r="AR68" s="20"/>
    </row>
    <row r="69" spans="1:57" ht="11.25">
      <c r="B69" s="20"/>
      <c r="AR69" s="20"/>
    </row>
    <row r="70" spans="1:57" ht="11.25">
      <c r="B70" s="20"/>
      <c r="AR70" s="20"/>
    </row>
    <row r="71" spans="1:57" ht="11.25">
      <c r="B71" s="20"/>
      <c r="AR71" s="20"/>
    </row>
    <row r="72" spans="1:57" ht="11.25">
      <c r="B72" s="20"/>
      <c r="AR72" s="20"/>
    </row>
    <row r="73" spans="1:57" ht="11.25">
      <c r="B73" s="20"/>
      <c r="AR73" s="20"/>
    </row>
    <row r="74" spans="1:57" ht="11.25">
      <c r="B74" s="20"/>
      <c r="AR74" s="20"/>
    </row>
    <row r="75" spans="1:57" s="2" customFormat="1" ht="12.75">
      <c r="A75" s="32"/>
      <c r="B75" s="33"/>
      <c r="C75" s="32"/>
      <c r="D75" s="45" t="s">
        <v>48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5" t="s">
        <v>49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5" t="s">
        <v>48</v>
      </c>
      <c r="AI75" s="35"/>
      <c r="AJ75" s="35"/>
      <c r="AK75" s="35"/>
      <c r="AL75" s="35"/>
      <c r="AM75" s="45" t="s">
        <v>49</v>
      </c>
      <c r="AN75" s="35"/>
      <c r="AO75" s="35"/>
      <c r="AP75" s="32"/>
      <c r="AQ75" s="32"/>
      <c r="AR75" s="33"/>
      <c r="BE75" s="32"/>
    </row>
    <row r="76" spans="1:57" s="2" customFormat="1" ht="11.25">
      <c r="A76" s="32"/>
      <c r="B76" s="33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3"/>
      <c r="BE76" s="32"/>
    </row>
    <row r="77" spans="1:57" s="2" customFormat="1" ht="6.9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3"/>
      <c r="BE77" s="32"/>
    </row>
    <row r="81" spans="1:9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3"/>
      <c r="BE81" s="32"/>
    </row>
    <row r="82" spans="1:91" s="2" customFormat="1" ht="24.95" customHeight="1">
      <c r="A82" s="32"/>
      <c r="B82" s="33"/>
      <c r="C82" s="21" t="s">
        <v>52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3"/>
      <c r="BE82" s="32"/>
    </row>
    <row r="83" spans="1:9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3"/>
      <c r="BE83" s="32"/>
    </row>
    <row r="84" spans="1:91" s="4" customFormat="1" ht="12" customHeight="1">
      <c r="B84" s="51"/>
      <c r="C84" s="27" t="s">
        <v>12</v>
      </c>
      <c r="L84" s="4" t="str">
        <f>K5</f>
        <v>20200610</v>
      </c>
      <c r="AR84" s="51"/>
    </row>
    <row r="85" spans="1:91" s="5" customFormat="1" ht="36.950000000000003" customHeight="1">
      <c r="B85" s="52"/>
      <c r="C85" s="53" t="s">
        <v>15</v>
      </c>
      <c r="L85" s="242" t="str">
        <f>K6</f>
        <v>REKONŠTRUKCIA PRIESTOROV PRE INŠTALÁCIU ZDRAVOTNÍCKEHO ZARIADENIA LITOTRIPTORU</v>
      </c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R85" s="52"/>
    </row>
    <row r="86" spans="1:91" s="2" customFormat="1" ht="6.95" customHeight="1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3"/>
      <c r="BE86" s="32"/>
    </row>
    <row r="87" spans="1:91" s="2" customFormat="1" ht="12" customHeight="1">
      <c r="A87" s="32"/>
      <c r="B87" s="33"/>
      <c r="C87" s="27" t="s">
        <v>19</v>
      </c>
      <c r="D87" s="32"/>
      <c r="E87" s="32"/>
      <c r="F87" s="32"/>
      <c r="G87" s="32"/>
      <c r="H87" s="32"/>
      <c r="I87" s="32"/>
      <c r="J87" s="32"/>
      <c r="K87" s="32"/>
      <c r="L87" s="54" t="str">
        <f>IF(K8="","",K8)</f>
        <v>NEMOCNICA RUŽINOV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7" t="s">
        <v>21</v>
      </c>
      <c r="AJ87" s="32"/>
      <c r="AK87" s="32"/>
      <c r="AL87" s="32"/>
      <c r="AM87" s="244" t="str">
        <f>IF(AN8= "","",AN8)</f>
        <v/>
      </c>
      <c r="AN87" s="244"/>
      <c r="AO87" s="32"/>
      <c r="AP87" s="32"/>
      <c r="AQ87" s="32"/>
      <c r="AR87" s="33"/>
      <c r="BE87" s="32"/>
    </row>
    <row r="88" spans="1:91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3"/>
      <c r="BE88" s="32"/>
    </row>
    <row r="89" spans="1:91" s="2" customFormat="1" ht="15.2" customHeight="1">
      <c r="A89" s="32"/>
      <c r="B89" s="33"/>
      <c r="C89" s="27" t="s">
        <v>22</v>
      </c>
      <c r="D89" s="32"/>
      <c r="E89" s="32"/>
      <c r="F89" s="32"/>
      <c r="G89" s="32"/>
      <c r="H89" s="32"/>
      <c r="I89" s="32"/>
      <c r="J89" s="32"/>
      <c r="K89" s="32"/>
      <c r="L89" s="4" t="str">
        <f>IF(E11= "","",E11)</f>
        <v xml:space="preserve"> 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7" t="s">
        <v>28</v>
      </c>
      <c r="AJ89" s="32"/>
      <c r="AK89" s="32"/>
      <c r="AL89" s="32"/>
      <c r="AM89" s="245" t="str">
        <f>IF(E17="","",E17)</f>
        <v/>
      </c>
      <c r="AN89" s="246"/>
      <c r="AO89" s="246"/>
      <c r="AP89" s="246"/>
      <c r="AQ89" s="32"/>
      <c r="AR89" s="33"/>
      <c r="AS89" s="247" t="s">
        <v>53</v>
      </c>
      <c r="AT89" s="248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32"/>
    </row>
    <row r="90" spans="1:91" s="2" customFormat="1" ht="15.2" customHeight="1">
      <c r="A90" s="32"/>
      <c r="B90" s="33"/>
      <c r="C90" s="27" t="s">
        <v>26</v>
      </c>
      <c r="D90" s="32"/>
      <c r="E90" s="32"/>
      <c r="F90" s="32"/>
      <c r="G90" s="32"/>
      <c r="H90" s="32"/>
      <c r="I90" s="32"/>
      <c r="J90" s="32"/>
      <c r="K90" s="32"/>
      <c r="L90" s="4" t="str">
        <f>IF(E14= "Vyplň údaj","",E14)</f>
        <v/>
      </c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7" t="s">
        <v>30</v>
      </c>
      <c r="AJ90" s="32"/>
      <c r="AK90" s="32"/>
      <c r="AL90" s="32"/>
      <c r="AM90" s="245" t="str">
        <f>IF(E20="","",E20)</f>
        <v/>
      </c>
      <c r="AN90" s="246"/>
      <c r="AO90" s="246"/>
      <c r="AP90" s="246"/>
      <c r="AQ90" s="32"/>
      <c r="AR90" s="33"/>
      <c r="AS90" s="249"/>
      <c r="AT90" s="250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32"/>
    </row>
    <row r="91" spans="1:91" s="2" customFormat="1" ht="10.9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3"/>
      <c r="AS91" s="249"/>
      <c r="AT91" s="250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32"/>
    </row>
    <row r="92" spans="1:91" s="2" customFormat="1" ht="29.25" customHeight="1">
      <c r="A92" s="32"/>
      <c r="B92" s="33"/>
      <c r="C92" s="251" t="s">
        <v>54</v>
      </c>
      <c r="D92" s="252"/>
      <c r="E92" s="252"/>
      <c r="F92" s="252"/>
      <c r="G92" s="252"/>
      <c r="H92" s="60"/>
      <c r="I92" s="253" t="s">
        <v>55</v>
      </c>
      <c r="J92" s="252"/>
      <c r="K92" s="252"/>
      <c r="L92" s="252"/>
      <c r="M92" s="252"/>
      <c r="N92" s="252"/>
      <c r="O92" s="252"/>
      <c r="P92" s="252"/>
      <c r="Q92" s="252"/>
      <c r="R92" s="252"/>
      <c r="S92" s="252"/>
      <c r="T92" s="252"/>
      <c r="U92" s="252"/>
      <c r="V92" s="252"/>
      <c r="W92" s="252"/>
      <c r="X92" s="252"/>
      <c r="Y92" s="252"/>
      <c r="Z92" s="252"/>
      <c r="AA92" s="252"/>
      <c r="AB92" s="252"/>
      <c r="AC92" s="252"/>
      <c r="AD92" s="252"/>
      <c r="AE92" s="252"/>
      <c r="AF92" s="252"/>
      <c r="AG92" s="254" t="s">
        <v>56</v>
      </c>
      <c r="AH92" s="252"/>
      <c r="AI92" s="252"/>
      <c r="AJ92" s="252"/>
      <c r="AK92" s="252"/>
      <c r="AL92" s="252"/>
      <c r="AM92" s="252"/>
      <c r="AN92" s="253" t="s">
        <v>57</v>
      </c>
      <c r="AO92" s="252"/>
      <c r="AP92" s="255"/>
      <c r="AQ92" s="61" t="s">
        <v>58</v>
      </c>
      <c r="AR92" s="33"/>
      <c r="AS92" s="62" t="s">
        <v>59</v>
      </c>
      <c r="AT92" s="63" t="s">
        <v>60</v>
      </c>
      <c r="AU92" s="63" t="s">
        <v>61</v>
      </c>
      <c r="AV92" s="63" t="s">
        <v>62</v>
      </c>
      <c r="AW92" s="63" t="s">
        <v>63</v>
      </c>
      <c r="AX92" s="63" t="s">
        <v>64</v>
      </c>
      <c r="AY92" s="63" t="s">
        <v>65</v>
      </c>
      <c r="AZ92" s="63" t="s">
        <v>66</v>
      </c>
      <c r="BA92" s="63" t="s">
        <v>67</v>
      </c>
      <c r="BB92" s="63" t="s">
        <v>68</v>
      </c>
      <c r="BC92" s="63" t="s">
        <v>69</v>
      </c>
      <c r="BD92" s="64" t="s">
        <v>70</v>
      </c>
      <c r="BE92" s="32"/>
    </row>
    <row r="93" spans="1:91" s="2" customFormat="1" ht="10.9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3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32"/>
    </row>
    <row r="94" spans="1:91" s="6" customFormat="1" ht="32.450000000000003" customHeight="1">
      <c r="B94" s="68"/>
      <c r="C94" s="69" t="s">
        <v>71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59">
        <f>ROUND(SUM(AG95:AG96),2)</f>
        <v>0</v>
      </c>
      <c r="AH94" s="259"/>
      <c r="AI94" s="259"/>
      <c r="AJ94" s="259"/>
      <c r="AK94" s="259"/>
      <c r="AL94" s="259"/>
      <c r="AM94" s="259"/>
      <c r="AN94" s="260">
        <f>SUM(AG94,AT94)</f>
        <v>0</v>
      </c>
      <c r="AO94" s="260"/>
      <c r="AP94" s="260"/>
      <c r="AQ94" s="72" t="s">
        <v>1</v>
      </c>
      <c r="AR94" s="68"/>
      <c r="AS94" s="73">
        <f>ROUND(SUM(AS95:AS96),2)</f>
        <v>0</v>
      </c>
      <c r="AT94" s="74">
        <f>ROUND(SUM(AV94:AW94),2)</f>
        <v>0</v>
      </c>
      <c r="AU94" s="75">
        <f>ROUND(SUM(AU95:AU96),5)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ROUND(SUM(AZ95:AZ96),2)</f>
        <v>0</v>
      </c>
      <c r="BA94" s="74">
        <f>ROUND(SUM(BA95:BA96),2)</f>
        <v>0</v>
      </c>
      <c r="BB94" s="74">
        <f>ROUND(SUM(BB95:BB96),2)</f>
        <v>0</v>
      </c>
      <c r="BC94" s="74">
        <f>ROUND(SUM(BC95:BC96),2)</f>
        <v>0</v>
      </c>
      <c r="BD94" s="76">
        <f>ROUND(SUM(BD95:BD96),2)</f>
        <v>0</v>
      </c>
      <c r="BS94" s="77" t="s">
        <v>72</v>
      </c>
      <c r="BT94" s="77" t="s">
        <v>73</v>
      </c>
      <c r="BU94" s="78" t="s">
        <v>74</v>
      </c>
      <c r="BV94" s="77" t="s">
        <v>75</v>
      </c>
      <c r="BW94" s="77" t="s">
        <v>4</v>
      </c>
      <c r="BX94" s="77" t="s">
        <v>76</v>
      </c>
      <c r="CL94" s="77" t="s">
        <v>1</v>
      </c>
    </row>
    <row r="95" spans="1:91" s="7" customFormat="1" ht="16.5" customHeight="1">
      <c r="A95" s="79" t="s">
        <v>77</v>
      </c>
      <c r="B95" s="80"/>
      <c r="C95" s="81"/>
      <c r="D95" s="258" t="s">
        <v>78</v>
      </c>
      <c r="E95" s="258"/>
      <c r="F95" s="258"/>
      <c r="G95" s="258"/>
      <c r="H95" s="258"/>
      <c r="I95" s="82"/>
      <c r="J95" s="258" t="s">
        <v>79</v>
      </c>
      <c r="K95" s="258"/>
      <c r="L95" s="258"/>
      <c r="M95" s="258"/>
      <c r="N95" s="258"/>
      <c r="O95" s="258"/>
      <c r="P95" s="258"/>
      <c r="Q95" s="258"/>
      <c r="R95" s="258"/>
      <c r="S95" s="258"/>
      <c r="T95" s="258"/>
      <c r="U95" s="258"/>
      <c r="V95" s="258"/>
      <c r="W95" s="258"/>
      <c r="X95" s="258"/>
      <c r="Y95" s="258"/>
      <c r="Z95" s="258"/>
      <c r="AA95" s="258"/>
      <c r="AB95" s="258"/>
      <c r="AC95" s="258"/>
      <c r="AD95" s="258"/>
      <c r="AE95" s="258"/>
      <c r="AF95" s="258"/>
      <c r="AG95" s="256">
        <f>'BP - Búracie práce'!J30</f>
        <v>0</v>
      </c>
      <c r="AH95" s="257"/>
      <c r="AI95" s="257"/>
      <c r="AJ95" s="257"/>
      <c r="AK95" s="257"/>
      <c r="AL95" s="257"/>
      <c r="AM95" s="257"/>
      <c r="AN95" s="256">
        <f>SUM(AG95,AT95)</f>
        <v>0</v>
      </c>
      <c r="AO95" s="257"/>
      <c r="AP95" s="257"/>
      <c r="AQ95" s="83" t="s">
        <v>80</v>
      </c>
      <c r="AR95" s="80"/>
      <c r="AS95" s="84">
        <v>0</v>
      </c>
      <c r="AT95" s="85">
        <f>ROUND(SUM(AV95:AW95),2)</f>
        <v>0</v>
      </c>
      <c r="AU95" s="86">
        <f>'BP - Búracie práce'!P124</f>
        <v>0</v>
      </c>
      <c r="AV95" s="85">
        <f>'BP - Búracie práce'!J33</f>
        <v>0</v>
      </c>
      <c r="AW95" s="85">
        <f>'BP - Búracie práce'!J34</f>
        <v>0</v>
      </c>
      <c r="AX95" s="85">
        <f>'BP - Búracie práce'!J35</f>
        <v>0</v>
      </c>
      <c r="AY95" s="85">
        <f>'BP - Búracie práce'!J36</f>
        <v>0</v>
      </c>
      <c r="AZ95" s="85">
        <f>'BP - Búracie práce'!F33</f>
        <v>0</v>
      </c>
      <c r="BA95" s="85">
        <f>'BP - Búracie práce'!F34</f>
        <v>0</v>
      </c>
      <c r="BB95" s="85">
        <f>'BP - Búracie práce'!F35</f>
        <v>0</v>
      </c>
      <c r="BC95" s="85">
        <f>'BP - Búracie práce'!F36</f>
        <v>0</v>
      </c>
      <c r="BD95" s="87">
        <f>'BP - Búracie práce'!F37</f>
        <v>0</v>
      </c>
      <c r="BT95" s="88" t="s">
        <v>81</v>
      </c>
      <c r="BV95" s="88" t="s">
        <v>75</v>
      </c>
      <c r="BW95" s="88" t="s">
        <v>82</v>
      </c>
      <c r="BX95" s="88" t="s">
        <v>4</v>
      </c>
      <c r="CL95" s="88" t="s">
        <v>1</v>
      </c>
      <c r="CM95" s="88" t="s">
        <v>73</v>
      </c>
    </row>
    <row r="96" spans="1:91" s="7" customFormat="1" ht="16.5" customHeight="1">
      <c r="A96" s="79" t="s">
        <v>77</v>
      </c>
      <c r="B96" s="80"/>
      <c r="C96" s="81"/>
      <c r="D96" s="258" t="s">
        <v>83</v>
      </c>
      <c r="E96" s="258"/>
      <c r="F96" s="258"/>
      <c r="G96" s="258"/>
      <c r="H96" s="258"/>
      <c r="I96" s="82"/>
      <c r="J96" s="258" t="s">
        <v>84</v>
      </c>
      <c r="K96" s="258"/>
      <c r="L96" s="258"/>
      <c r="M96" s="258"/>
      <c r="N96" s="258"/>
      <c r="O96" s="258"/>
      <c r="P96" s="258"/>
      <c r="Q96" s="258"/>
      <c r="R96" s="258"/>
      <c r="S96" s="258"/>
      <c r="T96" s="258"/>
      <c r="U96" s="258"/>
      <c r="V96" s="258"/>
      <c r="W96" s="258"/>
      <c r="X96" s="258"/>
      <c r="Y96" s="258"/>
      <c r="Z96" s="258"/>
      <c r="AA96" s="258"/>
      <c r="AB96" s="258"/>
      <c r="AC96" s="258"/>
      <c r="AD96" s="258"/>
      <c r="AE96" s="258"/>
      <c r="AF96" s="258"/>
      <c r="AG96" s="256">
        <f>'NS - Nový stav'!J30</f>
        <v>0</v>
      </c>
      <c r="AH96" s="257"/>
      <c r="AI96" s="257"/>
      <c r="AJ96" s="257"/>
      <c r="AK96" s="257"/>
      <c r="AL96" s="257"/>
      <c r="AM96" s="257"/>
      <c r="AN96" s="256">
        <f>SUM(AG96,AT96)</f>
        <v>0</v>
      </c>
      <c r="AO96" s="257"/>
      <c r="AP96" s="257"/>
      <c r="AQ96" s="83" t="s">
        <v>80</v>
      </c>
      <c r="AR96" s="80"/>
      <c r="AS96" s="89">
        <v>0</v>
      </c>
      <c r="AT96" s="90">
        <f>ROUND(SUM(AV96:AW96),2)</f>
        <v>0</v>
      </c>
      <c r="AU96" s="91">
        <f>'NS - Nový stav'!P134</f>
        <v>0</v>
      </c>
      <c r="AV96" s="90">
        <f>'NS - Nový stav'!J33</f>
        <v>0</v>
      </c>
      <c r="AW96" s="90">
        <f>'NS - Nový stav'!J34</f>
        <v>0</v>
      </c>
      <c r="AX96" s="90">
        <f>'NS - Nový stav'!J35</f>
        <v>0</v>
      </c>
      <c r="AY96" s="90">
        <f>'NS - Nový stav'!J36</f>
        <v>0</v>
      </c>
      <c r="AZ96" s="90">
        <f>'NS - Nový stav'!F33</f>
        <v>0</v>
      </c>
      <c r="BA96" s="90">
        <f>'NS - Nový stav'!F34</f>
        <v>0</v>
      </c>
      <c r="BB96" s="90">
        <f>'NS - Nový stav'!F35</f>
        <v>0</v>
      </c>
      <c r="BC96" s="90">
        <f>'NS - Nový stav'!F36</f>
        <v>0</v>
      </c>
      <c r="BD96" s="92">
        <f>'NS - Nový stav'!F37</f>
        <v>0</v>
      </c>
      <c r="BT96" s="88" t="s">
        <v>81</v>
      </c>
      <c r="BV96" s="88" t="s">
        <v>75</v>
      </c>
      <c r="BW96" s="88" t="s">
        <v>85</v>
      </c>
      <c r="BX96" s="88" t="s">
        <v>4</v>
      </c>
      <c r="CL96" s="88" t="s">
        <v>1</v>
      </c>
      <c r="CM96" s="88" t="s">
        <v>73</v>
      </c>
    </row>
    <row r="97" spans="1:57" s="2" customFormat="1" ht="30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3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  <row r="98" spans="1:57" s="2" customFormat="1" ht="6.95" customHeight="1">
      <c r="A98" s="32"/>
      <c r="B98" s="47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33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</row>
  </sheetData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BP - Búracie práce'!C2" display="/"/>
    <hyperlink ref="A96" location="'NS - Nový stav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51"/>
  <sheetViews>
    <sheetView showGridLines="0" topLeftCell="A149" workbookViewId="0">
      <selection activeCell="F21" sqref="F21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3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3"/>
      <c r="L2" s="261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7" t="s">
        <v>82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94"/>
      <c r="J3" s="19"/>
      <c r="K3" s="19"/>
      <c r="L3" s="20"/>
      <c r="AT3" s="17" t="s">
        <v>73</v>
      </c>
    </row>
    <row r="4" spans="1:46" s="1" customFormat="1" ht="24.95" customHeight="1">
      <c r="B4" s="20"/>
      <c r="D4" s="21" t="s">
        <v>86</v>
      </c>
      <c r="I4" s="93"/>
      <c r="L4" s="20"/>
      <c r="M4" s="95" t="s">
        <v>9</v>
      </c>
      <c r="AT4" s="17" t="s">
        <v>3</v>
      </c>
    </row>
    <row r="5" spans="1:46" s="1" customFormat="1" ht="6.95" customHeight="1">
      <c r="B5" s="20"/>
      <c r="I5" s="93"/>
      <c r="L5" s="20"/>
    </row>
    <row r="6" spans="1:46" s="1" customFormat="1" ht="12" customHeight="1">
      <c r="B6" s="20"/>
      <c r="D6" s="27" t="s">
        <v>15</v>
      </c>
      <c r="I6" s="93"/>
      <c r="L6" s="20"/>
    </row>
    <row r="7" spans="1:46" s="1" customFormat="1" ht="23.25" customHeight="1">
      <c r="B7" s="20"/>
      <c r="E7" s="262" t="str">
        <f>'Rekapitulácia stavby'!K6</f>
        <v>REKONŠTRUKCIA PRIESTOROV PRE INŠTALÁCIU ZDRAVOTNÍCKEHO ZARIADENIA LITOTRIPTORU</v>
      </c>
      <c r="F7" s="263"/>
      <c r="G7" s="263"/>
      <c r="H7" s="263"/>
      <c r="I7" s="93"/>
      <c r="L7" s="20"/>
    </row>
    <row r="8" spans="1:46" s="2" customFormat="1" ht="12" customHeight="1">
      <c r="A8" s="32"/>
      <c r="B8" s="33"/>
      <c r="C8" s="32"/>
      <c r="D8" s="27" t="s">
        <v>87</v>
      </c>
      <c r="E8" s="32"/>
      <c r="F8" s="32"/>
      <c r="G8" s="32"/>
      <c r="H8" s="32"/>
      <c r="I8" s="96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42" t="s">
        <v>88</v>
      </c>
      <c r="F9" s="264"/>
      <c r="G9" s="264"/>
      <c r="H9" s="264"/>
      <c r="I9" s="96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3"/>
      <c r="C10" s="32"/>
      <c r="D10" s="32"/>
      <c r="E10" s="32"/>
      <c r="F10" s="32"/>
      <c r="G10" s="32"/>
      <c r="H10" s="32"/>
      <c r="I10" s="96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17</v>
      </c>
      <c r="E11" s="32"/>
      <c r="F11" s="25" t="s">
        <v>1</v>
      </c>
      <c r="G11" s="32"/>
      <c r="H11" s="32"/>
      <c r="I11" s="97" t="s">
        <v>18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19</v>
      </c>
      <c r="E12" s="32"/>
      <c r="F12" s="25" t="s">
        <v>20</v>
      </c>
      <c r="G12" s="32"/>
      <c r="H12" s="32"/>
      <c r="I12" s="97" t="s">
        <v>21</v>
      </c>
      <c r="J12" s="55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96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22</v>
      </c>
      <c r="E14" s="32"/>
      <c r="F14" s="32"/>
      <c r="G14" s="32"/>
      <c r="H14" s="32"/>
      <c r="I14" s="97" t="s">
        <v>23</v>
      </c>
      <c r="J14" s="25" t="str">
        <f>IF('Rekapitulácia stavby'!AN10="","",'Rekapitulácia stavby'!AN10)</f>
        <v/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tr">
        <f>IF('Rekapitulácia stavby'!E11="","",'Rekapitulácia stavby'!E11)</f>
        <v xml:space="preserve"> </v>
      </c>
      <c r="F15" s="32"/>
      <c r="G15" s="32"/>
      <c r="H15" s="32"/>
      <c r="I15" s="97" t="s">
        <v>25</v>
      </c>
      <c r="J15" s="25" t="str">
        <f>IF('Rekapitulácia stavby'!AN11="","",'Rekapitulácia stavby'!AN11)</f>
        <v/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96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26</v>
      </c>
      <c r="E17" s="32"/>
      <c r="F17" s="32"/>
      <c r="G17" s="32"/>
      <c r="H17" s="32"/>
      <c r="I17" s="97" t="s">
        <v>23</v>
      </c>
      <c r="J17" s="28" t="str">
        <f>'Rekapitulácia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65" t="str">
        <f>'Rekapitulácia stavby'!E14</f>
        <v>Vyplň údaj</v>
      </c>
      <c r="F18" s="226"/>
      <c r="G18" s="226"/>
      <c r="H18" s="226"/>
      <c r="I18" s="97" t="s">
        <v>25</v>
      </c>
      <c r="J18" s="28" t="str">
        <f>'Rekapitulácia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96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28</v>
      </c>
      <c r="E20" s="32"/>
      <c r="F20" s="32"/>
      <c r="G20" s="32"/>
      <c r="H20" s="32"/>
      <c r="I20" s="97" t="s">
        <v>23</v>
      </c>
      <c r="J20" s="25" t="s">
        <v>1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/>
      <c r="F21" s="32"/>
      <c r="G21" s="32"/>
      <c r="H21" s="32"/>
      <c r="I21" s="97" t="s">
        <v>25</v>
      </c>
      <c r="J21" s="25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96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30</v>
      </c>
      <c r="E23" s="32"/>
      <c r="F23" s="32"/>
      <c r="G23" s="32"/>
      <c r="H23" s="32"/>
      <c r="I23" s="97" t="s">
        <v>23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/>
      <c r="F24" s="32"/>
      <c r="G24" s="32"/>
      <c r="H24" s="32"/>
      <c r="I24" s="97" t="s">
        <v>25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96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31</v>
      </c>
      <c r="E26" s="32"/>
      <c r="F26" s="32"/>
      <c r="G26" s="32"/>
      <c r="H26" s="32"/>
      <c r="I26" s="96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8"/>
      <c r="B27" s="99"/>
      <c r="C27" s="98"/>
      <c r="D27" s="98"/>
      <c r="E27" s="231" t="s">
        <v>1</v>
      </c>
      <c r="F27" s="231"/>
      <c r="G27" s="231"/>
      <c r="H27" s="231"/>
      <c r="I27" s="100"/>
      <c r="J27" s="98"/>
      <c r="K27" s="98"/>
      <c r="L27" s="101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96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102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103" t="s">
        <v>33</v>
      </c>
      <c r="E30" s="32"/>
      <c r="F30" s="32"/>
      <c r="G30" s="32"/>
      <c r="H30" s="32"/>
      <c r="I30" s="96"/>
      <c r="J30" s="71">
        <f>ROUND(J124,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102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35</v>
      </c>
      <c r="G32" s="32"/>
      <c r="H32" s="32"/>
      <c r="I32" s="104" t="s">
        <v>34</v>
      </c>
      <c r="J32" s="36" t="s">
        <v>36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105" t="s">
        <v>37</v>
      </c>
      <c r="E33" s="27" t="s">
        <v>38</v>
      </c>
      <c r="F33" s="106">
        <f>ROUND((SUM(BE124:BE250)),  2)</f>
        <v>0</v>
      </c>
      <c r="G33" s="32"/>
      <c r="H33" s="32"/>
      <c r="I33" s="107">
        <v>0.2</v>
      </c>
      <c r="J33" s="106">
        <f>ROUND(((SUM(BE124:BE250))*I33),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7" t="s">
        <v>39</v>
      </c>
      <c r="F34" s="106">
        <f>ROUND((SUM(BF124:BF250)),  2)</f>
        <v>0</v>
      </c>
      <c r="G34" s="32"/>
      <c r="H34" s="32"/>
      <c r="I34" s="107">
        <v>0.2</v>
      </c>
      <c r="J34" s="106">
        <f>ROUND(((SUM(BF124:BF250))*I34),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40</v>
      </c>
      <c r="F35" s="106">
        <f>ROUND((SUM(BG124:BG250)),  2)</f>
        <v>0</v>
      </c>
      <c r="G35" s="32"/>
      <c r="H35" s="32"/>
      <c r="I35" s="107">
        <v>0.2</v>
      </c>
      <c r="J35" s="106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41</v>
      </c>
      <c r="F36" s="106">
        <f>ROUND((SUM(BH124:BH250)),  2)</f>
        <v>0</v>
      </c>
      <c r="G36" s="32"/>
      <c r="H36" s="32"/>
      <c r="I36" s="107">
        <v>0.2</v>
      </c>
      <c r="J36" s="106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42</v>
      </c>
      <c r="F37" s="106">
        <f>ROUND((SUM(BI124:BI250)),  2)</f>
        <v>0</v>
      </c>
      <c r="G37" s="32"/>
      <c r="H37" s="32"/>
      <c r="I37" s="107">
        <v>0</v>
      </c>
      <c r="J37" s="106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96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8"/>
      <c r="D39" s="109" t="s">
        <v>43</v>
      </c>
      <c r="E39" s="60"/>
      <c r="F39" s="60"/>
      <c r="G39" s="110" t="s">
        <v>44</v>
      </c>
      <c r="H39" s="111" t="s">
        <v>45</v>
      </c>
      <c r="I39" s="112"/>
      <c r="J39" s="113">
        <f>SUM(J30:J37)</f>
        <v>0</v>
      </c>
      <c r="K39" s="114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96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I41" s="93"/>
      <c r="L41" s="20"/>
    </row>
    <row r="42" spans="1:31" s="1" customFormat="1" ht="14.45" customHeight="1">
      <c r="B42" s="20"/>
      <c r="I42" s="93"/>
      <c r="L42" s="20"/>
    </row>
    <row r="43" spans="1:31" s="1" customFormat="1" ht="14.45" customHeight="1">
      <c r="B43" s="20"/>
      <c r="I43" s="93"/>
      <c r="L43" s="20"/>
    </row>
    <row r="44" spans="1:31" s="1" customFormat="1" ht="14.45" customHeight="1">
      <c r="B44" s="20"/>
      <c r="I44" s="93"/>
      <c r="L44" s="20"/>
    </row>
    <row r="45" spans="1:31" s="1" customFormat="1" ht="14.45" customHeight="1">
      <c r="B45" s="20"/>
      <c r="I45" s="93"/>
      <c r="L45" s="20"/>
    </row>
    <row r="46" spans="1:31" s="1" customFormat="1" ht="14.45" customHeight="1">
      <c r="B46" s="20"/>
      <c r="I46" s="93"/>
      <c r="L46" s="20"/>
    </row>
    <row r="47" spans="1:31" s="1" customFormat="1" ht="14.45" customHeight="1">
      <c r="B47" s="20"/>
      <c r="I47" s="93"/>
      <c r="L47" s="20"/>
    </row>
    <row r="48" spans="1:31" s="1" customFormat="1" ht="14.45" customHeight="1">
      <c r="B48" s="20"/>
      <c r="I48" s="93"/>
      <c r="L48" s="20"/>
    </row>
    <row r="49" spans="1:31" s="1" customFormat="1" ht="14.45" customHeight="1">
      <c r="B49" s="20"/>
      <c r="I49" s="93"/>
      <c r="L49" s="20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115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48</v>
      </c>
      <c r="E61" s="35"/>
      <c r="F61" s="116" t="s">
        <v>49</v>
      </c>
      <c r="G61" s="45" t="s">
        <v>48</v>
      </c>
      <c r="H61" s="35"/>
      <c r="I61" s="117"/>
      <c r="J61" s="118" t="s">
        <v>49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50</v>
      </c>
      <c r="E65" s="46"/>
      <c r="F65" s="46"/>
      <c r="G65" s="43" t="s">
        <v>51</v>
      </c>
      <c r="H65" s="46"/>
      <c r="I65" s="119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48</v>
      </c>
      <c r="E76" s="35"/>
      <c r="F76" s="116" t="s">
        <v>49</v>
      </c>
      <c r="G76" s="45" t="s">
        <v>48</v>
      </c>
      <c r="H76" s="35"/>
      <c r="I76" s="117"/>
      <c r="J76" s="118" t="s">
        <v>49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120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121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89</v>
      </c>
      <c r="D82" s="32"/>
      <c r="E82" s="32"/>
      <c r="F82" s="32"/>
      <c r="G82" s="32"/>
      <c r="H82" s="32"/>
      <c r="I82" s="96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96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96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23.25" customHeight="1">
      <c r="A85" s="32"/>
      <c r="B85" s="33"/>
      <c r="C85" s="32"/>
      <c r="D85" s="32"/>
      <c r="E85" s="262" t="str">
        <f>E7</f>
        <v>REKONŠTRUKCIA PRIESTOROV PRE INŠTALÁCIU ZDRAVOTNÍCKEHO ZARIADENIA LITOTRIPTORU</v>
      </c>
      <c r="F85" s="263"/>
      <c r="G85" s="263"/>
      <c r="H85" s="263"/>
      <c r="I85" s="96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87</v>
      </c>
      <c r="D86" s="32"/>
      <c r="E86" s="32"/>
      <c r="F86" s="32"/>
      <c r="G86" s="32"/>
      <c r="H86" s="32"/>
      <c r="I86" s="96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242" t="str">
        <f>E9</f>
        <v>BP - Búracie práce</v>
      </c>
      <c r="F87" s="264"/>
      <c r="G87" s="264"/>
      <c r="H87" s="264"/>
      <c r="I87" s="96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96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19</v>
      </c>
      <c r="D89" s="32"/>
      <c r="E89" s="32"/>
      <c r="F89" s="25" t="str">
        <f>F12</f>
        <v>NEMOCNICA RUŽINOV</v>
      </c>
      <c r="G89" s="32"/>
      <c r="H89" s="32"/>
      <c r="I89" s="97" t="s">
        <v>21</v>
      </c>
      <c r="J89" s="55" t="str">
        <f>IF(J12="","",J12)</f>
        <v/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96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7" t="s">
        <v>22</v>
      </c>
      <c r="D91" s="32"/>
      <c r="E91" s="32"/>
      <c r="F91" s="25" t="str">
        <f>E15</f>
        <v xml:space="preserve"> </v>
      </c>
      <c r="G91" s="32"/>
      <c r="H91" s="32"/>
      <c r="I91" s="97" t="s">
        <v>28</v>
      </c>
      <c r="J91" s="30">
        <f>E21</f>
        <v>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26</v>
      </c>
      <c r="D92" s="32"/>
      <c r="E92" s="32"/>
      <c r="F92" s="25" t="str">
        <f>IF(E18="","",E18)</f>
        <v>Vyplň údaj</v>
      </c>
      <c r="G92" s="32"/>
      <c r="H92" s="32"/>
      <c r="I92" s="97" t="s">
        <v>30</v>
      </c>
      <c r="J92" s="30">
        <f>E24</f>
        <v>0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96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22" t="s">
        <v>90</v>
      </c>
      <c r="D94" s="108"/>
      <c r="E94" s="108"/>
      <c r="F94" s="108"/>
      <c r="G94" s="108"/>
      <c r="H94" s="108"/>
      <c r="I94" s="123"/>
      <c r="J94" s="124" t="s">
        <v>91</v>
      </c>
      <c r="K94" s="108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96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25" t="s">
        <v>92</v>
      </c>
      <c r="D96" s="32"/>
      <c r="E96" s="32"/>
      <c r="F96" s="32"/>
      <c r="G96" s="32"/>
      <c r="H96" s="32"/>
      <c r="I96" s="96"/>
      <c r="J96" s="71">
        <f>J124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93</v>
      </c>
    </row>
    <row r="97" spans="1:31" s="9" customFormat="1" ht="24.95" customHeight="1">
      <c r="B97" s="126"/>
      <c r="D97" s="127" t="s">
        <v>94</v>
      </c>
      <c r="E97" s="128"/>
      <c r="F97" s="128"/>
      <c r="G97" s="128"/>
      <c r="H97" s="128"/>
      <c r="I97" s="129"/>
      <c r="J97" s="130">
        <f>J125</f>
        <v>0</v>
      </c>
      <c r="L97" s="126"/>
    </row>
    <row r="98" spans="1:31" s="10" customFormat="1" ht="19.899999999999999" customHeight="1">
      <c r="B98" s="131"/>
      <c r="D98" s="132" t="s">
        <v>95</v>
      </c>
      <c r="E98" s="133"/>
      <c r="F98" s="133"/>
      <c r="G98" s="133"/>
      <c r="H98" s="133"/>
      <c r="I98" s="134"/>
      <c r="J98" s="135">
        <f>J126</f>
        <v>0</v>
      </c>
      <c r="L98" s="131"/>
    </row>
    <row r="99" spans="1:31" s="9" customFormat="1" ht="24.95" customHeight="1">
      <c r="B99" s="126"/>
      <c r="D99" s="127" t="s">
        <v>96</v>
      </c>
      <c r="E99" s="128"/>
      <c r="F99" s="128"/>
      <c r="G99" s="128"/>
      <c r="H99" s="128"/>
      <c r="I99" s="129"/>
      <c r="J99" s="130">
        <f>J212</f>
        <v>0</v>
      </c>
      <c r="L99" s="126"/>
    </row>
    <row r="100" spans="1:31" s="10" customFormat="1" ht="19.899999999999999" customHeight="1">
      <c r="B100" s="131"/>
      <c r="D100" s="132" t="s">
        <v>97</v>
      </c>
      <c r="E100" s="133"/>
      <c r="F100" s="133"/>
      <c r="G100" s="133"/>
      <c r="H100" s="133"/>
      <c r="I100" s="134"/>
      <c r="J100" s="135">
        <f>J213</f>
        <v>0</v>
      </c>
      <c r="L100" s="131"/>
    </row>
    <row r="101" spans="1:31" s="10" customFormat="1" ht="19.899999999999999" customHeight="1">
      <c r="B101" s="131"/>
      <c r="D101" s="132" t="s">
        <v>98</v>
      </c>
      <c r="E101" s="133"/>
      <c r="F101" s="133"/>
      <c r="G101" s="133"/>
      <c r="H101" s="133"/>
      <c r="I101" s="134"/>
      <c r="J101" s="135">
        <f>J220</f>
        <v>0</v>
      </c>
      <c r="L101" s="131"/>
    </row>
    <row r="102" spans="1:31" s="10" customFormat="1" ht="19.899999999999999" customHeight="1">
      <c r="B102" s="131"/>
      <c r="D102" s="132" t="s">
        <v>99</v>
      </c>
      <c r="E102" s="133"/>
      <c r="F102" s="133"/>
      <c r="G102" s="133"/>
      <c r="H102" s="133"/>
      <c r="I102" s="134"/>
      <c r="J102" s="135">
        <f>J226</f>
        <v>0</v>
      </c>
      <c r="L102" s="131"/>
    </row>
    <row r="103" spans="1:31" s="10" customFormat="1" ht="19.899999999999999" customHeight="1">
      <c r="B103" s="131"/>
      <c r="D103" s="132" t="s">
        <v>100</v>
      </c>
      <c r="E103" s="133"/>
      <c r="F103" s="133"/>
      <c r="G103" s="133"/>
      <c r="H103" s="133"/>
      <c r="I103" s="134"/>
      <c r="J103" s="135">
        <f>J240</f>
        <v>0</v>
      </c>
      <c r="L103" s="131"/>
    </row>
    <row r="104" spans="1:31" s="10" customFormat="1" ht="19.899999999999999" customHeight="1">
      <c r="B104" s="131"/>
      <c r="D104" s="132" t="s">
        <v>101</v>
      </c>
      <c r="E104" s="133"/>
      <c r="F104" s="133"/>
      <c r="G104" s="133"/>
      <c r="H104" s="133"/>
      <c r="I104" s="134"/>
      <c r="J104" s="135">
        <f>J242</f>
        <v>0</v>
      </c>
      <c r="L104" s="131"/>
    </row>
    <row r="105" spans="1:31" s="2" customFormat="1" ht="21.75" customHeight="1">
      <c r="A105" s="32"/>
      <c r="B105" s="33"/>
      <c r="C105" s="32"/>
      <c r="D105" s="32"/>
      <c r="E105" s="32"/>
      <c r="F105" s="32"/>
      <c r="G105" s="32"/>
      <c r="H105" s="32"/>
      <c r="I105" s="96"/>
      <c r="J105" s="32"/>
      <c r="K105" s="32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31" s="2" customFormat="1" ht="6.95" customHeight="1">
      <c r="A106" s="32"/>
      <c r="B106" s="47"/>
      <c r="C106" s="48"/>
      <c r="D106" s="48"/>
      <c r="E106" s="48"/>
      <c r="F106" s="48"/>
      <c r="G106" s="48"/>
      <c r="H106" s="48"/>
      <c r="I106" s="120"/>
      <c r="J106" s="48"/>
      <c r="K106" s="48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10" spans="1:31" s="2" customFormat="1" ht="6.95" customHeight="1">
      <c r="A110" s="32"/>
      <c r="B110" s="49"/>
      <c r="C110" s="50"/>
      <c r="D110" s="50"/>
      <c r="E110" s="50"/>
      <c r="F110" s="50"/>
      <c r="G110" s="50"/>
      <c r="H110" s="50"/>
      <c r="I110" s="121"/>
      <c r="J110" s="50"/>
      <c r="K110" s="50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24.95" customHeight="1">
      <c r="A111" s="32"/>
      <c r="B111" s="33"/>
      <c r="C111" s="21" t="s">
        <v>102</v>
      </c>
      <c r="D111" s="32"/>
      <c r="E111" s="32"/>
      <c r="F111" s="32"/>
      <c r="G111" s="32"/>
      <c r="H111" s="32"/>
      <c r="I111" s="96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6.95" customHeight="1">
      <c r="A112" s="32"/>
      <c r="B112" s="33"/>
      <c r="C112" s="32"/>
      <c r="D112" s="32"/>
      <c r="E112" s="32"/>
      <c r="F112" s="32"/>
      <c r="G112" s="32"/>
      <c r="H112" s="32"/>
      <c r="I112" s="96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>
      <c r="A113" s="32"/>
      <c r="B113" s="33"/>
      <c r="C113" s="27" t="s">
        <v>15</v>
      </c>
      <c r="D113" s="32"/>
      <c r="E113" s="32"/>
      <c r="F113" s="32"/>
      <c r="G113" s="32"/>
      <c r="H113" s="32"/>
      <c r="I113" s="96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23.25" customHeight="1">
      <c r="A114" s="32"/>
      <c r="B114" s="33"/>
      <c r="C114" s="32"/>
      <c r="D114" s="32"/>
      <c r="E114" s="262" t="str">
        <f>E7</f>
        <v>REKONŠTRUKCIA PRIESTOROV PRE INŠTALÁCIU ZDRAVOTNÍCKEHO ZARIADENIA LITOTRIPTORU</v>
      </c>
      <c r="F114" s="263"/>
      <c r="G114" s="263"/>
      <c r="H114" s="263"/>
      <c r="I114" s="96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2" customHeight="1">
      <c r="A115" s="32"/>
      <c r="B115" s="33"/>
      <c r="C115" s="27" t="s">
        <v>87</v>
      </c>
      <c r="D115" s="32"/>
      <c r="E115" s="32"/>
      <c r="F115" s="32"/>
      <c r="G115" s="32"/>
      <c r="H115" s="32"/>
      <c r="I115" s="96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6.5" customHeight="1">
      <c r="A116" s="32"/>
      <c r="B116" s="33"/>
      <c r="C116" s="32"/>
      <c r="D116" s="32"/>
      <c r="E116" s="242" t="str">
        <f>E9</f>
        <v>BP - Búracie práce</v>
      </c>
      <c r="F116" s="264"/>
      <c r="G116" s="264"/>
      <c r="H116" s="264"/>
      <c r="I116" s="96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5" customHeight="1">
      <c r="A117" s="32"/>
      <c r="B117" s="33"/>
      <c r="C117" s="32"/>
      <c r="D117" s="32"/>
      <c r="E117" s="32"/>
      <c r="F117" s="32"/>
      <c r="G117" s="32"/>
      <c r="H117" s="32"/>
      <c r="I117" s="96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2" customHeight="1">
      <c r="A118" s="32"/>
      <c r="B118" s="33"/>
      <c r="C118" s="27" t="s">
        <v>19</v>
      </c>
      <c r="D118" s="32"/>
      <c r="E118" s="32"/>
      <c r="F118" s="25" t="str">
        <f>F12</f>
        <v>NEMOCNICA RUŽINOV</v>
      </c>
      <c r="G118" s="32"/>
      <c r="H118" s="32"/>
      <c r="I118" s="97" t="s">
        <v>21</v>
      </c>
      <c r="J118" s="55" t="str">
        <f>IF(J12="","",J12)</f>
        <v/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6.95" customHeight="1">
      <c r="A119" s="32"/>
      <c r="B119" s="33"/>
      <c r="C119" s="32"/>
      <c r="D119" s="32"/>
      <c r="E119" s="32"/>
      <c r="F119" s="32"/>
      <c r="G119" s="32"/>
      <c r="H119" s="32"/>
      <c r="I119" s="96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5.2" customHeight="1">
      <c r="A120" s="32"/>
      <c r="B120" s="33"/>
      <c r="C120" s="27" t="s">
        <v>22</v>
      </c>
      <c r="D120" s="32"/>
      <c r="E120" s="32"/>
      <c r="F120" s="25" t="str">
        <f>E15</f>
        <v xml:space="preserve"> </v>
      </c>
      <c r="G120" s="32"/>
      <c r="H120" s="32"/>
      <c r="I120" s="97" t="s">
        <v>28</v>
      </c>
      <c r="J120" s="30">
        <f>E21</f>
        <v>0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15.2" customHeight="1">
      <c r="A121" s="32"/>
      <c r="B121" s="33"/>
      <c r="C121" s="27" t="s">
        <v>26</v>
      </c>
      <c r="D121" s="32"/>
      <c r="E121" s="32"/>
      <c r="F121" s="25" t="str">
        <f>IF(E18="","",E18)</f>
        <v>Vyplň údaj</v>
      </c>
      <c r="G121" s="32"/>
      <c r="H121" s="32"/>
      <c r="I121" s="97" t="s">
        <v>30</v>
      </c>
      <c r="J121" s="30">
        <f>E24</f>
        <v>0</v>
      </c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2" customFormat="1" ht="10.35" customHeight="1">
      <c r="A122" s="32"/>
      <c r="B122" s="33"/>
      <c r="C122" s="32"/>
      <c r="D122" s="32"/>
      <c r="E122" s="32"/>
      <c r="F122" s="32"/>
      <c r="G122" s="32"/>
      <c r="H122" s="32"/>
      <c r="I122" s="96"/>
      <c r="J122" s="32"/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5" s="11" customFormat="1" ht="29.25" customHeight="1">
      <c r="A123" s="136"/>
      <c r="B123" s="137"/>
      <c r="C123" s="138" t="s">
        <v>103</v>
      </c>
      <c r="D123" s="139" t="s">
        <v>58</v>
      </c>
      <c r="E123" s="139" t="s">
        <v>54</v>
      </c>
      <c r="F123" s="139" t="s">
        <v>55</v>
      </c>
      <c r="G123" s="139" t="s">
        <v>104</v>
      </c>
      <c r="H123" s="139" t="s">
        <v>105</v>
      </c>
      <c r="I123" s="140" t="s">
        <v>106</v>
      </c>
      <c r="J123" s="141" t="s">
        <v>91</v>
      </c>
      <c r="K123" s="142" t="s">
        <v>107</v>
      </c>
      <c r="L123" s="143"/>
      <c r="M123" s="62" t="s">
        <v>1</v>
      </c>
      <c r="N123" s="63" t="s">
        <v>37</v>
      </c>
      <c r="O123" s="63" t="s">
        <v>108</v>
      </c>
      <c r="P123" s="63" t="s">
        <v>109</v>
      </c>
      <c r="Q123" s="63" t="s">
        <v>110</v>
      </c>
      <c r="R123" s="63" t="s">
        <v>111</v>
      </c>
      <c r="S123" s="63" t="s">
        <v>112</v>
      </c>
      <c r="T123" s="64" t="s">
        <v>113</v>
      </c>
      <c r="U123" s="136"/>
      <c r="V123" s="136"/>
      <c r="W123" s="136"/>
      <c r="X123" s="136"/>
      <c r="Y123" s="136"/>
      <c r="Z123" s="136"/>
      <c r="AA123" s="136"/>
      <c r="AB123" s="136"/>
      <c r="AC123" s="136"/>
      <c r="AD123" s="136"/>
      <c r="AE123" s="136"/>
    </row>
    <row r="124" spans="1:65" s="2" customFormat="1" ht="22.9" customHeight="1">
      <c r="A124" s="32"/>
      <c r="B124" s="33"/>
      <c r="C124" s="69" t="s">
        <v>92</v>
      </c>
      <c r="D124" s="32"/>
      <c r="E124" s="32"/>
      <c r="F124" s="32"/>
      <c r="G124" s="32"/>
      <c r="H124" s="32"/>
      <c r="I124" s="96"/>
      <c r="J124" s="144">
        <f>BK124</f>
        <v>0</v>
      </c>
      <c r="K124" s="32"/>
      <c r="L124" s="33"/>
      <c r="M124" s="65"/>
      <c r="N124" s="56"/>
      <c r="O124" s="66"/>
      <c r="P124" s="145">
        <f>P125+P212</f>
        <v>0</v>
      </c>
      <c r="Q124" s="66"/>
      <c r="R124" s="145">
        <f>R125+R212</f>
        <v>0.42412709999999998</v>
      </c>
      <c r="S124" s="66"/>
      <c r="T124" s="146">
        <f>T125+T212</f>
        <v>9.5475260000000013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T124" s="17" t="s">
        <v>72</v>
      </c>
      <c r="AU124" s="17" t="s">
        <v>93</v>
      </c>
      <c r="BK124" s="147">
        <f>BK125+BK212</f>
        <v>0</v>
      </c>
    </row>
    <row r="125" spans="1:65" s="12" customFormat="1" ht="25.9" customHeight="1">
      <c r="B125" s="148"/>
      <c r="D125" s="149" t="s">
        <v>72</v>
      </c>
      <c r="E125" s="150" t="s">
        <v>114</v>
      </c>
      <c r="F125" s="150" t="s">
        <v>115</v>
      </c>
      <c r="I125" s="151"/>
      <c r="J125" s="152">
        <f>BK125</f>
        <v>0</v>
      </c>
      <c r="L125" s="148"/>
      <c r="M125" s="153"/>
      <c r="N125" s="154"/>
      <c r="O125" s="154"/>
      <c r="P125" s="155">
        <f>P126</f>
        <v>0</v>
      </c>
      <c r="Q125" s="154"/>
      <c r="R125" s="155">
        <f>R126</f>
        <v>0.42412709999999998</v>
      </c>
      <c r="S125" s="154"/>
      <c r="T125" s="156">
        <f>T126</f>
        <v>7.7878900000000009</v>
      </c>
      <c r="AR125" s="149" t="s">
        <v>81</v>
      </c>
      <c r="AT125" s="157" t="s">
        <v>72</v>
      </c>
      <c r="AU125" s="157" t="s">
        <v>73</v>
      </c>
      <c r="AY125" s="149" t="s">
        <v>116</v>
      </c>
      <c r="BK125" s="158">
        <f>BK126</f>
        <v>0</v>
      </c>
    </row>
    <row r="126" spans="1:65" s="12" customFormat="1" ht="22.9" customHeight="1">
      <c r="B126" s="148"/>
      <c r="D126" s="149" t="s">
        <v>72</v>
      </c>
      <c r="E126" s="159" t="s">
        <v>117</v>
      </c>
      <c r="F126" s="159" t="s">
        <v>118</v>
      </c>
      <c r="I126" s="151"/>
      <c r="J126" s="160">
        <f>BK126</f>
        <v>0</v>
      </c>
      <c r="L126" s="148"/>
      <c r="M126" s="153"/>
      <c r="N126" s="154"/>
      <c r="O126" s="154"/>
      <c r="P126" s="155">
        <f>SUM(P127:P211)</f>
        <v>0</v>
      </c>
      <c r="Q126" s="154"/>
      <c r="R126" s="155">
        <f>SUM(R127:R211)</f>
        <v>0.42412709999999998</v>
      </c>
      <c r="S126" s="154"/>
      <c r="T126" s="156">
        <f>SUM(T127:T211)</f>
        <v>7.7878900000000009</v>
      </c>
      <c r="AR126" s="149" t="s">
        <v>81</v>
      </c>
      <c r="AT126" s="157" t="s">
        <v>72</v>
      </c>
      <c r="AU126" s="157" t="s">
        <v>81</v>
      </c>
      <c r="AY126" s="149" t="s">
        <v>116</v>
      </c>
      <c r="BK126" s="158">
        <f>SUM(BK127:BK211)</f>
        <v>0</v>
      </c>
    </row>
    <row r="127" spans="1:65" s="2" customFormat="1" ht="21.75" customHeight="1">
      <c r="A127" s="32"/>
      <c r="B127" s="161"/>
      <c r="C127" s="162" t="s">
        <v>81</v>
      </c>
      <c r="D127" s="162" t="s">
        <v>119</v>
      </c>
      <c r="E127" s="163" t="s">
        <v>120</v>
      </c>
      <c r="F127" s="164" t="s">
        <v>121</v>
      </c>
      <c r="G127" s="165" t="s">
        <v>122</v>
      </c>
      <c r="H127" s="166">
        <v>276.86</v>
      </c>
      <c r="I127" s="167"/>
      <c r="J127" s="168">
        <f>ROUND(I127*H127,2)</f>
        <v>0</v>
      </c>
      <c r="K127" s="169"/>
      <c r="L127" s="33"/>
      <c r="M127" s="170" t="s">
        <v>1</v>
      </c>
      <c r="N127" s="171" t="s">
        <v>39</v>
      </c>
      <c r="O127" s="58"/>
      <c r="P127" s="172">
        <f>O127*H127</f>
        <v>0</v>
      </c>
      <c r="Q127" s="172">
        <v>1.5299999999999999E-3</v>
      </c>
      <c r="R127" s="172">
        <f>Q127*H127</f>
        <v>0.42359579999999997</v>
      </c>
      <c r="S127" s="172">
        <v>0</v>
      </c>
      <c r="T127" s="173">
        <f>S127*H127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74" t="s">
        <v>123</v>
      </c>
      <c r="AT127" s="174" t="s">
        <v>119</v>
      </c>
      <c r="AU127" s="174" t="s">
        <v>124</v>
      </c>
      <c r="AY127" s="17" t="s">
        <v>116</v>
      </c>
      <c r="BE127" s="175">
        <f>IF(N127="základná",J127,0)</f>
        <v>0</v>
      </c>
      <c r="BF127" s="175">
        <f>IF(N127="znížená",J127,0)</f>
        <v>0</v>
      </c>
      <c r="BG127" s="175">
        <f>IF(N127="zákl. prenesená",J127,0)</f>
        <v>0</v>
      </c>
      <c r="BH127" s="175">
        <f>IF(N127="zníž. prenesená",J127,0)</f>
        <v>0</v>
      </c>
      <c r="BI127" s="175">
        <f>IF(N127="nulová",J127,0)</f>
        <v>0</v>
      </c>
      <c r="BJ127" s="17" t="s">
        <v>124</v>
      </c>
      <c r="BK127" s="175">
        <f>ROUND(I127*H127,2)</f>
        <v>0</v>
      </c>
      <c r="BL127" s="17" t="s">
        <v>123</v>
      </c>
      <c r="BM127" s="174" t="s">
        <v>125</v>
      </c>
    </row>
    <row r="128" spans="1:65" s="13" customFormat="1" ht="22.5">
      <c r="B128" s="176"/>
      <c r="D128" s="177" t="s">
        <v>126</v>
      </c>
      <c r="E128" s="178" t="s">
        <v>1</v>
      </c>
      <c r="F128" s="179" t="s">
        <v>127</v>
      </c>
      <c r="H128" s="178" t="s">
        <v>1</v>
      </c>
      <c r="I128" s="180"/>
      <c r="L128" s="176"/>
      <c r="M128" s="181"/>
      <c r="N128" s="182"/>
      <c r="O128" s="182"/>
      <c r="P128" s="182"/>
      <c r="Q128" s="182"/>
      <c r="R128" s="182"/>
      <c r="S128" s="182"/>
      <c r="T128" s="183"/>
      <c r="AT128" s="178" t="s">
        <v>126</v>
      </c>
      <c r="AU128" s="178" t="s">
        <v>124</v>
      </c>
      <c r="AV128" s="13" t="s">
        <v>81</v>
      </c>
      <c r="AW128" s="13" t="s">
        <v>29</v>
      </c>
      <c r="AX128" s="13" t="s">
        <v>73</v>
      </c>
      <c r="AY128" s="178" t="s">
        <v>116</v>
      </c>
    </row>
    <row r="129" spans="1:65" s="14" customFormat="1" ht="11.25">
      <c r="B129" s="184"/>
      <c r="D129" s="177" t="s">
        <v>126</v>
      </c>
      <c r="E129" s="185" t="s">
        <v>1</v>
      </c>
      <c r="F129" s="186" t="s">
        <v>128</v>
      </c>
      <c r="H129" s="187">
        <v>41.16</v>
      </c>
      <c r="I129" s="188"/>
      <c r="L129" s="184"/>
      <c r="M129" s="189"/>
      <c r="N129" s="190"/>
      <c r="O129" s="190"/>
      <c r="P129" s="190"/>
      <c r="Q129" s="190"/>
      <c r="R129" s="190"/>
      <c r="S129" s="190"/>
      <c r="T129" s="191"/>
      <c r="AT129" s="185" t="s">
        <v>126</v>
      </c>
      <c r="AU129" s="185" t="s">
        <v>124</v>
      </c>
      <c r="AV129" s="14" t="s">
        <v>124</v>
      </c>
      <c r="AW129" s="14" t="s">
        <v>29</v>
      </c>
      <c r="AX129" s="14" t="s">
        <v>73</v>
      </c>
      <c r="AY129" s="185" t="s">
        <v>116</v>
      </c>
    </row>
    <row r="130" spans="1:65" s="13" customFormat="1" ht="22.5">
      <c r="B130" s="176"/>
      <c r="D130" s="177" t="s">
        <v>126</v>
      </c>
      <c r="E130" s="178" t="s">
        <v>1</v>
      </c>
      <c r="F130" s="179" t="s">
        <v>129</v>
      </c>
      <c r="H130" s="178" t="s">
        <v>1</v>
      </c>
      <c r="I130" s="180"/>
      <c r="L130" s="176"/>
      <c r="M130" s="181"/>
      <c r="N130" s="182"/>
      <c r="O130" s="182"/>
      <c r="P130" s="182"/>
      <c r="Q130" s="182"/>
      <c r="R130" s="182"/>
      <c r="S130" s="182"/>
      <c r="T130" s="183"/>
      <c r="AT130" s="178" t="s">
        <v>126</v>
      </c>
      <c r="AU130" s="178" t="s">
        <v>124</v>
      </c>
      <c r="AV130" s="13" t="s">
        <v>81</v>
      </c>
      <c r="AW130" s="13" t="s">
        <v>29</v>
      </c>
      <c r="AX130" s="13" t="s">
        <v>73</v>
      </c>
      <c r="AY130" s="178" t="s">
        <v>116</v>
      </c>
    </row>
    <row r="131" spans="1:65" s="14" customFormat="1" ht="11.25">
      <c r="B131" s="184"/>
      <c r="D131" s="177" t="s">
        <v>126</v>
      </c>
      <c r="E131" s="185" t="s">
        <v>1</v>
      </c>
      <c r="F131" s="186" t="s">
        <v>130</v>
      </c>
      <c r="H131" s="187">
        <v>10.7</v>
      </c>
      <c r="I131" s="188"/>
      <c r="L131" s="184"/>
      <c r="M131" s="189"/>
      <c r="N131" s="190"/>
      <c r="O131" s="190"/>
      <c r="P131" s="190"/>
      <c r="Q131" s="190"/>
      <c r="R131" s="190"/>
      <c r="S131" s="190"/>
      <c r="T131" s="191"/>
      <c r="AT131" s="185" t="s">
        <v>126</v>
      </c>
      <c r="AU131" s="185" t="s">
        <v>124</v>
      </c>
      <c r="AV131" s="14" t="s">
        <v>124</v>
      </c>
      <c r="AW131" s="14" t="s">
        <v>29</v>
      </c>
      <c r="AX131" s="14" t="s">
        <v>73</v>
      </c>
      <c r="AY131" s="185" t="s">
        <v>116</v>
      </c>
    </row>
    <row r="132" spans="1:65" s="13" customFormat="1" ht="11.25">
      <c r="B132" s="176"/>
      <c r="D132" s="177" t="s">
        <v>126</v>
      </c>
      <c r="E132" s="178" t="s">
        <v>1</v>
      </c>
      <c r="F132" s="179" t="s">
        <v>131</v>
      </c>
      <c r="H132" s="178" t="s">
        <v>1</v>
      </c>
      <c r="I132" s="180"/>
      <c r="L132" s="176"/>
      <c r="M132" s="181"/>
      <c r="N132" s="182"/>
      <c r="O132" s="182"/>
      <c r="P132" s="182"/>
      <c r="Q132" s="182"/>
      <c r="R132" s="182"/>
      <c r="S132" s="182"/>
      <c r="T132" s="183"/>
      <c r="AT132" s="178" t="s">
        <v>126</v>
      </c>
      <c r="AU132" s="178" t="s">
        <v>124</v>
      </c>
      <c r="AV132" s="13" t="s">
        <v>81</v>
      </c>
      <c r="AW132" s="13" t="s">
        <v>29</v>
      </c>
      <c r="AX132" s="13" t="s">
        <v>73</v>
      </c>
      <c r="AY132" s="178" t="s">
        <v>116</v>
      </c>
    </row>
    <row r="133" spans="1:65" s="14" customFormat="1" ht="11.25">
      <c r="B133" s="184"/>
      <c r="D133" s="177" t="s">
        <v>126</v>
      </c>
      <c r="E133" s="185" t="s">
        <v>1</v>
      </c>
      <c r="F133" s="186" t="s">
        <v>132</v>
      </c>
      <c r="H133" s="187">
        <v>225</v>
      </c>
      <c r="I133" s="188"/>
      <c r="L133" s="184"/>
      <c r="M133" s="189"/>
      <c r="N133" s="190"/>
      <c r="O133" s="190"/>
      <c r="P133" s="190"/>
      <c r="Q133" s="190"/>
      <c r="R133" s="190"/>
      <c r="S133" s="190"/>
      <c r="T133" s="191"/>
      <c r="AT133" s="185" t="s">
        <v>126</v>
      </c>
      <c r="AU133" s="185" t="s">
        <v>124</v>
      </c>
      <c r="AV133" s="14" t="s">
        <v>124</v>
      </c>
      <c r="AW133" s="14" t="s">
        <v>29</v>
      </c>
      <c r="AX133" s="14" t="s">
        <v>73</v>
      </c>
      <c r="AY133" s="185" t="s">
        <v>116</v>
      </c>
    </row>
    <row r="134" spans="1:65" s="15" customFormat="1" ht="11.25">
      <c r="B134" s="192"/>
      <c r="D134" s="177" t="s">
        <v>126</v>
      </c>
      <c r="E134" s="193" t="s">
        <v>1</v>
      </c>
      <c r="F134" s="194" t="s">
        <v>133</v>
      </c>
      <c r="H134" s="195">
        <v>276.86</v>
      </c>
      <c r="I134" s="196"/>
      <c r="L134" s="192"/>
      <c r="M134" s="197"/>
      <c r="N134" s="198"/>
      <c r="O134" s="198"/>
      <c r="P134" s="198"/>
      <c r="Q134" s="198"/>
      <c r="R134" s="198"/>
      <c r="S134" s="198"/>
      <c r="T134" s="199"/>
      <c r="AT134" s="193" t="s">
        <v>126</v>
      </c>
      <c r="AU134" s="193" t="s">
        <v>124</v>
      </c>
      <c r="AV134" s="15" t="s">
        <v>123</v>
      </c>
      <c r="AW134" s="15" t="s">
        <v>29</v>
      </c>
      <c r="AX134" s="15" t="s">
        <v>81</v>
      </c>
      <c r="AY134" s="193" t="s">
        <v>116</v>
      </c>
    </row>
    <row r="135" spans="1:65" s="2" customFormat="1" ht="33" customHeight="1">
      <c r="A135" s="32"/>
      <c r="B135" s="161"/>
      <c r="C135" s="162" t="s">
        <v>124</v>
      </c>
      <c r="D135" s="162" t="s">
        <v>119</v>
      </c>
      <c r="E135" s="163" t="s">
        <v>134</v>
      </c>
      <c r="F135" s="164" t="s">
        <v>135</v>
      </c>
      <c r="G135" s="165" t="s">
        <v>122</v>
      </c>
      <c r="H135" s="166">
        <v>15.781000000000001</v>
      </c>
      <c r="I135" s="167"/>
      <c r="J135" s="168">
        <f>ROUND(I135*H135,2)</f>
        <v>0</v>
      </c>
      <c r="K135" s="169"/>
      <c r="L135" s="33"/>
      <c r="M135" s="170" t="s">
        <v>1</v>
      </c>
      <c r="N135" s="171" t="s">
        <v>39</v>
      </c>
      <c r="O135" s="58"/>
      <c r="P135" s="172">
        <f>O135*H135</f>
        <v>0</v>
      </c>
      <c r="Q135" s="172">
        <v>0</v>
      </c>
      <c r="R135" s="172">
        <f>Q135*H135</f>
        <v>0</v>
      </c>
      <c r="S135" s="172">
        <v>0.19600000000000001</v>
      </c>
      <c r="T135" s="173">
        <f>S135*H135</f>
        <v>3.0930760000000004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74" t="s">
        <v>123</v>
      </c>
      <c r="AT135" s="174" t="s">
        <v>119</v>
      </c>
      <c r="AU135" s="174" t="s">
        <v>124</v>
      </c>
      <c r="AY135" s="17" t="s">
        <v>116</v>
      </c>
      <c r="BE135" s="175">
        <f>IF(N135="základná",J135,0)</f>
        <v>0</v>
      </c>
      <c r="BF135" s="175">
        <f>IF(N135="znížená",J135,0)</f>
        <v>0</v>
      </c>
      <c r="BG135" s="175">
        <f>IF(N135="zákl. prenesená",J135,0)</f>
        <v>0</v>
      </c>
      <c r="BH135" s="175">
        <f>IF(N135="zníž. prenesená",J135,0)</f>
        <v>0</v>
      </c>
      <c r="BI135" s="175">
        <f>IF(N135="nulová",J135,0)</f>
        <v>0</v>
      </c>
      <c r="BJ135" s="17" t="s">
        <v>124</v>
      </c>
      <c r="BK135" s="175">
        <f>ROUND(I135*H135,2)</f>
        <v>0</v>
      </c>
      <c r="BL135" s="17" t="s">
        <v>123</v>
      </c>
      <c r="BM135" s="174" t="s">
        <v>136</v>
      </c>
    </row>
    <row r="136" spans="1:65" s="13" customFormat="1" ht="11.25">
      <c r="B136" s="176"/>
      <c r="D136" s="177" t="s">
        <v>126</v>
      </c>
      <c r="E136" s="178" t="s">
        <v>1</v>
      </c>
      <c r="F136" s="179" t="s">
        <v>137</v>
      </c>
      <c r="H136" s="178" t="s">
        <v>1</v>
      </c>
      <c r="I136" s="180"/>
      <c r="L136" s="176"/>
      <c r="M136" s="181"/>
      <c r="N136" s="182"/>
      <c r="O136" s="182"/>
      <c r="P136" s="182"/>
      <c r="Q136" s="182"/>
      <c r="R136" s="182"/>
      <c r="S136" s="182"/>
      <c r="T136" s="183"/>
      <c r="AT136" s="178" t="s">
        <v>126</v>
      </c>
      <c r="AU136" s="178" t="s">
        <v>124</v>
      </c>
      <c r="AV136" s="13" t="s">
        <v>81</v>
      </c>
      <c r="AW136" s="13" t="s">
        <v>29</v>
      </c>
      <c r="AX136" s="13" t="s">
        <v>73</v>
      </c>
      <c r="AY136" s="178" t="s">
        <v>116</v>
      </c>
    </row>
    <row r="137" spans="1:65" s="14" customFormat="1" ht="11.25">
      <c r="B137" s="184"/>
      <c r="D137" s="177" t="s">
        <v>126</v>
      </c>
      <c r="E137" s="185" t="s">
        <v>1</v>
      </c>
      <c r="F137" s="186" t="s">
        <v>138</v>
      </c>
      <c r="H137" s="187">
        <v>10.912000000000001</v>
      </c>
      <c r="I137" s="188"/>
      <c r="L137" s="184"/>
      <c r="M137" s="189"/>
      <c r="N137" s="190"/>
      <c r="O137" s="190"/>
      <c r="P137" s="190"/>
      <c r="Q137" s="190"/>
      <c r="R137" s="190"/>
      <c r="S137" s="190"/>
      <c r="T137" s="191"/>
      <c r="AT137" s="185" t="s">
        <v>126</v>
      </c>
      <c r="AU137" s="185" t="s">
        <v>124</v>
      </c>
      <c r="AV137" s="14" t="s">
        <v>124</v>
      </c>
      <c r="AW137" s="14" t="s">
        <v>29</v>
      </c>
      <c r="AX137" s="14" t="s">
        <v>73</v>
      </c>
      <c r="AY137" s="185" t="s">
        <v>116</v>
      </c>
    </row>
    <row r="138" spans="1:65" s="14" customFormat="1" ht="11.25">
      <c r="B138" s="184"/>
      <c r="D138" s="177" t="s">
        <v>126</v>
      </c>
      <c r="E138" s="185" t="s">
        <v>1</v>
      </c>
      <c r="F138" s="186" t="s">
        <v>139</v>
      </c>
      <c r="H138" s="187">
        <v>-2.1669999999999998</v>
      </c>
      <c r="I138" s="188"/>
      <c r="L138" s="184"/>
      <c r="M138" s="189"/>
      <c r="N138" s="190"/>
      <c r="O138" s="190"/>
      <c r="P138" s="190"/>
      <c r="Q138" s="190"/>
      <c r="R138" s="190"/>
      <c r="S138" s="190"/>
      <c r="T138" s="191"/>
      <c r="AT138" s="185" t="s">
        <v>126</v>
      </c>
      <c r="AU138" s="185" t="s">
        <v>124</v>
      </c>
      <c r="AV138" s="14" t="s">
        <v>124</v>
      </c>
      <c r="AW138" s="14" t="s">
        <v>29</v>
      </c>
      <c r="AX138" s="14" t="s">
        <v>73</v>
      </c>
      <c r="AY138" s="185" t="s">
        <v>116</v>
      </c>
    </row>
    <row r="139" spans="1:65" s="14" customFormat="1" ht="11.25">
      <c r="B139" s="184"/>
      <c r="D139" s="177" t="s">
        <v>126</v>
      </c>
      <c r="E139" s="185" t="s">
        <v>1</v>
      </c>
      <c r="F139" s="186" t="s">
        <v>140</v>
      </c>
      <c r="H139" s="187">
        <v>8.218</v>
      </c>
      <c r="I139" s="188"/>
      <c r="L139" s="184"/>
      <c r="M139" s="189"/>
      <c r="N139" s="190"/>
      <c r="O139" s="190"/>
      <c r="P139" s="190"/>
      <c r="Q139" s="190"/>
      <c r="R139" s="190"/>
      <c r="S139" s="190"/>
      <c r="T139" s="191"/>
      <c r="AT139" s="185" t="s">
        <v>126</v>
      </c>
      <c r="AU139" s="185" t="s">
        <v>124</v>
      </c>
      <c r="AV139" s="14" t="s">
        <v>124</v>
      </c>
      <c r="AW139" s="14" t="s">
        <v>29</v>
      </c>
      <c r="AX139" s="14" t="s">
        <v>73</v>
      </c>
      <c r="AY139" s="185" t="s">
        <v>116</v>
      </c>
    </row>
    <row r="140" spans="1:65" s="14" customFormat="1" ht="11.25">
      <c r="B140" s="184"/>
      <c r="D140" s="177" t="s">
        <v>126</v>
      </c>
      <c r="E140" s="185" t="s">
        <v>1</v>
      </c>
      <c r="F140" s="186" t="s">
        <v>141</v>
      </c>
      <c r="H140" s="187">
        <v>-1.1819999999999999</v>
      </c>
      <c r="I140" s="188"/>
      <c r="L140" s="184"/>
      <c r="M140" s="189"/>
      <c r="N140" s="190"/>
      <c r="O140" s="190"/>
      <c r="P140" s="190"/>
      <c r="Q140" s="190"/>
      <c r="R140" s="190"/>
      <c r="S140" s="190"/>
      <c r="T140" s="191"/>
      <c r="AT140" s="185" t="s">
        <v>126</v>
      </c>
      <c r="AU140" s="185" t="s">
        <v>124</v>
      </c>
      <c r="AV140" s="14" t="s">
        <v>124</v>
      </c>
      <c r="AW140" s="14" t="s">
        <v>29</v>
      </c>
      <c r="AX140" s="14" t="s">
        <v>73</v>
      </c>
      <c r="AY140" s="185" t="s">
        <v>116</v>
      </c>
    </row>
    <row r="141" spans="1:65" s="15" customFormat="1" ht="11.25">
      <c r="B141" s="192"/>
      <c r="D141" s="177" t="s">
        <v>126</v>
      </c>
      <c r="E141" s="193" t="s">
        <v>1</v>
      </c>
      <c r="F141" s="194" t="s">
        <v>133</v>
      </c>
      <c r="H141" s="195">
        <v>15.781000000000001</v>
      </c>
      <c r="I141" s="196"/>
      <c r="L141" s="192"/>
      <c r="M141" s="197"/>
      <c r="N141" s="198"/>
      <c r="O141" s="198"/>
      <c r="P141" s="198"/>
      <c r="Q141" s="198"/>
      <c r="R141" s="198"/>
      <c r="S141" s="198"/>
      <c r="T141" s="199"/>
      <c r="AT141" s="193" t="s">
        <v>126</v>
      </c>
      <c r="AU141" s="193" t="s">
        <v>124</v>
      </c>
      <c r="AV141" s="15" t="s">
        <v>123</v>
      </c>
      <c r="AW141" s="15" t="s">
        <v>29</v>
      </c>
      <c r="AX141" s="15" t="s">
        <v>81</v>
      </c>
      <c r="AY141" s="193" t="s">
        <v>116</v>
      </c>
    </row>
    <row r="142" spans="1:65" s="2" customFormat="1" ht="21.75" customHeight="1">
      <c r="A142" s="32"/>
      <c r="B142" s="161"/>
      <c r="C142" s="162" t="s">
        <v>142</v>
      </c>
      <c r="D142" s="162" t="s">
        <v>119</v>
      </c>
      <c r="E142" s="163" t="s">
        <v>143</v>
      </c>
      <c r="F142" s="164" t="s">
        <v>144</v>
      </c>
      <c r="G142" s="165" t="s">
        <v>122</v>
      </c>
      <c r="H142" s="166">
        <v>53.13</v>
      </c>
      <c r="I142" s="167"/>
      <c r="J142" s="168">
        <f>ROUND(I142*H142,2)</f>
        <v>0</v>
      </c>
      <c r="K142" s="169"/>
      <c r="L142" s="33"/>
      <c r="M142" s="170" t="s">
        <v>1</v>
      </c>
      <c r="N142" s="171" t="s">
        <v>39</v>
      </c>
      <c r="O142" s="58"/>
      <c r="P142" s="172">
        <f>O142*H142</f>
        <v>0</v>
      </c>
      <c r="Q142" s="172">
        <v>1.0000000000000001E-5</v>
      </c>
      <c r="R142" s="172">
        <f>Q142*H142</f>
        <v>5.3130000000000007E-4</v>
      </c>
      <c r="S142" s="172">
        <v>0</v>
      </c>
      <c r="T142" s="173">
        <f>S142*H142</f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74" t="s">
        <v>123</v>
      </c>
      <c r="AT142" s="174" t="s">
        <v>119</v>
      </c>
      <c r="AU142" s="174" t="s">
        <v>124</v>
      </c>
      <c r="AY142" s="17" t="s">
        <v>116</v>
      </c>
      <c r="BE142" s="175">
        <f>IF(N142="základná",J142,0)</f>
        <v>0</v>
      </c>
      <c r="BF142" s="175">
        <f>IF(N142="znížená",J142,0)</f>
        <v>0</v>
      </c>
      <c r="BG142" s="175">
        <f>IF(N142="zákl. prenesená",J142,0)</f>
        <v>0</v>
      </c>
      <c r="BH142" s="175">
        <f>IF(N142="zníž. prenesená",J142,0)</f>
        <v>0</v>
      </c>
      <c r="BI142" s="175">
        <f>IF(N142="nulová",J142,0)</f>
        <v>0</v>
      </c>
      <c r="BJ142" s="17" t="s">
        <v>124</v>
      </c>
      <c r="BK142" s="175">
        <f>ROUND(I142*H142,2)</f>
        <v>0</v>
      </c>
      <c r="BL142" s="17" t="s">
        <v>123</v>
      </c>
      <c r="BM142" s="174" t="s">
        <v>145</v>
      </c>
    </row>
    <row r="143" spans="1:65" s="13" customFormat="1" ht="33.75">
      <c r="B143" s="176"/>
      <c r="D143" s="177" t="s">
        <v>126</v>
      </c>
      <c r="E143" s="178" t="s">
        <v>1</v>
      </c>
      <c r="F143" s="179" t="s">
        <v>146</v>
      </c>
      <c r="H143" s="178" t="s">
        <v>1</v>
      </c>
      <c r="I143" s="180"/>
      <c r="L143" s="176"/>
      <c r="M143" s="181"/>
      <c r="N143" s="182"/>
      <c r="O143" s="182"/>
      <c r="P143" s="182"/>
      <c r="Q143" s="182"/>
      <c r="R143" s="182"/>
      <c r="S143" s="182"/>
      <c r="T143" s="183"/>
      <c r="AT143" s="178" t="s">
        <v>126</v>
      </c>
      <c r="AU143" s="178" t="s">
        <v>124</v>
      </c>
      <c r="AV143" s="13" t="s">
        <v>81</v>
      </c>
      <c r="AW143" s="13" t="s">
        <v>29</v>
      </c>
      <c r="AX143" s="13" t="s">
        <v>73</v>
      </c>
      <c r="AY143" s="178" t="s">
        <v>116</v>
      </c>
    </row>
    <row r="144" spans="1:65" s="14" customFormat="1" ht="11.25">
      <c r="B144" s="184"/>
      <c r="D144" s="177" t="s">
        <v>126</v>
      </c>
      <c r="E144" s="185" t="s">
        <v>1</v>
      </c>
      <c r="F144" s="186" t="s">
        <v>147</v>
      </c>
      <c r="H144" s="187">
        <v>53.13</v>
      </c>
      <c r="I144" s="188"/>
      <c r="L144" s="184"/>
      <c r="M144" s="189"/>
      <c r="N144" s="190"/>
      <c r="O144" s="190"/>
      <c r="P144" s="190"/>
      <c r="Q144" s="190"/>
      <c r="R144" s="190"/>
      <c r="S144" s="190"/>
      <c r="T144" s="191"/>
      <c r="AT144" s="185" t="s">
        <v>126</v>
      </c>
      <c r="AU144" s="185" t="s">
        <v>124</v>
      </c>
      <c r="AV144" s="14" t="s">
        <v>124</v>
      </c>
      <c r="AW144" s="14" t="s">
        <v>29</v>
      </c>
      <c r="AX144" s="14" t="s">
        <v>73</v>
      </c>
      <c r="AY144" s="185" t="s">
        <v>116</v>
      </c>
    </row>
    <row r="145" spans="1:65" s="15" customFormat="1" ht="11.25">
      <c r="B145" s="192"/>
      <c r="D145" s="177" t="s">
        <v>126</v>
      </c>
      <c r="E145" s="193" t="s">
        <v>1</v>
      </c>
      <c r="F145" s="194" t="s">
        <v>133</v>
      </c>
      <c r="H145" s="195">
        <v>53.13</v>
      </c>
      <c r="I145" s="196"/>
      <c r="L145" s="192"/>
      <c r="M145" s="197"/>
      <c r="N145" s="198"/>
      <c r="O145" s="198"/>
      <c r="P145" s="198"/>
      <c r="Q145" s="198"/>
      <c r="R145" s="198"/>
      <c r="S145" s="198"/>
      <c r="T145" s="199"/>
      <c r="AT145" s="193" t="s">
        <v>126</v>
      </c>
      <c r="AU145" s="193" t="s">
        <v>124</v>
      </c>
      <c r="AV145" s="15" t="s">
        <v>123</v>
      </c>
      <c r="AW145" s="15" t="s">
        <v>29</v>
      </c>
      <c r="AX145" s="15" t="s">
        <v>81</v>
      </c>
      <c r="AY145" s="193" t="s">
        <v>116</v>
      </c>
    </row>
    <row r="146" spans="1:65" s="2" customFormat="1" ht="21.75" customHeight="1">
      <c r="A146" s="32"/>
      <c r="B146" s="161"/>
      <c r="C146" s="162" t="s">
        <v>123</v>
      </c>
      <c r="D146" s="162" t="s">
        <v>119</v>
      </c>
      <c r="E146" s="163" t="s">
        <v>148</v>
      </c>
      <c r="F146" s="164" t="s">
        <v>149</v>
      </c>
      <c r="G146" s="165" t="s">
        <v>122</v>
      </c>
      <c r="H146" s="166">
        <v>106.26</v>
      </c>
      <c r="I146" s="167"/>
      <c r="J146" s="168">
        <f>ROUND(I146*H146,2)</f>
        <v>0</v>
      </c>
      <c r="K146" s="169"/>
      <c r="L146" s="33"/>
      <c r="M146" s="170" t="s">
        <v>1</v>
      </c>
      <c r="N146" s="171" t="s">
        <v>39</v>
      </c>
      <c r="O146" s="58"/>
      <c r="P146" s="172">
        <f>O146*H146</f>
        <v>0</v>
      </c>
      <c r="Q146" s="172">
        <v>0</v>
      </c>
      <c r="R146" s="172">
        <f>Q146*H146</f>
        <v>0</v>
      </c>
      <c r="S146" s="172">
        <v>0</v>
      </c>
      <c r="T146" s="173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74" t="s">
        <v>123</v>
      </c>
      <c r="AT146" s="174" t="s">
        <v>119</v>
      </c>
      <c r="AU146" s="174" t="s">
        <v>124</v>
      </c>
      <c r="AY146" s="17" t="s">
        <v>116</v>
      </c>
      <c r="BE146" s="175">
        <f>IF(N146="základná",J146,0)</f>
        <v>0</v>
      </c>
      <c r="BF146" s="175">
        <f>IF(N146="znížená",J146,0)</f>
        <v>0</v>
      </c>
      <c r="BG146" s="175">
        <f>IF(N146="zákl. prenesená",J146,0)</f>
        <v>0</v>
      </c>
      <c r="BH146" s="175">
        <f>IF(N146="zníž. prenesená",J146,0)</f>
        <v>0</v>
      </c>
      <c r="BI146" s="175">
        <f>IF(N146="nulová",J146,0)</f>
        <v>0</v>
      </c>
      <c r="BJ146" s="17" t="s">
        <v>124</v>
      </c>
      <c r="BK146" s="175">
        <f>ROUND(I146*H146,2)</f>
        <v>0</v>
      </c>
      <c r="BL146" s="17" t="s">
        <v>123</v>
      </c>
      <c r="BM146" s="174" t="s">
        <v>150</v>
      </c>
    </row>
    <row r="147" spans="1:65" s="14" customFormat="1" ht="11.25">
      <c r="B147" s="184"/>
      <c r="D147" s="177" t="s">
        <v>126</v>
      </c>
      <c r="E147" s="185" t="s">
        <v>1</v>
      </c>
      <c r="F147" s="186" t="s">
        <v>151</v>
      </c>
      <c r="H147" s="187">
        <v>106.26</v>
      </c>
      <c r="I147" s="188"/>
      <c r="L147" s="184"/>
      <c r="M147" s="189"/>
      <c r="N147" s="190"/>
      <c r="O147" s="190"/>
      <c r="P147" s="190"/>
      <c r="Q147" s="190"/>
      <c r="R147" s="190"/>
      <c r="S147" s="190"/>
      <c r="T147" s="191"/>
      <c r="AT147" s="185" t="s">
        <v>126</v>
      </c>
      <c r="AU147" s="185" t="s">
        <v>124</v>
      </c>
      <c r="AV147" s="14" t="s">
        <v>124</v>
      </c>
      <c r="AW147" s="14" t="s">
        <v>29</v>
      </c>
      <c r="AX147" s="14" t="s">
        <v>81</v>
      </c>
      <c r="AY147" s="185" t="s">
        <v>116</v>
      </c>
    </row>
    <row r="148" spans="1:65" s="2" customFormat="1" ht="21.75" customHeight="1">
      <c r="A148" s="32"/>
      <c r="B148" s="161"/>
      <c r="C148" s="162" t="s">
        <v>152</v>
      </c>
      <c r="D148" s="162" t="s">
        <v>119</v>
      </c>
      <c r="E148" s="163" t="s">
        <v>153</v>
      </c>
      <c r="F148" s="164" t="s">
        <v>154</v>
      </c>
      <c r="G148" s="165" t="s">
        <v>155</v>
      </c>
      <c r="H148" s="166">
        <v>3</v>
      </c>
      <c r="I148" s="167"/>
      <c r="J148" s="168">
        <f>ROUND(I148*H148,2)</f>
        <v>0</v>
      </c>
      <c r="K148" s="169"/>
      <c r="L148" s="33"/>
      <c r="M148" s="170" t="s">
        <v>1</v>
      </c>
      <c r="N148" s="171" t="s">
        <v>39</v>
      </c>
      <c r="O148" s="58"/>
      <c r="P148" s="172">
        <f>O148*H148</f>
        <v>0</v>
      </c>
      <c r="Q148" s="172">
        <v>0</v>
      </c>
      <c r="R148" s="172">
        <f>Q148*H148</f>
        <v>0</v>
      </c>
      <c r="S148" s="172">
        <v>2.4E-2</v>
      </c>
      <c r="T148" s="173">
        <f>S148*H148</f>
        <v>7.2000000000000008E-2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74" t="s">
        <v>123</v>
      </c>
      <c r="AT148" s="174" t="s">
        <v>119</v>
      </c>
      <c r="AU148" s="174" t="s">
        <v>124</v>
      </c>
      <c r="AY148" s="17" t="s">
        <v>116</v>
      </c>
      <c r="BE148" s="175">
        <f>IF(N148="základná",J148,0)</f>
        <v>0</v>
      </c>
      <c r="BF148" s="175">
        <f>IF(N148="znížená",J148,0)</f>
        <v>0</v>
      </c>
      <c r="BG148" s="175">
        <f>IF(N148="zákl. prenesená",J148,0)</f>
        <v>0</v>
      </c>
      <c r="BH148" s="175">
        <f>IF(N148="zníž. prenesená",J148,0)</f>
        <v>0</v>
      </c>
      <c r="BI148" s="175">
        <f>IF(N148="nulová",J148,0)</f>
        <v>0</v>
      </c>
      <c r="BJ148" s="17" t="s">
        <v>124</v>
      </c>
      <c r="BK148" s="175">
        <f>ROUND(I148*H148,2)</f>
        <v>0</v>
      </c>
      <c r="BL148" s="17" t="s">
        <v>123</v>
      </c>
      <c r="BM148" s="174" t="s">
        <v>156</v>
      </c>
    </row>
    <row r="149" spans="1:65" s="13" customFormat="1" ht="11.25">
      <c r="B149" s="176"/>
      <c r="D149" s="177" t="s">
        <v>126</v>
      </c>
      <c r="E149" s="178" t="s">
        <v>1</v>
      </c>
      <c r="F149" s="179" t="s">
        <v>157</v>
      </c>
      <c r="H149" s="178" t="s">
        <v>1</v>
      </c>
      <c r="I149" s="180"/>
      <c r="L149" s="176"/>
      <c r="M149" s="181"/>
      <c r="N149" s="182"/>
      <c r="O149" s="182"/>
      <c r="P149" s="182"/>
      <c r="Q149" s="182"/>
      <c r="R149" s="182"/>
      <c r="S149" s="182"/>
      <c r="T149" s="183"/>
      <c r="AT149" s="178" t="s">
        <v>126</v>
      </c>
      <c r="AU149" s="178" t="s">
        <v>124</v>
      </c>
      <c r="AV149" s="13" t="s">
        <v>81</v>
      </c>
      <c r="AW149" s="13" t="s">
        <v>29</v>
      </c>
      <c r="AX149" s="13" t="s">
        <v>73</v>
      </c>
      <c r="AY149" s="178" t="s">
        <v>116</v>
      </c>
    </row>
    <row r="150" spans="1:65" s="14" customFormat="1" ht="11.25">
      <c r="B150" s="184"/>
      <c r="D150" s="177" t="s">
        <v>126</v>
      </c>
      <c r="E150" s="185" t="s">
        <v>1</v>
      </c>
      <c r="F150" s="186" t="s">
        <v>142</v>
      </c>
      <c r="H150" s="187">
        <v>3</v>
      </c>
      <c r="I150" s="188"/>
      <c r="L150" s="184"/>
      <c r="M150" s="189"/>
      <c r="N150" s="190"/>
      <c r="O150" s="190"/>
      <c r="P150" s="190"/>
      <c r="Q150" s="190"/>
      <c r="R150" s="190"/>
      <c r="S150" s="190"/>
      <c r="T150" s="191"/>
      <c r="AT150" s="185" t="s">
        <v>126</v>
      </c>
      <c r="AU150" s="185" t="s">
        <v>124</v>
      </c>
      <c r="AV150" s="14" t="s">
        <v>124</v>
      </c>
      <c r="AW150" s="14" t="s">
        <v>29</v>
      </c>
      <c r="AX150" s="14" t="s">
        <v>81</v>
      </c>
      <c r="AY150" s="185" t="s">
        <v>116</v>
      </c>
    </row>
    <row r="151" spans="1:65" s="2" customFormat="1" ht="21.75" customHeight="1">
      <c r="A151" s="32"/>
      <c r="B151" s="161"/>
      <c r="C151" s="162" t="s">
        <v>158</v>
      </c>
      <c r="D151" s="162" t="s">
        <v>119</v>
      </c>
      <c r="E151" s="163" t="s">
        <v>159</v>
      </c>
      <c r="F151" s="164" t="s">
        <v>160</v>
      </c>
      <c r="G151" s="165" t="s">
        <v>155</v>
      </c>
      <c r="H151" s="166">
        <v>3</v>
      </c>
      <c r="I151" s="167"/>
      <c r="J151" s="168">
        <f>ROUND(I151*H151,2)</f>
        <v>0</v>
      </c>
      <c r="K151" s="169"/>
      <c r="L151" s="33"/>
      <c r="M151" s="170" t="s">
        <v>1</v>
      </c>
      <c r="N151" s="171" t="s">
        <v>39</v>
      </c>
      <c r="O151" s="58"/>
      <c r="P151" s="172">
        <f>O151*H151</f>
        <v>0</v>
      </c>
      <c r="Q151" s="172">
        <v>0</v>
      </c>
      <c r="R151" s="172">
        <f>Q151*H151</f>
        <v>0</v>
      </c>
      <c r="S151" s="172">
        <v>2.7E-2</v>
      </c>
      <c r="T151" s="173">
        <f>S151*H151</f>
        <v>8.1000000000000003E-2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74" t="s">
        <v>123</v>
      </c>
      <c r="AT151" s="174" t="s">
        <v>119</v>
      </c>
      <c r="AU151" s="174" t="s">
        <v>124</v>
      </c>
      <c r="AY151" s="17" t="s">
        <v>116</v>
      </c>
      <c r="BE151" s="175">
        <f>IF(N151="základná",J151,0)</f>
        <v>0</v>
      </c>
      <c r="BF151" s="175">
        <f>IF(N151="znížená",J151,0)</f>
        <v>0</v>
      </c>
      <c r="BG151" s="175">
        <f>IF(N151="zákl. prenesená",J151,0)</f>
        <v>0</v>
      </c>
      <c r="BH151" s="175">
        <f>IF(N151="zníž. prenesená",J151,0)</f>
        <v>0</v>
      </c>
      <c r="BI151" s="175">
        <f>IF(N151="nulová",J151,0)</f>
        <v>0</v>
      </c>
      <c r="BJ151" s="17" t="s">
        <v>124</v>
      </c>
      <c r="BK151" s="175">
        <f>ROUND(I151*H151,2)</f>
        <v>0</v>
      </c>
      <c r="BL151" s="17" t="s">
        <v>123</v>
      </c>
      <c r="BM151" s="174" t="s">
        <v>161</v>
      </c>
    </row>
    <row r="152" spans="1:65" s="13" customFormat="1" ht="11.25">
      <c r="B152" s="176"/>
      <c r="D152" s="177" t="s">
        <v>126</v>
      </c>
      <c r="E152" s="178" t="s">
        <v>1</v>
      </c>
      <c r="F152" s="179" t="s">
        <v>157</v>
      </c>
      <c r="H152" s="178" t="s">
        <v>1</v>
      </c>
      <c r="I152" s="180"/>
      <c r="L152" s="176"/>
      <c r="M152" s="181"/>
      <c r="N152" s="182"/>
      <c r="O152" s="182"/>
      <c r="P152" s="182"/>
      <c r="Q152" s="182"/>
      <c r="R152" s="182"/>
      <c r="S152" s="182"/>
      <c r="T152" s="183"/>
      <c r="AT152" s="178" t="s">
        <v>126</v>
      </c>
      <c r="AU152" s="178" t="s">
        <v>124</v>
      </c>
      <c r="AV152" s="13" t="s">
        <v>81</v>
      </c>
      <c r="AW152" s="13" t="s">
        <v>29</v>
      </c>
      <c r="AX152" s="13" t="s">
        <v>73</v>
      </c>
      <c r="AY152" s="178" t="s">
        <v>116</v>
      </c>
    </row>
    <row r="153" spans="1:65" s="14" customFormat="1" ht="11.25">
      <c r="B153" s="184"/>
      <c r="D153" s="177" t="s">
        <v>126</v>
      </c>
      <c r="E153" s="185" t="s">
        <v>1</v>
      </c>
      <c r="F153" s="186" t="s">
        <v>142</v>
      </c>
      <c r="H153" s="187">
        <v>3</v>
      </c>
      <c r="I153" s="188"/>
      <c r="L153" s="184"/>
      <c r="M153" s="189"/>
      <c r="N153" s="190"/>
      <c r="O153" s="190"/>
      <c r="P153" s="190"/>
      <c r="Q153" s="190"/>
      <c r="R153" s="190"/>
      <c r="S153" s="190"/>
      <c r="T153" s="191"/>
      <c r="AT153" s="185" t="s">
        <v>126</v>
      </c>
      <c r="AU153" s="185" t="s">
        <v>124</v>
      </c>
      <c r="AV153" s="14" t="s">
        <v>124</v>
      </c>
      <c r="AW153" s="14" t="s">
        <v>29</v>
      </c>
      <c r="AX153" s="14" t="s">
        <v>81</v>
      </c>
      <c r="AY153" s="185" t="s">
        <v>116</v>
      </c>
    </row>
    <row r="154" spans="1:65" s="2" customFormat="1" ht="21.75" customHeight="1">
      <c r="A154" s="32"/>
      <c r="B154" s="161"/>
      <c r="C154" s="162" t="s">
        <v>162</v>
      </c>
      <c r="D154" s="162" t="s">
        <v>119</v>
      </c>
      <c r="E154" s="163" t="s">
        <v>163</v>
      </c>
      <c r="F154" s="164" t="s">
        <v>164</v>
      </c>
      <c r="G154" s="165" t="s">
        <v>122</v>
      </c>
      <c r="H154" s="166">
        <v>3.94</v>
      </c>
      <c r="I154" s="167"/>
      <c r="J154" s="168">
        <f>ROUND(I154*H154,2)</f>
        <v>0</v>
      </c>
      <c r="K154" s="169"/>
      <c r="L154" s="33"/>
      <c r="M154" s="170" t="s">
        <v>1</v>
      </c>
      <c r="N154" s="171" t="s">
        <v>39</v>
      </c>
      <c r="O154" s="58"/>
      <c r="P154" s="172">
        <f>O154*H154</f>
        <v>0</v>
      </c>
      <c r="Q154" s="172">
        <v>0</v>
      </c>
      <c r="R154" s="172">
        <f>Q154*H154</f>
        <v>0</v>
      </c>
      <c r="S154" s="172">
        <v>7.5999999999999998E-2</v>
      </c>
      <c r="T154" s="173">
        <f>S154*H154</f>
        <v>0.29943999999999998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74" t="s">
        <v>123</v>
      </c>
      <c r="AT154" s="174" t="s">
        <v>119</v>
      </c>
      <c r="AU154" s="174" t="s">
        <v>124</v>
      </c>
      <c r="AY154" s="17" t="s">
        <v>116</v>
      </c>
      <c r="BE154" s="175">
        <f>IF(N154="základná",J154,0)</f>
        <v>0</v>
      </c>
      <c r="BF154" s="175">
        <f>IF(N154="znížená",J154,0)</f>
        <v>0</v>
      </c>
      <c r="BG154" s="175">
        <f>IF(N154="zákl. prenesená",J154,0)</f>
        <v>0</v>
      </c>
      <c r="BH154" s="175">
        <f>IF(N154="zníž. prenesená",J154,0)</f>
        <v>0</v>
      </c>
      <c r="BI154" s="175">
        <f>IF(N154="nulová",J154,0)</f>
        <v>0</v>
      </c>
      <c r="BJ154" s="17" t="s">
        <v>124</v>
      </c>
      <c r="BK154" s="175">
        <f>ROUND(I154*H154,2)</f>
        <v>0</v>
      </c>
      <c r="BL154" s="17" t="s">
        <v>123</v>
      </c>
      <c r="BM154" s="174" t="s">
        <v>165</v>
      </c>
    </row>
    <row r="155" spans="1:65" s="13" customFormat="1" ht="11.25">
      <c r="B155" s="176"/>
      <c r="D155" s="177" t="s">
        <v>126</v>
      </c>
      <c r="E155" s="178" t="s">
        <v>1</v>
      </c>
      <c r="F155" s="179" t="s">
        <v>157</v>
      </c>
      <c r="H155" s="178" t="s">
        <v>1</v>
      </c>
      <c r="I155" s="180"/>
      <c r="L155" s="176"/>
      <c r="M155" s="181"/>
      <c r="N155" s="182"/>
      <c r="O155" s="182"/>
      <c r="P155" s="182"/>
      <c r="Q155" s="182"/>
      <c r="R155" s="182"/>
      <c r="S155" s="182"/>
      <c r="T155" s="183"/>
      <c r="AT155" s="178" t="s">
        <v>126</v>
      </c>
      <c r="AU155" s="178" t="s">
        <v>124</v>
      </c>
      <c r="AV155" s="13" t="s">
        <v>81</v>
      </c>
      <c r="AW155" s="13" t="s">
        <v>29</v>
      </c>
      <c r="AX155" s="13" t="s">
        <v>73</v>
      </c>
      <c r="AY155" s="178" t="s">
        <v>116</v>
      </c>
    </row>
    <row r="156" spans="1:65" s="14" customFormat="1" ht="11.25">
      <c r="B156" s="184"/>
      <c r="D156" s="177" t="s">
        <v>126</v>
      </c>
      <c r="E156" s="185" t="s">
        <v>1</v>
      </c>
      <c r="F156" s="186" t="s">
        <v>166</v>
      </c>
      <c r="H156" s="187">
        <v>1.5760000000000001</v>
      </c>
      <c r="I156" s="188"/>
      <c r="L156" s="184"/>
      <c r="M156" s="189"/>
      <c r="N156" s="190"/>
      <c r="O156" s="190"/>
      <c r="P156" s="190"/>
      <c r="Q156" s="190"/>
      <c r="R156" s="190"/>
      <c r="S156" s="190"/>
      <c r="T156" s="191"/>
      <c r="AT156" s="185" t="s">
        <v>126</v>
      </c>
      <c r="AU156" s="185" t="s">
        <v>124</v>
      </c>
      <c r="AV156" s="14" t="s">
        <v>124</v>
      </c>
      <c r="AW156" s="14" t="s">
        <v>29</v>
      </c>
      <c r="AX156" s="14" t="s">
        <v>73</v>
      </c>
      <c r="AY156" s="185" t="s">
        <v>116</v>
      </c>
    </row>
    <row r="157" spans="1:65" s="14" customFormat="1" ht="11.25">
      <c r="B157" s="184"/>
      <c r="D157" s="177" t="s">
        <v>126</v>
      </c>
      <c r="E157" s="185" t="s">
        <v>1</v>
      </c>
      <c r="F157" s="186" t="s">
        <v>167</v>
      </c>
      <c r="H157" s="187">
        <v>2.3639999999999999</v>
      </c>
      <c r="I157" s="188"/>
      <c r="L157" s="184"/>
      <c r="M157" s="189"/>
      <c r="N157" s="190"/>
      <c r="O157" s="190"/>
      <c r="P157" s="190"/>
      <c r="Q157" s="190"/>
      <c r="R157" s="190"/>
      <c r="S157" s="190"/>
      <c r="T157" s="191"/>
      <c r="AT157" s="185" t="s">
        <v>126</v>
      </c>
      <c r="AU157" s="185" t="s">
        <v>124</v>
      </c>
      <c r="AV157" s="14" t="s">
        <v>124</v>
      </c>
      <c r="AW157" s="14" t="s">
        <v>29</v>
      </c>
      <c r="AX157" s="14" t="s">
        <v>73</v>
      </c>
      <c r="AY157" s="185" t="s">
        <v>116</v>
      </c>
    </row>
    <row r="158" spans="1:65" s="15" customFormat="1" ht="11.25">
      <c r="B158" s="192"/>
      <c r="D158" s="177" t="s">
        <v>126</v>
      </c>
      <c r="E158" s="193" t="s">
        <v>1</v>
      </c>
      <c r="F158" s="194" t="s">
        <v>133</v>
      </c>
      <c r="H158" s="195">
        <v>3.94</v>
      </c>
      <c r="I158" s="196"/>
      <c r="L158" s="192"/>
      <c r="M158" s="197"/>
      <c r="N158" s="198"/>
      <c r="O158" s="198"/>
      <c r="P158" s="198"/>
      <c r="Q158" s="198"/>
      <c r="R158" s="198"/>
      <c r="S158" s="198"/>
      <c r="T158" s="199"/>
      <c r="AT158" s="193" t="s">
        <v>126</v>
      </c>
      <c r="AU158" s="193" t="s">
        <v>124</v>
      </c>
      <c r="AV158" s="15" t="s">
        <v>123</v>
      </c>
      <c r="AW158" s="15" t="s">
        <v>29</v>
      </c>
      <c r="AX158" s="15" t="s">
        <v>81</v>
      </c>
      <c r="AY158" s="193" t="s">
        <v>116</v>
      </c>
    </row>
    <row r="159" spans="1:65" s="2" customFormat="1" ht="21.75" customHeight="1">
      <c r="A159" s="32"/>
      <c r="B159" s="161"/>
      <c r="C159" s="162" t="s">
        <v>168</v>
      </c>
      <c r="D159" s="162" t="s">
        <v>119</v>
      </c>
      <c r="E159" s="163" t="s">
        <v>169</v>
      </c>
      <c r="F159" s="164" t="s">
        <v>170</v>
      </c>
      <c r="G159" s="165" t="s">
        <v>122</v>
      </c>
      <c r="H159" s="166">
        <v>6.5010000000000003</v>
      </c>
      <c r="I159" s="167"/>
      <c r="J159" s="168">
        <f>ROUND(I159*H159,2)</f>
        <v>0</v>
      </c>
      <c r="K159" s="169"/>
      <c r="L159" s="33"/>
      <c r="M159" s="170" t="s">
        <v>1</v>
      </c>
      <c r="N159" s="171" t="s">
        <v>39</v>
      </c>
      <c r="O159" s="58"/>
      <c r="P159" s="172">
        <f>O159*H159</f>
        <v>0</v>
      </c>
      <c r="Q159" s="172">
        <v>0</v>
      </c>
      <c r="R159" s="172">
        <f>Q159*H159</f>
        <v>0</v>
      </c>
      <c r="S159" s="172">
        <v>6.3E-2</v>
      </c>
      <c r="T159" s="173">
        <f>S159*H159</f>
        <v>0.40956300000000001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74" t="s">
        <v>123</v>
      </c>
      <c r="AT159" s="174" t="s">
        <v>119</v>
      </c>
      <c r="AU159" s="174" t="s">
        <v>124</v>
      </c>
      <c r="AY159" s="17" t="s">
        <v>116</v>
      </c>
      <c r="BE159" s="175">
        <f>IF(N159="základná",J159,0)</f>
        <v>0</v>
      </c>
      <c r="BF159" s="175">
        <f>IF(N159="znížená",J159,0)</f>
        <v>0</v>
      </c>
      <c r="BG159" s="175">
        <f>IF(N159="zákl. prenesená",J159,0)</f>
        <v>0</v>
      </c>
      <c r="BH159" s="175">
        <f>IF(N159="zníž. prenesená",J159,0)</f>
        <v>0</v>
      </c>
      <c r="BI159" s="175">
        <f>IF(N159="nulová",J159,0)</f>
        <v>0</v>
      </c>
      <c r="BJ159" s="17" t="s">
        <v>124</v>
      </c>
      <c r="BK159" s="175">
        <f>ROUND(I159*H159,2)</f>
        <v>0</v>
      </c>
      <c r="BL159" s="17" t="s">
        <v>123</v>
      </c>
      <c r="BM159" s="174" t="s">
        <v>171</v>
      </c>
    </row>
    <row r="160" spans="1:65" s="13" customFormat="1" ht="11.25">
      <c r="B160" s="176"/>
      <c r="D160" s="177" t="s">
        <v>126</v>
      </c>
      <c r="E160" s="178" t="s">
        <v>1</v>
      </c>
      <c r="F160" s="179" t="s">
        <v>157</v>
      </c>
      <c r="H160" s="178" t="s">
        <v>1</v>
      </c>
      <c r="I160" s="180"/>
      <c r="L160" s="176"/>
      <c r="M160" s="181"/>
      <c r="N160" s="182"/>
      <c r="O160" s="182"/>
      <c r="P160" s="182"/>
      <c r="Q160" s="182"/>
      <c r="R160" s="182"/>
      <c r="S160" s="182"/>
      <c r="T160" s="183"/>
      <c r="AT160" s="178" t="s">
        <v>126</v>
      </c>
      <c r="AU160" s="178" t="s">
        <v>124</v>
      </c>
      <c r="AV160" s="13" t="s">
        <v>81</v>
      </c>
      <c r="AW160" s="13" t="s">
        <v>29</v>
      </c>
      <c r="AX160" s="13" t="s">
        <v>73</v>
      </c>
      <c r="AY160" s="178" t="s">
        <v>116</v>
      </c>
    </row>
    <row r="161" spans="1:65" s="14" customFormat="1" ht="11.25">
      <c r="B161" s="184"/>
      <c r="D161" s="177" t="s">
        <v>126</v>
      </c>
      <c r="E161" s="185" t="s">
        <v>1</v>
      </c>
      <c r="F161" s="186" t="s">
        <v>172</v>
      </c>
      <c r="H161" s="187">
        <v>6.5010000000000003</v>
      </c>
      <c r="I161" s="188"/>
      <c r="L161" s="184"/>
      <c r="M161" s="189"/>
      <c r="N161" s="190"/>
      <c r="O161" s="190"/>
      <c r="P161" s="190"/>
      <c r="Q161" s="190"/>
      <c r="R161" s="190"/>
      <c r="S161" s="190"/>
      <c r="T161" s="191"/>
      <c r="AT161" s="185" t="s">
        <v>126</v>
      </c>
      <c r="AU161" s="185" t="s">
        <v>124</v>
      </c>
      <c r="AV161" s="14" t="s">
        <v>124</v>
      </c>
      <c r="AW161" s="14" t="s">
        <v>29</v>
      </c>
      <c r="AX161" s="14" t="s">
        <v>73</v>
      </c>
      <c r="AY161" s="185" t="s">
        <v>116</v>
      </c>
    </row>
    <row r="162" spans="1:65" s="15" customFormat="1" ht="11.25">
      <c r="B162" s="192"/>
      <c r="D162" s="177" t="s">
        <v>126</v>
      </c>
      <c r="E162" s="193" t="s">
        <v>1</v>
      </c>
      <c r="F162" s="194" t="s">
        <v>133</v>
      </c>
      <c r="H162" s="195">
        <v>6.5010000000000003</v>
      </c>
      <c r="I162" s="196"/>
      <c r="L162" s="192"/>
      <c r="M162" s="197"/>
      <c r="N162" s="198"/>
      <c r="O162" s="198"/>
      <c r="P162" s="198"/>
      <c r="Q162" s="198"/>
      <c r="R162" s="198"/>
      <c r="S162" s="198"/>
      <c r="T162" s="199"/>
      <c r="AT162" s="193" t="s">
        <v>126</v>
      </c>
      <c r="AU162" s="193" t="s">
        <v>124</v>
      </c>
      <c r="AV162" s="15" t="s">
        <v>123</v>
      </c>
      <c r="AW162" s="15" t="s">
        <v>29</v>
      </c>
      <c r="AX162" s="15" t="s">
        <v>81</v>
      </c>
      <c r="AY162" s="193" t="s">
        <v>116</v>
      </c>
    </row>
    <row r="163" spans="1:65" s="2" customFormat="1" ht="16.5" customHeight="1">
      <c r="A163" s="32"/>
      <c r="B163" s="161"/>
      <c r="C163" s="162" t="s">
        <v>117</v>
      </c>
      <c r="D163" s="162" t="s">
        <v>119</v>
      </c>
      <c r="E163" s="163" t="s">
        <v>173</v>
      </c>
      <c r="F163" s="164" t="s">
        <v>174</v>
      </c>
      <c r="G163" s="165" t="s">
        <v>175</v>
      </c>
      <c r="H163" s="166">
        <v>3.64</v>
      </c>
      <c r="I163" s="167"/>
      <c r="J163" s="168">
        <f>ROUND(I163*H163,2)</f>
        <v>0</v>
      </c>
      <c r="K163" s="169"/>
      <c r="L163" s="33"/>
      <c r="M163" s="170" t="s">
        <v>1</v>
      </c>
      <c r="N163" s="171" t="s">
        <v>39</v>
      </c>
      <c r="O163" s="58"/>
      <c r="P163" s="172">
        <f>O163*H163</f>
        <v>0</v>
      </c>
      <c r="Q163" s="172">
        <v>0</v>
      </c>
      <c r="R163" s="172">
        <f>Q163*H163</f>
        <v>0</v>
      </c>
      <c r="S163" s="172">
        <v>7.0000000000000001E-3</v>
      </c>
      <c r="T163" s="173">
        <f>S163*H163</f>
        <v>2.5480000000000003E-2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74" t="s">
        <v>123</v>
      </c>
      <c r="AT163" s="174" t="s">
        <v>119</v>
      </c>
      <c r="AU163" s="174" t="s">
        <v>124</v>
      </c>
      <c r="AY163" s="17" t="s">
        <v>116</v>
      </c>
      <c r="BE163" s="175">
        <f>IF(N163="základná",J163,0)</f>
        <v>0</v>
      </c>
      <c r="BF163" s="175">
        <f>IF(N163="znížená",J163,0)</f>
        <v>0</v>
      </c>
      <c r="BG163" s="175">
        <f>IF(N163="zákl. prenesená",J163,0)</f>
        <v>0</v>
      </c>
      <c r="BH163" s="175">
        <f>IF(N163="zníž. prenesená",J163,0)</f>
        <v>0</v>
      </c>
      <c r="BI163" s="175">
        <f>IF(N163="nulová",J163,0)</f>
        <v>0</v>
      </c>
      <c r="BJ163" s="17" t="s">
        <v>124</v>
      </c>
      <c r="BK163" s="175">
        <f>ROUND(I163*H163,2)</f>
        <v>0</v>
      </c>
      <c r="BL163" s="17" t="s">
        <v>123</v>
      </c>
      <c r="BM163" s="174" t="s">
        <v>176</v>
      </c>
    </row>
    <row r="164" spans="1:65" s="13" customFormat="1" ht="11.25">
      <c r="B164" s="176"/>
      <c r="D164" s="177" t="s">
        <v>126</v>
      </c>
      <c r="E164" s="178" t="s">
        <v>1</v>
      </c>
      <c r="F164" s="179" t="s">
        <v>177</v>
      </c>
      <c r="H164" s="178" t="s">
        <v>1</v>
      </c>
      <c r="I164" s="180"/>
      <c r="L164" s="176"/>
      <c r="M164" s="181"/>
      <c r="N164" s="182"/>
      <c r="O164" s="182"/>
      <c r="P164" s="182"/>
      <c r="Q164" s="182"/>
      <c r="R164" s="182"/>
      <c r="S164" s="182"/>
      <c r="T164" s="183"/>
      <c r="AT164" s="178" t="s">
        <v>126</v>
      </c>
      <c r="AU164" s="178" t="s">
        <v>124</v>
      </c>
      <c r="AV164" s="13" t="s">
        <v>81</v>
      </c>
      <c r="AW164" s="13" t="s">
        <v>29</v>
      </c>
      <c r="AX164" s="13" t="s">
        <v>73</v>
      </c>
      <c r="AY164" s="178" t="s">
        <v>116</v>
      </c>
    </row>
    <row r="165" spans="1:65" s="14" customFormat="1" ht="11.25">
      <c r="B165" s="184"/>
      <c r="D165" s="177" t="s">
        <v>126</v>
      </c>
      <c r="E165" s="185" t="s">
        <v>1</v>
      </c>
      <c r="F165" s="186" t="s">
        <v>178</v>
      </c>
      <c r="H165" s="187">
        <v>3.64</v>
      </c>
      <c r="I165" s="188"/>
      <c r="L165" s="184"/>
      <c r="M165" s="189"/>
      <c r="N165" s="190"/>
      <c r="O165" s="190"/>
      <c r="P165" s="190"/>
      <c r="Q165" s="190"/>
      <c r="R165" s="190"/>
      <c r="S165" s="190"/>
      <c r="T165" s="191"/>
      <c r="AT165" s="185" t="s">
        <v>126</v>
      </c>
      <c r="AU165" s="185" t="s">
        <v>124</v>
      </c>
      <c r="AV165" s="14" t="s">
        <v>124</v>
      </c>
      <c r="AW165" s="14" t="s">
        <v>29</v>
      </c>
      <c r="AX165" s="14" t="s">
        <v>73</v>
      </c>
      <c r="AY165" s="185" t="s">
        <v>116</v>
      </c>
    </row>
    <row r="166" spans="1:65" s="15" customFormat="1" ht="11.25">
      <c r="B166" s="192"/>
      <c r="D166" s="177" t="s">
        <v>126</v>
      </c>
      <c r="E166" s="193" t="s">
        <v>1</v>
      </c>
      <c r="F166" s="194" t="s">
        <v>133</v>
      </c>
      <c r="H166" s="195">
        <v>3.64</v>
      </c>
      <c r="I166" s="196"/>
      <c r="L166" s="192"/>
      <c r="M166" s="197"/>
      <c r="N166" s="198"/>
      <c r="O166" s="198"/>
      <c r="P166" s="198"/>
      <c r="Q166" s="198"/>
      <c r="R166" s="198"/>
      <c r="S166" s="198"/>
      <c r="T166" s="199"/>
      <c r="AT166" s="193" t="s">
        <v>126</v>
      </c>
      <c r="AU166" s="193" t="s">
        <v>124</v>
      </c>
      <c r="AV166" s="15" t="s">
        <v>123</v>
      </c>
      <c r="AW166" s="15" t="s">
        <v>29</v>
      </c>
      <c r="AX166" s="15" t="s">
        <v>81</v>
      </c>
      <c r="AY166" s="193" t="s">
        <v>116</v>
      </c>
    </row>
    <row r="167" spans="1:65" s="2" customFormat="1" ht="21.75" customHeight="1">
      <c r="A167" s="32"/>
      <c r="B167" s="161"/>
      <c r="C167" s="162" t="s">
        <v>179</v>
      </c>
      <c r="D167" s="162" t="s">
        <v>119</v>
      </c>
      <c r="E167" s="163" t="s">
        <v>180</v>
      </c>
      <c r="F167" s="164" t="s">
        <v>181</v>
      </c>
      <c r="G167" s="165" t="s">
        <v>155</v>
      </c>
      <c r="H167" s="166">
        <v>1</v>
      </c>
      <c r="I167" s="167"/>
      <c r="J167" s="168">
        <f>ROUND(I167*H167,2)</f>
        <v>0</v>
      </c>
      <c r="K167" s="169"/>
      <c r="L167" s="33"/>
      <c r="M167" s="170" t="s">
        <v>1</v>
      </c>
      <c r="N167" s="171" t="s">
        <v>39</v>
      </c>
      <c r="O167" s="58"/>
      <c r="P167" s="172">
        <f>O167*H167</f>
        <v>0</v>
      </c>
      <c r="Q167" s="172">
        <v>0</v>
      </c>
      <c r="R167" s="172">
        <f>Q167*H167</f>
        <v>0</v>
      </c>
      <c r="S167" s="172">
        <v>4.0000000000000001E-3</v>
      </c>
      <c r="T167" s="173">
        <f>S167*H167</f>
        <v>4.0000000000000001E-3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74" t="s">
        <v>123</v>
      </c>
      <c r="AT167" s="174" t="s">
        <v>119</v>
      </c>
      <c r="AU167" s="174" t="s">
        <v>124</v>
      </c>
      <c r="AY167" s="17" t="s">
        <v>116</v>
      </c>
      <c r="BE167" s="175">
        <f>IF(N167="základná",J167,0)</f>
        <v>0</v>
      </c>
      <c r="BF167" s="175">
        <f>IF(N167="znížená",J167,0)</f>
        <v>0</v>
      </c>
      <c r="BG167" s="175">
        <f>IF(N167="zákl. prenesená",J167,0)</f>
        <v>0</v>
      </c>
      <c r="BH167" s="175">
        <f>IF(N167="zníž. prenesená",J167,0)</f>
        <v>0</v>
      </c>
      <c r="BI167" s="175">
        <f>IF(N167="nulová",J167,0)</f>
        <v>0</v>
      </c>
      <c r="BJ167" s="17" t="s">
        <v>124</v>
      </c>
      <c r="BK167" s="175">
        <f>ROUND(I167*H167,2)</f>
        <v>0</v>
      </c>
      <c r="BL167" s="17" t="s">
        <v>123</v>
      </c>
      <c r="BM167" s="174" t="s">
        <v>182</v>
      </c>
    </row>
    <row r="168" spans="1:65" s="13" customFormat="1" ht="22.5">
      <c r="B168" s="176"/>
      <c r="D168" s="177" t="s">
        <v>126</v>
      </c>
      <c r="E168" s="178" t="s">
        <v>1</v>
      </c>
      <c r="F168" s="179" t="s">
        <v>183</v>
      </c>
      <c r="H168" s="178" t="s">
        <v>1</v>
      </c>
      <c r="I168" s="180"/>
      <c r="L168" s="176"/>
      <c r="M168" s="181"/>
      <c r="N168" s="182"/>
      <c r="O168" s="182"/>
      <c r="P168" s="182"/>
      <c r="Q168" s="182"/>
      <c r="R168" s="182"/>
      <c r="S168" s="182"/>
      <c r="T168" s="183"/>
      <c r="AT168" s="178" t="s">
        <v>126</v>
      </c>
      <c r="AU168" s="178" t="s">
        <v>124</v>
      </c>
      <c r="AV168" s="13" t="s">
        <v>81</v>
      </c>
      <c r="AW168" s="13" t="s">
        <v>29</v>
      </c>
      <c r="AX168" s="13" t="s">
        <v>73</v>
      </c>
      <c r="AY168" s="178" t="s">
        <v>116</v>
      </c>
    </row>
    <row r="169" spans="1:65" s="14" customFormat="1" ht="11.25">
      <c r="B169" s="184"/>
      <c r="D169" s="177" t="s">
        <v>126</v>
      </c>
      <c r="E169" s="185" t="s">
        <v>1</v>
      </c>
      <c r="F169" s="186" t="s">
        <v>81</v>
      </c>
      <c r="H169" s="187">
        <v>1</v>
      </c>
      <c r="I169" s="188"/>
      <c r="L169" s="184"/>
      <c r="M169" s="189"/>
      <c r="N169" s="190"/>
      <c r="O169" s="190"/>
      <c r="P169" s="190"/>
      <c r="Q169" s="190"/>
      <c r="R169" s="190"/>
      <c r="S169" s="190"/>
      <c r="T169" s="191"/>
      <c r="AT169" s="185" t="s">
        <v>126</v>
      </c>
      <c r="AU169" s="185" t="s">
        <v>124</v>
      </c>
      <c r="AV169" s="14" t="s">
        <v>124</v>
      </c>
      <c r="AW169" s="14" t="s">
        <v>29</v>
      </c>
      <c r="AX169" s="14" t="s">
        <v>73</v>
      </c>
      <c r="AY169" s="185" t="s">
        <v>116</v>
      </c>
    </row>
    <row r="170" spans="1:65" s="15" customFormat="1" ht="11.25">
      <c r="B170" s="192"/>
      <c r="D170" s="177" t="s">
        <v>126</v>
      </c>
      <c r="E170" s="193" t="s">
        <v>1</v>
      </c>
      <c r="F170" s="194" t="s">
        <v>133</v>
      </c>
      <c r="H170" s="195">
        <v>1</v>
      </c>
      <c r="I170" s="196"/>
      <c r="L170" s="192"/>
      <c r="M170" s="197"/>
      <c r="N170" s="198"/>
      <c r="O170" s="198"/>
      <c r="P170" s="198"/>
      <c r="Q170" s="198"/>
      <c r="R170" s="198"/>
      <c r="S170" s="198"/>
      <c r="T170" s="199"/>
      <c r="AT170" s="193" t="s">
        <v>126</v>
      </c>
      <c r="AU170" s="193" t="s">
        <v>124</v>
      </c>
      <c r="AV170" s="15" t="s">
        <v>123</v>
      </c>
      <c r="AW170" s="15" t="s">
        <v>29</v>
      </c>
      <c r="AX170" s="15" t="s">
        <v>81</v>
      </c>
      <c r="AY170" s="193" t="s">
        <v>116</v>
      </c>
    </row>
    <row r="171" spans="1:65" s="2" customFormat="1" ht="21.75" customHeight="1">
      <c r="A171" s="32"/>
      <c r="B171" s="161"/>
      <c r="C171" s="162" t="s">
        <v>184</v>
      </c>
      <c r="D171" s="162" t="s">
        <v>119</v>
      </c>
      <c r="E171" s="163" t="s">
        <v>185</v>
      </c>
      <c r="F171" s="164" t="s">
        <v>186</v>
      </c>
      <c r="G171" s="165" t="s">
        <v>155</v>
      </c>
      <c r="H171" s="166">
        <v>2</v>
      </c>
      <c r="I171" s="167"/>
      <c r="J171" s="168">
        <f>ROUND(I171*H171,2)</f>
        <v>0</v>
      </c>
      <c r="K171" s="169"/>
      <c r="L171" s="33"/>
      <c r="M171" s="170" t="s">
        <v>1</v>
      </c>
      <c r="N171" s="171" t="s">
        <v>39</v>
      </c>
      <c r="O171" s="58"/>
      <c r="P171" s="172">
        <f>O171*H171</f>
        <v>0</v>
      </c>
      <c r="Q171" s="172">
        <v>0</v>
      </c>
      <c r="R171" s="172">
        <f>Q171*H171</f>
        <v>0</v>
      </c>
      <c r="S171" s="172">
        <v>2.5999999999999999E-2</v>
      </c>
      <c r="T171" s="173">
        <f>S171*H171</f>
        <v>5.1999999999999998E-2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74" t="s">
        <v>123</v>
      </c>
      <c r="AT171" s="174" t="s">
        <v>119</v>
      </c>
      <c r="AU171" s="174" t="s">
        <v>124</v>
      </c>
      <c r="AY171" s="17" t="s">
        <v>116</v>
      </c>
      <c r="BE171" s="175">
        <f>IF(N171="základná",J171,0)</f>
        <v>0</v>
      </c>
      <c r="BF171" s="175">
        <f>IF(N171="znížená",J171,0)</f>
        <v>0</v>
      </c>
      <c r="BG171" s="175">
        <f>IF(N171="zákl. prenesená",J171,0)</f>
        <v>0</v>
      </c>
      <c r="BH171" s="175">
        <f>IF(N171="zníž. prenesená",J171,0)</f>
        <v>0</v>
      </c>
      <c r="BI171" s="175">
        <f>IF(N171="nulová",J171,0)</f>
        <v>0</v>
      </c>
      <c r="BJ171" s="17" t="s">
        <v>124</v>
      </c>
      <c r="BK171" s="175">
        <f>ROUND(I171*H171,2)</f>
        <v>0</v>
      </c>
      <c r="BL171" s="17" t="s">
        <v>123</v>
      </c>
      <c r="BM171" s="174" t="s">
        <v>187</v>
      </c>
    </row>
    <row r="172" spans="1:65" s="13" customFormat="1" ht="22.5">
      <c r="B172" s="176"/>
      <c r="D172" s="177" t="s">
        <v>126</v>
      </c>
      <c r="E172" s="178" t="s">
        <v>1</v>
      </c>
      <c r="F172" s="179" t="s">
        <v>188</v>
      </c>
      <c r="H172" s="178" t="s">
        <v>1</v>
      </c>
      <c r="I172" s="180"/>
      <c r="L172" s="176"/>
      <c r="M172" s="181"/>
      <c r="N172" s="182"/>
      <c r="O172" s="182"/>
      <c r="P172" s="182"/>
      <c r="Q172" s="182"/>
      <c r="R172" s="182"/>
      <c r="S172" s="182"/>
      <c r="T172" s="183"/>
      <c r="AT172" s="178" t="s">
        <v>126</v>
      </c>
      <c r="AU172" s="178" t="s">
        <v>124</v>
      </c>
      <c r="AV172" s="13" t="s">
        <v>81</v>
      </c>
      <c r="AW172" s="13" t="s">
        <v>29</v>
      </c>
      <c r="AX172" s="13" t="s">
        <v>73</v>
      </c>
      <c r="AY172" s="178" t="s">
        <v>116</v>
      </c>
    </row>
    <row r="173" spans="1:65" s="14" customFormat="1" ht="11.25">
      <c r="B173" s="184"/>
      <c r="D173" s="177" t="s">
        <v>126</v>
      </c>
      <c r="E173" s="185" t="s">
        <v>1</v>
      </c>
      <c r="F173" s="186" t="s">
        <v>124</v>
      </c>
      <c r="H173" s="187">
        <v>2</v>
      </c>
      <c r="I173" s="188"/>
      <c r="L173" s="184"/>
      <c r="M173" s="189"/>
      <c r="N173" s="190"/>
      <c r="O173" s="190"/>
      <c r="P173" s="190"/>
      <c r="Q173" s="190"/>
      <c r="R173" s="190"/>
      <c r="S173" s="190"/>
      <c r="T173" s="191"/>
      <c r="AT173" s="185" t="s">
        <v>126</v>
      </c>
      <c r="AU173" s="185" t="s">
        <v>124</v>
      </c>
      <c r="AV173" s="14" t="s">
        <v>124</v>
      </c>
      <c r="AW173" s="14" t="s">
        <v>29</v>
      </c>
      <c r="AX173" s="14" t="s">
        <v>73</v>
      </c>
      <c r="AY173" s="185" t="s">
        <v>116</v>
      </c>
    </row>
    <row r="174" spans="1:65" s="15" customFormat="1" ht="11.25">
      <c r="B174" s="192"/>
      <c r="D174" s="177" t="s">
        <v>126</v>
      </c>
      <c r="E174" s="193" t="s">
        <v>1</v>
      </c>
      <c r="F174" s="194" t="s">
        <v>133</v>
      </c>
      <c r="H174" s="195">
        <v>2</v>
      </c>
      <c r="I174" s="196"/>
      <c r="L174" s="192"/>
      <c r="M174" s="197"/>
      <c r="N174" s="198"/>
      <c r="O174" s="198"/>
      <c r="P174" s="198"/>
      <c r="Q174" s="198"/>
      <c r="R174" s="198"/>
      <c r="S174" s="198"/>
      <c r="T174" s="199"/>
      <c r="AT174" s="193" t="s">
        <v>126</v>
      </c>
      <c r="AU174" s="193" t="s">
        <v>124</v>
      </c>
      <c r="AV174" s="15" t="s">
        <v>123</v>
      </c>
      <c r="AW174" s="15" t="s">
        <v>29</v>
      </c>
      <c r="AX174" s="15" t="s">
        <v>81</v>
      </c>
      <c r="AY174" s="193" t="s">
        <v>116</v>
      </c>
    </row>
    <row r="175" spans="1:65" s="2" customFormat="1" ht="21.75" customHeight="1">
      <c r="A175" s="32"/>
      <c r="B175" s="161"/>
      <c r="C175" s="162" t="s">
        <v>189</v>
      </c>
      <c r="D175" s="162" t="s">
        <v>119</v>
      </c>
      <c r="E175" s="163" t="s">
        <v>190</v>
      </c>
      <c r="F175" s="164" t="s">
        <v>191</v>
      </c>
      <c r="G175" s="165" t="s">
        <v>122</v>
      </c>
      <c r="H175" s="166">
        <v>0.85499999999999998</v>
      </c>
      <c r="I175" s="167"/>
      <c r="J175" s="168">
        <f>ROUND(I175*H175,2)</f>
        <v>0</v>
      </c>
      <c r="K175" s="169"/>
      <c r="L175" s="33"/>
      <c r="M175" s="170" t="s">
        <v>1</v>
      </c>
      <c r="N175" s="171" t="s">
        <v>39</v>
      </c>
      <c r="O175" s="58"/>
      <c r="P175" s="172">
        <f>O175*H175</f>
        <v>0</v>
      </c>
      <c r="Q175" s="172">
        <v>0</v>
      </c>
      <c r="R175" s="172">
        <f>Q175*H175</f>
        <v>0</v>
      </c>
      <c r="S175" s="172">
        <v>0.28100000000000003</v>
      </c>
      <c r="T175" s="173">
        <f>S175*H175</f>
        <v>0.24025500000000002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74" t="s">
        <v>123</v>
      </c>
      <c r="AT175" s="174" t="s">
        <v>119</v>
      </c>
      <c r="AU175" s="174" t="s">
        <v>124</v>
      </c>
      <c r="AY175" s="17" t="s">
        <v>116</v>
      </c>
      <c r="BE175" s="175">
        <f>IF(N175="základná",J175,0)</f>
        <v>0</v>
      </c>
      <c r="BF175" s="175">
        <f>IF(N175="znížená",J175,0)</f>
        <v>0</v>
      </c>
      <c r="BG175" s="175">
        <f>IF(N175="zákl. prenesená",J175,0)</f>
        <v>0</v>
      </c>
      <c r="BH175" s="175">
        <f>IF(N175="zníž. prenesená",J175,0)</f>
        <v>0</v>
      </c>
      <c r="BI175" s="175">
        <f>IF(N175="nulová",J175,0)</f>
        <v>0</v>
      </c>
      <c r="BJ175" s="17" t="s">
        <v>124</v>
      </c>
      <c r="BK175" s="175">
        <f>ROUND(I175*H175,2)</f>
        <v>0</v>
      </c>
      <c r="BL175" s="17" t="s">
        <v>123</v>
      </c>
      <c r="BM175" s="174" t="s">
        <v>192</v>
      </c>
    </row>
    <row r="176" spans="1:65" s="13" customFormat="1" ht="11.25">
      <c r="B176" s="176"/>
      <c r="D176" s="177" t="s">
        <v>126</v>
      </c>
      <c r="E176" s="178" t="s">
        <v>1</v>
      </c>
      <c r="F176" s="179" t="s">
        <v>193</v>
      </c>
      <c r="H176" s="178" t="s">
        <v>1</v>
      </c>
      <c r="I176" s="180"/>
      <c r="L176" s="176"/>
      <c r="M176" s="181"/>
      <c r="N176" s="182"/>
      <c r="O176" s="182"/>
      <c r="P176" s="182"/>
      <c r="Q176" s="182"/>
      <c r="R176" s="182"/>
      <c r="S176" s="182"/>
      <c r="T176" s="183"/>
      <c r="AT176" s="178" t="s">
        <v>126</v>
      </c>
      <c r="AU176" s="178" t="s">
        <v>124</v>
      </c>
      <c r="AV176" s="13" t="s">
        <v>81</v>
      </c>
      <c r="AW176" s="13" t="s">
        <v>29</v>
      </c>
      <c r="AX176" s="13" t="s">
        <v>73</v>
      </c>
      <c r="AY176" s="178" t="s">
        <v>116</v>
      </c>
    </row>
    <row r="177" spans="1:65" s="14" customFormat="1" ht="11.25">
      <c r="B177" s="184"/>
      <c r="D177" s="177" t="s">
        <v>126</v>
      </c>
      <c r="E177" s="185" t="s">
        <v>1</v>
      </c>
      <c r="F177" s="186" t="s">
        <v>194</v>
      </c>
      <c r="H177" s="187">
        <v>0.85499999999999998</v>
      </c>
      <c r="I177" s="188"/>
      <c r="L177" s="184"/>
      <c r="M177" s="189"/>
      <c r="N177" s="190"/>
      <c r="O177" s="190"/>
      <c r="P177" s="190"/>
      <c r="Q177" s="190"/>
      <c r="R177" s="190"/>
      <c r="S177" s="190"/>
      <c r="T177" s="191"/>
      <c r="AT177" s="185" t="s">
        <v>126</v>
      </c>
      <c r="AU177" s="185" t="s">
        <v>124</v>
      </c>
      <c r="AV177" s="14" t="s">
        <v>124</v>
      </c>
      <c r="AW177" s="14" t="s">
        <v>29</v>
      </c>
      <c r="AX177" s="14" t="s">
        <v>73</v>
      </c>
      <c r="AY177" s="185" t="s">
        <v>116</v>
      </c>
    </row>
    <row r="178" spans="1:65" s="15" customFormat="1" ht="11.25">
      <c r="B178" s="192"/>
      <c r="D178" s="177" t="s">
        <v>126</v>
      </c>
      <c r="E178" s="193" t="s">
        <v>1</v>
      </c>
      <c r="F178" s="194" t="s">
        <v>133</v>
      </c>
      <c r="H178" s="195">
        <v>0.85499999999999998</v>
      </c>
      <c r="I178" s="196"/>
      <c r="L178" s="192"/>
      <c r="M178" s="197"/>
      <c r="N178" s="198"/>
      <c r="O178" s="198"/>
      <c r="P178" s="198"/>
      <c r="Q178" s="198"/>
      <c r="R178" s="198"/>
      <c r="S178" s="198"/>
      <c r="T178" s="199"/>
      <c r="AT178" s="193" t="s">
        <v>126</v>
      </c>
      <c r="AU178" s="193" t="s">
        <v>124</v>
      </c>
      <c r="AV178" s="15" t="s">
        <v>123</v>
      </c>
      <c r="AW178" s="15" t="s">
        <v>29</v>
      </c>
      <c r="AX178" s="15" t="s">
        <v>81</v>
      </c>
      <c r="AY178" s="193" t="s">
        <v>116</v>
      </c>
    </row>
    <row r="179" spans="1:65" s="2" customFormat="1" ht="21.75" customHeight="1">
      <c r="A179" s="32"/>
      <c r="B179" s="161"/>
      <c r="C179" s="162" t="s">
        <v>195</v>
      </c>
      <c r="D179" s="162" t="s">
        <v>119</v>
      </c>
      <c r="E179" s="163" t="s">
        <v>196</v>
      </c>
      <c r="F179" s="164" t="s">
        <v>197</v>
      </c>
      <c r="G179" s="165" t="s">
        <v>122</v>
      </c>
      <c r="H179" s="166">
        <v>8.4550000000000001</v>
      </c>
      <c r="I179" s="167"/>
      <c r="J179" s="168">
        <f>ROUND(I179*H179,2)</f>
        <v>0</v>
      </c>
      <c r="K179" s="169"/>
      <c r="L179" s="33"/>
      <c r="M179" s="170" t="s">
        <v>1</v>
      </c>
      <c r="N179" s="171" t="s">
        <v>39</v>
      </c>
      <c r="O179" s="58"/>
      <c r="P179" s="172">
        <f>O179*H179</f>
        <v>0</v>
      </c>
      <c r="Q179" s="172">
        <v>0</v>
      </c>
      <c r="R179" s="172">
        <f>Q179*H179</f>
        <v>0</v>
      </c>
      <c r="S179" s="172">
        <v>0.27</v>
      </c>
      <c r="T179" s="173">
        <f>S179*H179</f>
        <v>2.2828500000000003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74" t="s">
        <v>123</v>
      </c>
      <c r="AT179" s="174" t="s">
        <v>119</v>
      </c>
      <c r="AU179" s="174" t="s">
        <v>124</v>
      </c>
      <c r="AY179" s="17" t="s">
        <v>116</v>
      </c>
      <c r="BE179" s="175">
        <f>IF(N179="základná",J179,0)</f>
        <v>0</v>
      </c>
      <c r="BF179" s="175">
        <f>IF(N179="znížená",J179,0)</f>
        <v>0</v>
      </c>
      <c r="BG179" s="175">
        <f>IF(N179="zákl. prenesená",J179,0)</f>
        <v>0</v>
      </c>
      <c r="BH179" s="175">
        <f>IF(N179="zníž. prenesená",J179,0)</f>
        <v>0</v>
      </c>
      <c r="BI179" s="175">
        <f>IF(N179="nulová",J179,0)</f>
        <v>0</v>
      </c>
      <c r="BJ179" s="17" t="s">
        <v>124</v>
      </c>
      <c r="BK179" s="175">
        <f>ROUND(I179*H179,2)</f>
        <v>0</v>
      </c>
      <c r="BL179" s="17" t="s">
        <v>123</v>
      </c>
      <c r="BM179" s="174" t="s">
        <v>198</v>
      </c>
    </row>
    <row r="180" spans="1:65" s="13" customFormat="1" ht="11.25">
      <c r="B180" s="176"/>
      <c r="D180" s="177" t="s">
        <v>126</v>
      </c>
      <c r="E180" s="178" t="s">
        <v>1</v>
      </c>
      <c r="F180" s="179" t="s">
        <v>137</v>
      </c>
      <c r="H180" s="178" t="s">
        <v>1</v>
      </c>
      <c r="I180" s="180"/>
      <c r="L180" s="176"/>
      <c r="M180" s="181"/>
      <c r="N180" s="182"/>
      <c r="O180" s="182"/>
      <c r="P180" s="182"/>
      <c r="Q180" s="182"/>
      <c r="R180" s="182"/>
      <c r="S180" s="182"/>
      <c r="T180" s="183"/>
      <c r="AT180" s="178" t="s">
        <v>126</v>
      </c>
      <c r="AU180" s="178" t="s">
        <v>124</v>
      </c>
      <c r="AV180" s="13" t="s">
        <v>81</v>
      </c>
      <c r="AW180" s="13" t="s">
        <v>29</v>
      </c>
      <c r="AX180" s="13" t="s">
        <v>73</v>
      </c>
      <c r="AY180" s="178" t="s">
        <v>116</v>
      </c>
    </row>
    <row r="181" spans="1:65" s="14" customFormat="1" ht="11.25">
      <c r="B181" s="184"/>
      <c r="D181" s="177" t="s">
        <v>126</v>
      </c>
      <c r="E181" s="185" t="s">
        <v>1</v>
      </c>
      <c r="F181" s="186" t="s">
        <v>199</v>
      </c>
      <c r="H181" s="187">
        <v>2.6429999999999998</v>
      </c>
      <c r="I181" s="188"/>
      <c r="L181" s="184"/>
      <c r="M181" s="189"/>
      <c r="N181" s="190"/>
      <c r="O181" s="190"/>
      <c r="P181" s="190"/>
      <c r="Q181" s="190"/>
      <c r="R181" s="190"/>
      <c r="S181" s="190"/>
      <c r="T181" s="191"/>
      <c r="AT181" s="185" t="s">
        <v>126</v>
      </c>
      <c r="AU181" s="185" t="s">
        <v>124</v>
      </c>
      <c r="AV181" s="14" t="s">
        <v>124</v>
      </c>
      <c r="AW181" s="14" t="s">
        <v>29</v>
      </c>
      <c r="AX181" s="14" t="s">
        <v>73</v>
      </c>
      <c r="AY181" s="185" t="s">
        <v>116</v>
      </c>
    </row>
    <row r="182" spans="1:65" s="14" customFormat="1" ht="11.25">
      <c r="B182" s="184"/>
      <c r="D182" s="177" t="s">
        <v>126</v>
      </c>
      <c r="E182" s="185" t="s">
        <v>1</v>
      </c>
      <c r="F182" s="186" t="s">
        <v>141</v>
      </c>
      <c r="H182" s="187">
        <v>-1.1819999999999999</v>
      </c>
      <c r="I182" s="188"/>
      <c r="L182" s="184"/>
      <c r="M182" s="189"/>
      <c r="N182" s="190"/>
      <c r="O182" s="190"/>
      <c r="P182" s="190"/>
      <c r="Q182" s="190"/>
      <c r="R182" s="190"/>
      <c r="S182" s="190"/>
      <c r="T182" s="191"/>
      <c r="AT182" s="185" t="s">
        <v>126</v>
      </c>
      <c r="AU182" s="185" t="s">
        <v>124</v>
      </c>
      <c r="AV182" s="14" t="s">
        <v>124</v>
      </c>
      <c r="AW182" s="14" t="s">
        <v>29</v>
      </c>
      <c r="AX182" s="14" t="s">
        <v>73</v>
      </c>
      <c r="AY182" s="185" t="s">
        <v>116</v>
      </c>
    </row>
    <row r="183" spans="1:65" s="14" customFormat="1" ht="11.25">
      <c r="B183" s="184"/>
      <c r="D183" s="177" t="s">
        <v>126</v>
      </c>
      <c r="E183" s="185" t="s">
        <v>1</v>
      </c>
      <c r="F183" s="186" t="s">
        <v>200</v>
      </c>
      <c r="H183" s="187">
        <v>5.3810000000000002</v>
      </c>
      <c r="I183" s="188"/>
      <c r="L183" s="184"/>
      <c r="M183" s="189"/>
      <c r="N183" s="190"/>
      <c r="O183" s="190"/>
      <c r="P183" s="190"/>
      <c r="Q183" s="190"/>
      <c r="R183" s="190"/>
      <c r="S183" s="190"/>
      <c r="T183" s="191"/>
      <c r="AT183" s="185" t="s">
        <v>126</v>
      </c>
      <c r="AU183" s="185" t="s">
        <v>124</v>
      </c>
      <c r="AV183" s="14" t="s">
        <v>124</v>
      </c>
      <c r="AW183" s="14" t="s">
        <v>29</v>
      </c>
      <c r="AX183" s="14" t="s">
        <v>73</v>
      </c>
      <c r="AY183" s="185" t="s">
        <v>116</v>
      </c>
    </row>
    <row r="184" spans="1:65" s="14" customFormat="1" ht="11.25">
      <c r="B184" s="184"/>
      <c r="D184" s="177" t="s">
        <v>126</v>
      </c>
      <c r="E184" s="185" t="s">
        <v>1</v>
      </c>
      <c r="F184" s="186" t="s">
        <v>139</v>
      </c>
      <c r="H184" s="187">
        <v>-2.1669999999999998</v>
      </c>
      <c r="I184" s="188"/>
      <c r="L184" s="184"/>
      <c r="M184" s="189"/>
      <c r="N184" s="190"/>
      <c r="O184" s="190"/>
      <c r="P184" s="190"/>
      <c r="Q184" s="190"/>
      <c r="R184" s="190"/>
      <c r="S184" s="190"/>
      <c r="T184" s="191"/>
      <c r="AT184" s="185" t="s">
        <v>126</v>
      </c>
      <c r="AU184" s="185" t="s">
        <v>124</v>
      </c>
      <c r="AV184" s="14" t="s">
        <v>124</v>
      </c>
      <c r="AW184" s="14" t="s">
        <v>29</v>
      </c>
      <c r="AX184" s="14" t="s">
        <v>73</v>
      </c>
      <c r="AY184" s="185" t="s">
        <v>116</v>
      </c>
    </row>
    <row r="185" spans="1:65" s="14" customFormat="1" ht="11.25">
      <c r="B185" s="184"/>
      <c r="D185" s="177" t="s">
        <v>126</v>
      </c>
      <c r="E185" s="185" t="s">
        <v>1</v>
      </c>
      <c r="F185" s="186" t="s">
        <v>201</v>
      </c>
      <c r="H185" s="187">
        <v>3.78</v>
      </c>
      <c r="I185" s="188"/>
      <c r="L185" s="184"/>
      <c r="M185" s="189"/>
      <c r="N185" s="190"/>
      <c r="O185" s="190"/>
      <c r="P185" s="190"/>
      <c r="Q185" s="190"/>
      <c r="R185" s="190"/>
      <c r="S185" s="190"/>
      <c r="T185" s="191"/>
      <c r="AT185" s="185" t="s">
        <v>126</v>
      </c>
      <c r="AU185" s="185" t="s">
        <v>124</v>
      </c>
      <c r="AV185" s="14" t="s">
        <v>124</v>
      </c>
      <c r="AW185" s="14" t="s">
        <v>29</v>
      </c>
      <c r="AX185" s="14" t="s">
        <v>73</v>
      </c>
      <c r="AY185" s="185" t="s">
        <v>116</v>
      </c>
    </row>
    <row r="186" spans="1:65" s="15" customFormat="1" ht="11.25">
      <c r="B186" s="192"/>
      <c r="D186" s="177" t="s">
        <v>126</v>
      </c>
      <c r="E186" s="193" t="s">
        <v>1</v>
      </c>
      <c r="F186" s="194" t="s">
        <v>133</v>
      </c>
      <c r="H186" s="195">
        <v>8.4550000000000001</v>
      </c>
      <c r="I186" s="196"/>
      <c r="L186" s="192"/>
      <c r="M186" s="197"/>
      <c r="N186" s="198"/>
      <c r="O186" s="198"/>
      <c r="P186" s="198"/>
      <c r="Q186" s="198"/>
      <c r="R186" s="198"/>
      <c r="S186" s="198"/>
      <c r="T186" s="199"/>
      <c r="AT186" s="193" t="s">
        <v>126</v>
      </c>
      <c r="AU186" s="193" t="s">
        <v>124</v>
      </c>
      <c r="AV186" s="15" t="s">
        <v>123</v>
      </c>
      <c r="AW186" s="15" t="s">
        <v>29</v>
      </c>
      <c r="AX186" s="15" t="s">
        <v>81</v>
      </c>
      <c r="AY186" s="193" t="s">
        <v>116</v>
      </c>
    </row>
    <row r="187" spans="1:65" s="2" customFormat="1" ht="33" customHeight="1">
      <c r="A187" s="32"/>
      <c r="B187" s="161"/>
      <c r="C187" s="162" t="s">
        <v>202</v>
      </c>
      <c r="D187" s="162" t="s">
        <v>119</v>
      </c>
      <c r="E187" s="163" t="s">
        <v>203</v>
      </c>
      <c r="F187" s="164" t="s">
        <v>204</v>
      </c>
      <c r="G187" s="165" t="s">
        <v>175</v>
      </c>
      <c r="H187" s="166">
        <v>17</v>
      </c>
      <c r="I187" s="167"/>
      <c r="J187" s="168">
        <f>ROUND(I187*H187,2)</f>
        <v>0</v>
      </c>
      <c r="K187" s="169"/>
      <c r="L187" s="33"/>
      <c r="M187" s="170" t="s">
        <v>1</v>
      </c>
      <c r="N187" s="171" t="s">
        <v>39</v>
      </c>
      <c r="O187" s="58"/>
      <c r="P187" s="172">
        <f>O187*H187</f>
        <v>0</v>
      </c>
      <c r="Q187" s="172">
        <v>0</v>
      </c>
      <c r="R187" s="172">
        <f>Q187*H187</f>
        <v>0</v>
      </c>
      <c r="S187" s="172">
        <v>1.75E-3</v>
      </c>
      <c r="T187" s="173">
        <f>S187*H187</f>
        <v>2.9750000000000002E-2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74" t="s">
        <v>123</v>
      </c>
      <c r="AT187" s="174" t="s">
        <v>119</v>
      </c>
      <c r="AU187" s="174" t="s">
        <v>124</v>
      </c>
      <c r="AY187" s="17" t="s">
        <v>116</v>
      </c>
      <c r="BE187" s="175">
        <f>IF(N187="základná",J187,0)</f>
        <v>0</v>
      </c>
      <c r="BF187" s="175">
        <f>IF(N187="znížená",J187,0)</f>
        <v>0</v>
      </c>
      <c r="BG187" s="175">
        <f>IF(N187="zákl. prenesená",J187,0)</f>
        <v>0</v>
      </c>
      <c r="BH187" s="175">
        <f>IF(N187="zníž. prenesená",J187,0)</f>
        <v>0</v>
      </c>
      <c r="BI187" s="175">
        <f>IF(N187="nulová",J187,0)</f>
        <v>0</v>
      </c>
      <c r="BJ187" s="17" t="s">
        <v>124</v>
      </c>
      <c r="BK187" s="175">
        <f>ROUND(I187*H187,2)</f>
        <v>0</v>
      </c>
      <c r="BL187" s="17" t="s">
        <v>123</v>
      </c>
      <c r="BM187" s="174" t="s">
        <v>205</v>
      </c>
    </row>
    <row r="188" spans="1:65" s="13" customFormat="1" ht="22.5">
      <c r="B188" s="176"/>
      <c r="D188" s="177" t="s">
        <v>126</v>
      </c>
      <c r="E188" s="178" t="s">
        <v>1</v>
      </c>
      <c r="F188" s="179" t="s">
        <v>206</v>
      </c>
      <c r="H188" s="178" t="s">
        <v>1</v>
      </c>
      <c r="I188" s="180"/>
      <c r="L188" s="176"/>
      <c r="M188" s="181"/>
      <c r="N188" s="182"/>
      <c r="O188" s="182"/>
      <c r="P188" s="182"/>
      <c r="Q188" s="182"/>
      <c r="R188" s="182"/>
      <c r="S188" s="182"/>
      <c r="T188" s="183"/>
      <c r="AT188" s="178" t="s">
        <v>126</v>
      </c>
      <c r="AU188" s="178" t="s">
        <v>124</v>
      </c>
      <c r="AV188" s="13" t="s">
        <v>81</v>
      </c>
      <c r="AW188" s="13" t="s">
        <v>29</v>
      </c>
      <c r="AX188" s="13" t="s">
        <v>73</v>
      </c>
      <c r="AY188" s="178" t="s">
        <v>116</v>
      </c>
    </row>
    <row r="189" spans="1:65" s="14" customFormat="1" ht="11.25">
      <c r="B189" s="184"/>
      <c r="D189" s="177" t="s">
        <v>126</v>
      </c>
      <c r="E189" s="185" t="s">
        <v>1</v>
      </c>
      <c r="F189" s="186" t="s">
        <v>207</v>
      </c>
      <c r="H189" s="187">
        <v>17</v>
      </c>
      <c r="I189" s="188"/>
      <c r="L189" s="184"/>
      <c r="M189" s="189"/>
      <c r="N189" s="190"/>
      <c r="O189" s="190"/>
      <c r="P189" s="190"/>
      <c r="Q189" s="190"/>
      <c r="R189" s="190"/>
      <c r="S189" s="190"/>
      <c r="T189" s="191"/>
      <c r="AT189" s="185" t="s">
        <v>126</v>
      </c>
      <c r="AU189" s="185" t="s">
        <v>124</v>
      </c>
      <c r="AV189" s="14" t="s">
        <v>124</v>
      </c>
      <c r="AW189" s="14" t="s">
        <v>29</v>
      </c>
      <c r="AX189" s="14" t="s">
        <v>73</v>
      </c>
      <c r="AY189" s="185" t="s">
        <v>116</v>
      </c>
    </row>
    <row r="190" spans="1:65" s="15" customFormat="1" ht="11.25">
      <c r="B190" s="192"/>
      <c r="D190" s="177" t="s">
        <v>126</v>
      </c>
      <c r="E190" s="193" t="s">
        <v>1</v>
      </c>
      <c r="F190" s="194" t="s">
        <v>133</v>
      </c>
      <c r="H190" s="195">
        <v>17</v>
      </c>
      <c r="I190" s="196"/>
      <c r="L190" s="192"/>
      <c r="M190" s="197"/>
      <c r="N190" s="198"/>
      <c r="O190" s="198"/>
      <c r="P190" s="198"/>
      <c r="Q190" s="198"/>
      <c r="R190" s="198"/>
      <c r="S190" s="198"/>
      <c r="T190" s="199"/>
      <c r="AT190" s="193" t="s">
        <v>126</v>
      </c>
      <c r="AU190" s="193" t="s">
        <v>124</v>
      </c>
      <c r="AV190" s="15" t="s">
        <v>123</v>
      </c>
      <c r="AW190" s="15" t="s">
        <v>29</v>
      </c>
      <c r="AX190" s="15" t="s">
        <v>81</v>
      </c>
      <c r="AY190" s="193" t="s">
        <v>116</v>
      </c>
    </row>
    <row r="191" spans="1:65" s="2" customFormat="1" ht="21.75" customHeight="1">
      <c r="A191" s="32"/>
      <c r="B191" s="161"/>
      <c r="C191" s="162" t="s">
        <v>208</v>
      </c>
      <c r="D191" s="162" t="s">
        <v>119</v>
      </c>
      <c r="E191" s="163" t="s">
        <v>209</v>
      </c>
      <c r="F191" s="164" t="s">
        <v>210</v>
      </c>
      <c r="G191" s="165" t="s">
        <v>175</v>
      </c>
      <c r="H191" s="166">
        <v>5.7</v>
      </c>
      <c r="I191" s="167"/>
      <c r="J191" s="168">
        <f>ROUND(I191*H191,2)</f>
        <v>0</v>
      </c>
      <c r="K191" s="169"/>
      <c r="L191" s="33"/>
      <c r="M191" s="170" t="s">
        <v>1</v>
      </c>
      <c r="N191" s="171" t="s">
        <v>39</v>
      </c>
      <c r="O191" s="58"/>
      <c r="P191" s="172">
        <f>O191*H191</f>
        <v>0</v>
      </c>
      <c r="Q191" s="172">
        <v>0</v>
      </c>
      <c r="R191" s="172">
        <f>Q191*H191</f>
        <v>0</v>
      </c>
      <c r="S191" s="172">
        <v>2.1999999999999999E-2</v>
      </c>
      <c r="T191" s="173">
        <f>S191*H191</f>
        <v>0.12539999999999998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74" t="s">
        <v>123</v>
      </c>
      <c r="AT191" s="174" t="s">
        <v>119</v>
      </c>
      <c r="AU191" s="174" t="s">
        <v>124</v>
      </c>
      <c r="AY191" s="17" t="s">
        <v>116</v>
      </c>
      <c r="BE191" s="175">
        <f>IF(N191="základná",J191,0)</f>
        <v>0</v>
      </c>
      <c r="BF191" s="175">
        <f>IF(N191="znížená",J191,0)</f>
        <v>0</v>
      </c>
      <c r="BG191" s="175">
        <f>IF(N191="zákl. prenesená",J191,0)</f>
        <v>0</v>
      </c>
      <c r="BH191" s="175">
        <f>IF(N191="zníž. prenesená",J191,0)</f>
        <v>0</v>
      </c>
      <c r="BI191" s="175">
        <f>IF(N191="nulová",J191,0)</f>
        <v>0</v>
      </c>
      <c r="BJ191" s="17" t="s">
        <v>124</v>
      </c>
      <c r="BK191" s="175">
        <f>ROUND(I191*H191,2)</f>
        <v>0</v>
      </c>
      <c r="BL191" s="17" t="s">
        <v>123</v>
      </c>
      <c r="BM191" s="174" t="s">
        <v>211</v>
      </c>
    </row>
    <row r="192" spans="1:65" s="13" customFormat="1" ht="22.5">
      <c r="B192" s="176"/>
      <c r="D192" s="177" t="s">
        <v>126</v>
      </c>
      <c r="E192" s="178" t="s">
        <v>1</v>
      </c>
      <c r="F192" s="179" t="s">
        <v>212</v>
      </c>
      <c r="H192" s="178" t="s">
        <v>1</v>
      </c>
      <c r="I192" s="180"/>
      <c r="L192" s="176"/>
      <c r="M192" s="181"/>
      <c r="N192" s="182"/>
      <c r="O192" s="182"/>
      <c r="P192" s="182"/>
      <c r="Q192" s="182"/>
      <c r="R192" s="182"/>
      <c r="S192" s="182"/>
      <c r="T192" s="183"/>
      <c r="AT192" s="178" t="s">
        <v>126</v>
      </c>
      <c r="AU192" s="178" t="s">
        <v>124</v>
      </c>
      <c r="AV192" s="13" t="s">
        <v>81</v>
      </c>
      <c r="AW192" s="13" t="s">
        <v>29</v>
      </c>
      <c r="AX192" s="13" t="s">
        <v>73</v>
      </c>
      <c r="AY192" s="178" t="s">
        <v>116</v>
      </c>
    </row>
    <row r="193" spans="1:65" s="14" customFormat="1" ht="11.25">
      <c r="B193" s="184"/>
      <c r="D193" s="177" t="s">
        <v>126</v>
      </c>
      <c r="E193" s="185" t="s">
        <v>1</v>
      </c>
      <c r="F193" s="186" t="s">
        <v>213</v>
      </c>
      <c r="H193" s="187">
        <v>5.7</v>
      </c>
      <c r="I193" s="188"/>
      <c r="L193" s="184"/>
      <c r="M193" s="189"/>
      <c r="N193" s="190"/>
      <c r="O193" s="190"/>
      <c r="P193" s="190"/>
      <c r="Q193" s="190"/>
      <c r="R193" s="190"/>
      <c r="S193" s="190"/>
      <c r="T193" s="191"/>
      <c r="AT193" s="185" t="s">
        <v>126</v>
      </c>
      <c r="AU193" s="185" t="s">
        <v>124</v>
      </c>
      <c r="AV193" s="14" t="s">
        <v>124</v>
      </c>
      <c r="AW193" s="14" t="s">
        <v>29</v>
      </c>
      <c r="AX193" s="14" t="s">
        <v>73</v>
      </c>
      <c r="AY193" s="185" t="s">
        <v>116</v>
      </c>
    </row>
    <row r="194" spans="1:65" s="15" customFormat="1" ht="11.25">
      <c r="B194" s="192"/>
      <c r="D194" s="177" t="s">
        <v>126</v>
      </c>
      <c r="E194" s="193" t="s">
        <v>1</v>
      </c>
      <c r="F194" s="194" t="s">
        <v>133</v>
      </c>
      <c r="H194" s="195">
        <v>5.7</v>
      </c>
      <c r="I194" s="196"/>
      <c r="L194" s="192"/>
      <c r="M194" s="197"/>
      <c r="N194" s="198"/>
      <c r="O194" s="198"/>
      <c r="P194" s="198"/>
      <c r="Q194" s="198"/>
      <c r="R194" s="198"/>
      <c r="S194" s="198"/>
      <c r="T194" s="199"/>
      <c r="AT194" s="193" t="s">
        <v>126</v>
      </c>
      <c r="AU194" s="193" t="s">
        <v>124</v>
      </c>
      <c r="AV194" s="15" t="s">
        <v>123</v>
      </c>
      <c r="AW194" s="15" t="s">
        <v>29</v>
      </c>
      <c r="AX194" s="15" t="s">
        <v>81</v>
      </c>
      <c r="AY194" s="193" t="s">
        <v>116</v>
      </c>
    </row>
    <row r="195" spans="1:65" s="2" customFormat="1" ht="21.75" customHeight="1">
      <c r="A195" s="32"/>
      <c r="B195" s="161"/>
      <c r="C195" s="162" t="s">
        <v>214</v>
      </c>
      <c r="D195" s="162" t="s">
        <v>119</v>
      </c>
      <c r="E195" s="163" t="s">
        <v>215</v>
      </c>
      <c r="F195" s="164" t="s">
        <v>216</v>
      </c>
      <c r="G195" s="165" t="s">
        <v>175</v>
      </c>
      <c r="H195" s="166">
        <v>17.7</v>
      </c>
      <c r="I195" s="167"/>
      <c r="J195" s="168">
        <f>ROUND(I195*H195,2)</f>
        <v>0</v>
      </c>
      <c r="K195" s="169"/>
      <c r="L195" s="33"/>
      <c r="M195" s="170" t="s">
        <v>1</v>
      </c>
      <c r="N195" s="171" t="s">
        <v>39</v>
      </c>
      <c r="O195" s="58"/>
      <c r="P195" s="172">
        <f>O195*H195</f>
        <v>0</v>
      </c>
      <c r="Q195" s="172">
        <v>0</v>
      </c>
      <c r="R195" s="172">
        <f>Q195*H195</f>
        <v>0</v>
      </c>
      <c r="S195" s="172">
        <v>4.5999999999999999E-2</v>
      </c>
      <c r="T195" s="173">
        <f>S195*H195</f>
        <v>0.81419999999999992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74" t="s">
        <v>123</v>
      </c>
      <c r="AT195" s="174" t="s">
        <v>119</v>
      </c>
      <c r="AU195" s="174" t="s">
        <v>124</v>
      </c>
      <c r="AY195" s="17" t="s">
        <v>116</v>
      </c>
      <c r="BE195" s="175">
        <f>IF(N195="základná",J195,0)</f>
        <v>0</v>
      </c>
      <c r="BF195" s="175">
        <f>IF(N195="znížená",J195,0)</f>
        <v>0</v>
      </c>
      <c r="BG195" s="175">
        <f>IF(N195="zákl. prenesená",J195,0)</f>
        <v>0</v>
      </c>
      <c r="BH195" s="175">
        <f>IF(N195="zníž. prenesená",J195,0)</f>
        <v>0</v>
      </c>
      <c r="BI195" s="175">
        <f>IF(N195="nulová",J195,0)</f>
        <v>0</v>
      </c>
      <c r="BJ195" s="17" t="s">
        <v>124</v>
      </c>
      <c r="BK195" s="175">
        <f>ROUND(I195*H195,2)</f>
        <v>0</v>
      </c>
      <c r="BL195" s="17" t="s">
        <v>123</v>
      </c>
      <c r="BM195" s="174" t="s">
        <v>217</v>
      </c>
    </row>
    <row r="196" spans="1:65" s="13" customFormat="1" ht="22.5">
      <c r="B196" s="176"/>
      <c r="D196" s="177" t="s">
        <v>126</v>
      </c>
      <c r="E196" s="178" t="s">
        <v>1</v>
      </c>
      <c r="F196" s="179" t="s">
        <v>218</v>
      </c>
      <c r="H196" s="178" t="s">
        <v>1</v>
      </c>
      <c r="I196" s="180"/>
      <c r="L196" s="176"/>
      <c r="M196" s="181"/>
      <c r="N196" s="182"/>
      <c r="O196" s="182"/>
      <c r="P196" s="182"/>
      <c r="Q196" s="182"/>
      <c r="R196" s="182"/>
      <c r="S196" s="182"/>
      <c r="T196" s="183"/>
      <c r="AT196" s="178" t="s">
        <v>126</v>
      </c>
      <c r="AU196" s="178" t="s">
        <v>124</v>
      </c>
      <c r="AV196" s="13" t="s">
        <v>81</v>
      </c>
      <c r="AW196" s="13" t="s">
        <v>29</v>
      </c>
      <c r="AX196" s="13" t="s">
        <v>73</v>
      </c>
      <c r="AY196" s="178" t="s">
        <v>116</v>
      </c>
    </row>
    <row r="197" spans="1:65" s="14" customFormat="1" ht="11.25">
      <c r="B197" s="184"/>
      <c r="D197" s="177" t="s">
        <v>126</v>
      </c>
      <c r="E197" s="185" t="s">
        <v>1</v>
      </c>
      <c r="F197" s="186" t="s">
        <v>219</v>
      </c>
      <c r="H197" s="187">
        <v>17.7</v>
      </c>
      <c r="I197" s="188"/>
      <c r="L197" s="184"/>
      <c r="M197" s="189"/>
      <c r="N197" s="190"/>
      <c r="O197" s="190"/>
      <c r="P197" s="190"/>
      <c r="Q197" s="190"/>
      <c r="R197" s="190"/>
      <c r="S197" s="190"/>
      <c r="T197" s="191"/>
      <c r="AT197" s="185" t="s">
        <v>126</v>
      </c>
      <c r="AU197" s="185" t="s">
        <v>124</v>
      </c>
      <c r="AV197" s="14" t="s">
        <v>124</v>
      </c>
      <c r="AW197" s="14" t="s">
        <v>29</v>
      </c>
      <c r="AX197" s="14" t="s">
        <v>73</v>
      </c>
      <c r="AY197" s="185" t="s">
        <v>116</v>
      </c>
    </row>
    <row r="198" spans="1:65" s="15" customFormat="1" ht="11.25">
      <c r="B198" s="192"/>
      <c r="D198" s="177" t="s">
        <v>126</v>
      </c>
      <c r="E198" s="193" t="s">
        <v>1</v>
      </c>
      <c r="F198" s="194" t="s">
        <v>133</v>
      </c>
      <c r="H198" s="195">
        <v>17.7</v>
      </c>
      <c r="I198" s="196"/>
      <c r="L198" s="192"/>
      <c r="M198" s="197"/>
      <c r="N198" s="198"/>
      <c r="O198" s="198"/>
      <c r="P198" s="198"/>
      <c r="Q198" s="198"/>
      <c r="R198" s="198"/>
      <c r="S198" s="198"/>
      <c r="T198" s="199"/>
      <c r="AT198" s="193" t="s">
        <v>126</v>
      </c>
      <c r="AU198" s="193" t="s">
        <v>124</v>
      </c>
      <c r="AV198" s="15" t="s">
        <v>123</v>
      </c>
      <c r="AW198" s="15" t="s">
        <v>29</v>
      </c>
      <c r="AX198" s="15" t="s">
        <v>81</v>
      </c>
      <c r="AY198" s="193" t="s">
        <v>116</v>
      </c>
    </row>
    <row r="199" spans="1:65" s="2" customFormat="1" ht="33" customHeight="1">
      <c r="A199" s="32"/>
      <c r="B199" s="161"/>
      <c r="C199" s="162" t="s">
        <v>207</v>
      </c>
      <c r="D199" s="162" t="s">
        <v>119</v>
      </c>
      <c r="E199" s="163" t="s">
        <v>220</v>
      </c>
      <c r="F199" s="164" t="s">
        <v>221</v>
      </c>
      <c r="G199" s="165" t="s">
        <v>122</v>
      </c>
      <c r="H199" s="166">
        <v>3.8069999999999999</v>
      </c>
      <c r="I199" s="167"/>
      <c r="J199" s="168">
        <f>ROUND(I199*H199,2)</f>
        <v>0</v>
      </c>
      <c r="K199" s="169"/>
      <c r="L199" s="33"/>
      <c r="M199" s="170" t="s">
        <v>1</v>
      </c>
      <c r="N199" s="171" t="s">
        <v>39</v>
      </c>
      <c r="O199" s="58"/>
      <c r="P199" s="172">
        <f>O199*H199</f>
        <v>0</v>
      </c>
      <c r="Q199" s="172">
        <v>0</v>
      </c>
      <c r="R199" s="172">
        <f>Q199*H199</f>
        <v>0</v>
      </c>
      <c r="S199" s="172">
        <v>6.8000000000000005E-2</v>
      </c>
      <c r="T199" s="173">
        <f>S199*H199</f>
        <v>0.258876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74" t="s">
        <v>123</v>
      </c>
      <c r="AT199" s="174" t="s">
        <v>119</v>
      </c>
      <c r="AU199" s="174" t="s">
        <v>124</v>
      </c>
      <c r="AY199" s="17" t="s">
        <v>116</v>
      </c>
      <c r="BE199" s="175">
        <f>IF(N199="základná",J199,0)</f>
        <v>0</v>
      </c>
      <c r="BF199" s="175">
        <f>IF(N199="znížená",J199,0)</f>
        <v>0</v>
      </c>
      <c r="BG199" s="175">
        <f>IF(N199="zákl. prenesená",J199,0)</f>
        <v>0</v>
      </c>
      <c r="BH199" s="175">
        <f>IF(N199="zníž. prenesená",J199,0)</f>
        <v>0</v>
      </c>
      <c r="BI199" s="175">
        <f>IF(N199="nulová",J199,0)</f>
        <v>0</v>
      </c>
      <c r="BJ199" s="17" t="s">
        <v>124</v>
      </c>
      <c r="BK199" s="175">
        <f>ROUND(I199*H199,2)</f>
        <v>0</v>
      </c>
      <c r="BL199" s="17" t="s">
        <v>123</v>
      </c>
      <c r="BM199" s="174" t="s">
        <v>222</v>
      </c>
    </row>
    <row r="200" spans="1:65" s="13" customFormat="1" ht="11.25">
      <c r="B200" s="176"/>
      <c r="D200" s="177" t="s">
        <v>126</v>
      </c>
      <c r="E200" s="178" t="s">
        <v>1</v>
      </c>
      <c r="F200" s="179" t="s">
        <v>223</v>
      </c>
      <c r="H200" s="178" t="s">
        <v>1</v>
      </c>
      <c r="I200" s="180"/>
      <c r="L200" s="176"/>
      <c r="M200" s="181"/>
      <c r="N200" s="182"/>
      <c r="O200" s="182"/>
      <c r="P200" s="182"/>
      <c r="Q200" s="182"/>
      <c r="R200" s="182"/>
      <c r="S200" s="182"/>
      <c r="T200" s="183"/>
      <c r="AT200" s="178" t="s">
        <v>126</v>
      </c>
      <c r="AU200" s="178" t="s">
        <v>124</v>
      </c>
      <c r="AV200" s="13" t="s">
        <v>81</v>
      </c>
      <c r="AW200" s="13" t="s">
        <v>29</v>
      </c>
      <c r="AX200" s="13" t="s">
        <v>73</v>
      </c>
      <c r="AY200" s="178" t="s">
        <v>116</v>
      </c>
    </row>
    <row r="201" spans="1:65" s="14" customFormat="1" ht="11.25">
      <c r="B201" s="184"/>
      <c r="D201" s="177" t="s">
        <v>126</v>
      </c>
      <c r="E201" s="185" t="s">
        <v>1</v>
      </c>
      <c r="F201" s="186" t="s">
        <v>224</v>
      </c>
      <c r="H201" s="187">
        <v>3.8069999999999999</v>
      </c>
      <c r="I201" s="188"/>
      <c r="L201" s="184"/>
      <c r="M201" s="189"/>
      <c r="N201" s="190"/>
      <c r="O201" s="190"/>
      <c r="P201" s="190"/>
      <c r="Q201" s="190"/>
      <c r="R201" s="190"/>
      <c r="S201" s="190"/>
      <c r="T201" s="191"/>
      <c r="AT201" s="185" t="s">
        <v>126</v>
      </c>
      <c r="AU201" s="185" t="s">
        <v>124</v>
      </c>
      <c r="AV201" s="14" t="s">
        <v>124</v>
      </c>
      <c r="AW201" s="14" t="s">
        <v>29</v>
      </c>
      <c r="AX201" s="14" t="s">
        <v>73</v>
      </c>
      <c r="AY201" s="185" t="s">
        <v>116</v>
      </c>
    </row>
    <row r="202" spans="1:65" s="15" customFormat="1" ht="11.25">
      <c r="B202" s="192"/>
      <c r="D202" s="177" t="s">
        <v>126</v>
      </c>
      <c r="E202" s="193" t="s">
        <v>1</v>
      </c>
      <c r="F202" s="194" t="s">
        <v>133</v>
      </c>
      <c r="H202" s="195">
        <v>3.8069999999999999</v>
      </c>
      <c r="I202" s="196"/>
      <c r="L202" s="192"/>
      <c r="M202" s="197"/>
      <c r="N202" s="198"/>
      <c r="O202" s="198"/>
      <c r="P202" s="198"/>
      <c r="Q202" s="198"/>
      <c r="R202" s="198"/>
      <c r="S202" s="198"/>
      <c r="T202" s="199"/>
      <c r="AT202" s="193" t="s">
        <v>126</v>
      </c>
      <c r="AU202" s="193" t="s">
        <v>124</v>
      </c>
      <c r="AV202" s="15" t="s">
        <v>123</v>
      </c>
      <c r="AW202" s="15" t="s">
        <v>29</v>
      </c>
      <c r="AX202" s="15" t="s">
        <v>81</v>
      </c>
      <c r="AY202" s="193" t="s">
        <v>116</v>
      </c>
    </row>
    <row r="203" spans="1:65" s="2" customFormat="1" ht="16.5" customHeight="1">
      <c r="A203" s="32"/>
      <c r="B203" s="161"/>
      <c r="C203" s="162" t="s">
        <v>225</v>
      </c>
      <c r="D203" s="162" t="s">
        <v>119</v>
      </c>
      <c r="E203" s="163" t="s">
        <v>226</v>
      </c>
      <c r="F203" s="164" t="s">
        <v>227</v>
      </c>
      <c r="G203" s="165" t="s">
        <v>228</v>
      </c>
      <c r="H203" s="166">
        <v>9.548</v>
      </c>
      <c r="I203" s="167"/>
      <c r="J203" s="168">
        <f>ROUND(I203*H203,2)</f>
        <v>0</v>
      </c>
      <c r="K203" s="169"/>
      <c r="L203" s="33"/>
      <c r="M203" s="170" t="s">
        <v>1</v>
      </c>
      <c r="N203" s="171" t="s">
        <v>39</v>
      </c>
      <c r="O203" s="58"/>
      <c r="P203" s="172">
        <f>O203*H203</f>
        <v>0</v>
      </c>
      <c r="Q203" s="172">
        <v>0</v>
      </c>
      <c r="R203" s="172">
        <f>Q203*H203</f>
        <v>0</v>
      </c>
      <c r="S203" s="172">
        <v>0</v>
      </c>
      <c r="T203" s="173">
        <f>S203*H203</f>
        <v>0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74" t="s">
        <v>123</v>
      </c>
      <c r="AT203" s="174" t="s">
        <v>119</v>
      </c>
      <c r="AU203" s="174" t="s">
        <v>124</v>
      </c>
      <c r="AY203" s="17" t="s">
        <v>116</v>
      </c>
      <c r="BE203" s="175">
        <f>IF(N203="základná",J203,0)</f>
        <v>0</v>
      </c>
      <c r="BF203" s="175">
        <f>IF(N203="znížená",J203,0)</f>
        <v>0</v>
      </c>
      <c r="BG203" s="175">
        <f>IF(N203="zákl. prenesená",J203,0)</f>
        <v>0</v>
      </c>
      <c r="BH203" s="175">
        <f>IF(N203="zníž. prenesená",J203,0)</f>
        <v>0</v>
      </c>
      <c r="BI203" s="175">
        <f>IF(N203="nulová",J203,0)</f>
        <v>0</v>
      </c>
      <c r="BJ203" s="17" t="s">
        <v>124</v>
      </c>
      <c r="BK203" s="175">
        <f>ROUND(I203*H203,2)</f>
        <v>0</v>
      </c>
      <c r="BL203" s="17" t="s">
        <v>123</v>
      </c>
      <c r="BM203" s="174" t="s">
        <v>229</v>
      </c>
    </row>
    <row r="204" spans="1:65" s="2" customFormat="1" ht="21.75" customHeight="1">
      <c r="A204" s="32"/>
      <c r="B204" s="161"/>
      <c r="C204" s="162" t="s">
        <v>230</v>
      </c>
      <c r="D204" s="162" t="s">
        <v>119</v>
      </c>
      <c r="E204" s="163" t="s">
        <v>231</v>
      </c>
      <c r="F204" s="164" t="s">
        <v>232</v>
      </c>
      <c r="G204" s="165" t="s">
        <v>228</v>
      </c>
      <c r="H204" s="166">
        <v>181.41200000000001</v>
      </c>
      <c r="I204" s="167"/>
      <c r="J204" s="168">
        <f>ROUND(I204*H204,2)</f>
        <v>0</v>
      </c>
      <c r="K204" s="169"/>
      <c r="L204" s="33"/>
      <c r="M204" s="170" t="s">
        <v>1</v>
      </c>
      <c r="N204" s="171" t="s">
        <v>39</v>
      </c>
      <c r="O204" s="58"/>
      <c r="P204" s="172">
        <f>O204*H204</f>
        <v>0</v>
      </c>
      <c r="Q204" s="172">
        <v>0</v>
      </c>
      <c r="R204" s="172">
        <f>Q204*H204</f>
        <v>0</v>
      </c>
      <c r="S204" s="172">
        <v>0</v>
      </c>
      <c r="T204" s="173">
        <f>S204*H204</f>
        <v>0</v>
      </c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174" t="s">
        <v>123</v>
      </c>
      <c r="AT204" s="174" t="s">
        <v>119</v>
      </c>
      <c r="AU204" s="174" t="s">
        <v>124</v>
      </c>
      <c r="AY204" s="17" t="s">
        <v>116</v>
      </c>
      <c r="BE204" s="175">
        <f>IF(N204="základná",J204,0)</f>
        <v>0</v>
      </c>
      <c r="BF204" s="175">
        <f>IF(N204="znížená",J204,0)</f>
        <v>0</v>
      </c>
      <c r="BG204" s="175">
        <f>IF(N204="zákl. prenesená",J204,0)</f>
        <v>0</v>
      </c>
      <c r="BH204" s="175">
        <f>IF(N204="zníž. prenesená",J204,0)</f>
        <v>0</v>
      </c>
      <c r="BI204" s="175">
        <f>IF(N204="nulová",J204,0)</f>
        <v>0</v>
      </c>
      <c r="BJ204" s="17" t="s">
        <v>124</v>
      </c>
      <c r="BK204" s="175">
        <f>ROUND(I204*H204,2)</f>
        <v>0</v>
      </c>
      <c r="BL204" s="17" t="s">
        <v>123</v>
      </c>
      <c r="BM204" s="174" t="s">
        <v>233</v>
      </c>
    </row>
    <row r="205" spans="1:65" s="2" customFormat="1" ht="19.5">
      <c r="A205" s="32"/>
      <c r="B205" s="33"/>
      <c r="C205" s="32"/>
      <c r="D205" s="177" t="s">
        <v>234</v>
      </c>
      <c r="E205" s="32"/>
      <c r="F205" s="200" t="s">
        <v>235</v>
      </c>
      <c r="G205" s="32"/>
      <c r="H205" s="32"/>
      <c r="I205" s="96"/>
      <c r="J205" s="32"/>
      <c r="K205" s="32"/>
      <c r="L205" s="33"/>
      <c r="M205" s="201"/>
      <c r="N205" s="202"/>
      <c r="O205" s="58"/>
      <c r="P205" s="58"/>
      <c r="Q205" s="58"/>
      <c r="R205" s="58"/>
      <c r="S205" s="58"/>
      <c r="T205" s="59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T205" s="17" t="s">
        <v>234</v>
      </c>
      <c r="AU205" s="17" t="s">
        <v>124</v>
      </c>
    </row>
    <row r="206" spans="1:65" s="14" customFormat="1" ht="11.25">
      <c r="B206" s="184"/>
      <c r="D206" s="177" t="s">
        <v>126</v>
      </c>
      <c r="F206" s="186" t="s">
        <v>236</v>
      </c>
      <c r="H206" s="187">
        <v>181.41200000000001</v>
      </c>
      <c r="I206" s="188"/>
      <c r="L206" s="184"/>
      <c r="M206" s="189"/>
      <c r="N206" s="190"/>
      <c r="O206" s="190"/>
      <c r="P206" s="190"/>
      <c r="Q206" s="190"/>
      <c r="R206" s="190"/>
      <c r="S206" s="190"/>
      <c r="T206" s="191"/>
      <c r="AT206" s="185" t="s">
        <v>126</v>
      </c>
      <c r="AU206" s="185" t="s">
        <v>124</v>
      </c>
      <c r="AV206" s="14" t="s">
        <v>124</v>
      </c>
      <c r="AW206" s="14" t="s">
        <v>3</v>
      </c>
      <c r="AX206" s="14" t="s">
        <v>81</v>
      </c>
      <c r="AY206" s="185" t="s">
        <v>116</v>
      </c>
    </row>
    <row r="207" spans="1:65" s="2" customFormat="1" ht="21.75" customHeight="1">
      <c r="A207" s="32"/>
      <c r="B207" s="161"/>
      <c r="C207" s="162" t="s">
        <v>7</v>
      </c>
      <c r="D207" s="162" t="s">
        <v>119</v>
      </c>
      <c r="E207" s="163" t="s">
        <v>237</v>
      </c>
      <c r="F207" s="164" t="s">
        <v>238</v>
      </c>
      <c r="G207" s="165" t="s">
        <v>228</v>
      </c>
      <c r="H207" s="166">
        <v>9.548</v>
      </c>
      <c r="I207" s="167"/>
      <c r="J207" s="168">
        <f>ROUND(I207*H207,2)</f>
        <v>0</v>
      </c>
      <c r="K207" s="169"/>
      <c r="L207" s="33"/>
      <c r="M207" s="170" t="s">
        <v>1</v>
      </c>
      <c r="N207" s="171" t="s">
        <v>39</v>
      </c>
      <c r="O207" s="58"/>
      <c r="P207" s="172">
        <f>O207*H207</f>
        <v>0</v>
      </c>
      <c r="Q207" s="172">
        <v>0</v>
      </c>
      <c r="R207" s="172">
        <f>Q207*H207</f>
        <v>0</v>
      </c>
      <c r="S207" s="172">
        <v>0</v>
      </c>
      <c r="T207" s="173">
        <f>S207*H207</f>
        <v>0</v>
      </c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R207" s="174" t="s">
        <v>123</v>
      </c>
      <c r="AT207" s="174" t="s">
        <v>119</v>
      </c>
      <c r="AU207" s="174" t="s">
        <v>124</v>
      </c>
      <c r="AY207" s="17" t="s">
        <v>116</v>
      </c>
      <c r="BE207" s="175">
        <f>IF(N207="základná",J207,0)</f>
        <v>0</v>
      </c>
      <c r="BF207" s="175">
        <f>IF(N207="znížená",J207,0)</f>
        <v>0</v>
      </c>
      <c r="BG207" s="175">
        <f>IF(N207="zákl. prenesená",J207,0)</f>
        <v>0</v>
      </c>
      <c r="BH207" s="175">
        <f>IF(N207="zníž. prenesená",J207,0)</f>
        <v>0</v>
      </c>
      <c r="BI207" s="175">
        <f>IF(N207="nulová",J207,0)</f>
        <v>0</v>
      </c>
      <c r="BJ207" s="17" t="s">
        <v>124</v>
      </c>
      <c r="BK207" s="175">
        <f>ROUND(I207*H207,2)</f>
        <v>0</v>
      </c>
      <c r="BL207" s="17" t="s">
        <v>123</v>
      </c>
      <c r="BM207" s="174" t="s">
        <v>239</v>
      </c>
    </row>
    <row r="208" spans="1:65" s="2" customFormat="1" ht="21.75" customHeight="1">
      <c r="A208" s="32"/>
      <c r="B208" s="161"/>
      <c r="C208" s="162" t="s">
        <v>240</v>
      </c>
      <c r="D208" s="162" t="s">
        <v>119</v>
      </c>
      <c r="E208" s="163" t="s">
        <v>241</v>
      </c>
      <c r="F208" s="164" t="s">
        <v>242</v>
      </c>
      <c r="G208" s="165" t="s">
        <v>228</v>
      </c>
      <c r="H208" s="166">
        <v>38.192</v>
      </c>
      <c r="I208" s="167"/>
      <c r="J208" s="168">
        <f>ROUND(I208*H208,2)</f>
        <v>0</v>
      </c>
      <c r="K208" s="169"/>
      <c r="L208" s="33"/>
      <c r="M208" s="170" t="s">
        <v>1</v>
      </c>
      <c r="N208" s="171" t="s">
        <v>39</v>
      </c>
      <c r="O208" s="58"/>
      <c r="P208" s="172">
        <f>O208*H208</f>
        <v>0</v>
      </c>
      <c r="Q208" s="172">
        <v>0</v>
      </c>
      <c r="R208" s="172">
        <f>Q208*H208</f>
        <v>0</v>
      </c>
      <c r="S208" s="172">
        <v>0</v>
      </c>
      <c r="T208" s="173">
        <f>S208*H208</f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74" t="s">
        <v>123</v>
      </c>
      <c r="AT208" s="174" t="s">
        <v>119</v>
      </c>
      <c r="AU208" s="174" t="s">
        <v>124</v>
      </c>
      <c r="AY208" s="17" t="s">
        <v>116</v>
      </c>
      <c r="BE208" s="175">
        <f>IF(N208="základná",J208,0)</f>
        <v>0</v>
      </c>
      <c r="BF208" s="175">
        <f>IF(N208="znížená",J208,0)</f>
        <v>0</v>
      </c>
      <c r="BG208" s="175">
        <f>IF(N208="zákl. prenesená",J208,0)</f>
        <v>0</v>
      </c>
      <c r="BH208" s="175">
        <f>IF(N208="zníž. prenesená",J208,0)</f>
        <v>0</v>
      </c>
      <c r="BI208" s="175">
        <f>IF(N208="nulová",J208,0)</f>
        <v>0</v>
      </c>
      <c r="BJ208" s="17" t="s">
        <v>124</v>
      </c>
      <c r="BK208" s="175">
        <f>ROUND(I208*H208,2)</f>
        <v>0</v>
      </c>
      <c r="BL208" s="17" t="s">
        <v>123</v>
      </c>
      <c r="BM208" s="174" t="s">
        <v>243</v>
      </c>
    </row>
    <row r="209" spans="1:65" s="2" customFormat="1" ht="19.5">
      <c r="A209" s="32"/>
      <c r="B209" s="33"/>
      <c r="C209" s="32"/>
      <c r="D209" s="177" t="s">
        <v>234</v>
      </c>
      <c r="E209" s="32"/>
      <c r="F209" s="200" t="s">
        <v>244</v>
      </c>
      <c r="G209" s="32"/>
      <c r="H209" s="32"/>
      <c r="I209" s="96"/>
      <c r="J209" s="32"/>
      <c r="K209" s="32"/>
      <c r="L209" s="33"/>
      <c r="M209" s="201"/>
      <c r="N209" s="202"/>
      <c r="O209" s="58"/>
      <c r="P209" s="58"/>
      <c r="Q209" s="58"/>
      <c r="R209" s="58"/>
      <c r="S209" s="58"/>
      <c r="T209" s="59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T209" s="17" t="s">
        <v>234</v>
      </c>
      <c r="AU209" s="17" t="s">
        <v>124</v>
      </c>
    </row>
    <row r="210" spans="1:65" s="14" customFormat="1" ht="11.25">
      <c r="B210" s="184"/>
      <c r="D210" s="177" t="s">
        <v>126</v>
      </c>
      <c r="F210" s="186" t="s">
        <v>245</v>
      </c>
      <c r="H210" s="187">
        <v>38.192</v>
      </c>
      <c r="I210" s="188"/>
      <c r="L210" s="184"/>
      <c r="M210" s="189"/>
      <c r="N210" s="190"/>
      <c r="O210" s="190"/>
      <c r="P210" s="190"/>
      <c r="Q210" s="190"/>
      <c r="R210" s="190"/>
      <c r="S210" s="190"/>
      <c r="T210" s="191"/>
      <c r="AT210" s="185" t="s">
        <v>126</v>
      </c>
      <c r="AU210" s="185" t="s">
        <v>124</v>
      </c>
      <c r="AV210" s="14" t="s">
        <v>124</v>
      </c>
      <c r="AW210" s="14" t="s">
        <v>3</v>
      </c>
      <c r="AX210" s="14" t="s">
        <v>81</v>
      </c>
      <c r="AY210" s="185" t="s">
        <v>116</v>
      </c>
    </row>
    <row r="211" spans="1:65" s="2" customFormat="1" ht="21.75" customHeight="1">
      <c r="A211" s="32"/>
      <c r="B211" s="161"/>
      <c r="C211" s="162" t="s">
        <v>246</v>
      </c>
      <c r="D211" s="162" t="s">
        <v>119</v>
      </c>
      <c r="E211" s="163" t="s">
        <v>247</v>
      </c>
      <c r="F211" s="164" t="s">
        <v>248</v>
      </c>
      <c r="G211" s="165" t="s">
        <v>228</v>
      </c>
      <c r="H211" s="166">
        <v>9.548</v>
      </c>
      <c r="I211" s="167"/>
      <c r="J211" s="168">
        <f>ROUND(I211*H211,2)</f>
        <v>0</v>
      </c>
      <c r="K211" s="169"/>
      <c r="L211" s="33"/>
      <c r="M211" s="170" t="s">
        <v>1</v>
      </c>
      <c r="N211" s="171" t="s">
        <v>39</v>
      </c>
      <c r="O211" s="58"/>
      <c r="P211" s="172">
        <f>O211*H211</f>
        <v>0</v>
      </c>
      <c r="Q211" s="172">
        <v>0</v>
      </c>
      <c r="R211" s="172">
        <f>Q211*H211</f>
        <v>0</v>
      </c>
      <c r="S211" s="172">
        <v>0</v>
      </c>
      <c r="T211" s="173">
        <f>S211*H211</f>
        <v>0</v>
      </c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R211" s="174" t="s">
        <v>123</v>
      </c>
      <c r="AT211" s="174" t="s">
        <v>119</v>
      </c>
      <c r="AU211" s="174" t="s">
        <v>124</v>
      </c>
      <c r="AY211" s="17" t="s">
        <v>116</v>
      </c>
      <c r="BE211" s="175">
        <f>IF(N211="základná",J211,0)</f>
        <v>0</v>
      </c>
      <c r="BF211" s="175">
        <f>IF(N211="znížená",J211,0)</f>
        <v>0</v>
      </c>
      <c r="BG211" s="175">
        <f>IF(N211="zákl. prenesená",J211,0)</f>
        <v>0</v>
      </c>
      <c r="BH211" s="175">
        <f>IF(N211="zníž. prenesená",J211,0)</f>
        <v>0</v>
      </c>
      <c r="BI211" s="175">
        <f>IF(N211="nulová",J211,0)</f>
        <v>0</v>
      </c>
      <c r="BJ211" s="17" t="s">
        <v>124</v>
      </c>
      <c r="BK211" s="175">
        <f>ROUND(I211*H211,2)</f>
        <v>0</v>
      </c>
      <c r="BL211" s="17" t="s">
        <v>123</v>
      </c>
      <c r="BM211" s="174" t="s">
        <v>249</v>
      </c>
    </row>
    <row r="212" spans="1:65" s="12" customFormat="1" ht="25.9" customHeight="1">
      <c r="B212" s="148"/>
      <c r="D212" s="149" t="s">
        <v>72</v>
      </c>
      <c r="E212" s="150" t="s">
        <v>250</v>
      </c>
      <c r="F212" s="150" t="s">
        <v>251</v>
      </c>
      <c r="I212" s="151"/>
      <c r="J212" s="152">
        <f>BK212</f>
        <v>0</v>
      </c>
      <c r="L212" s="148"/>
      <c r="M212" s="153"/>
      <c r="N212" s="154"/>
      <c r="O212" s="154"/>
      <c r="P212" s="155">
        <f>P213+P220+P226+P240+P242</f>
        <v>0</v>
      </c>
      <c r="Q212" s="154"/>
      <c r="R212" s="155">
        <f>R213+R220+R226+R240+R242</f>
        <v>0</v>
      </c>
      <c r="S212" s="154"/>
      <c r="T212" s="156">
        <f>T213+T220+T226+T240+T242</f>
        <v>1.759636</v>
      </c>
      <c r="AR212" s="149" t="s">
        <v>124</v>
      </c>
      <c r="AT212" s="157" t="s">
        <v>72</v>
      </c>
      <c r="AU212" s="157" t="s">
        <v>73</v>
      </c>
      <c r="AY212" s="149" t="s">
        <v>116</v>
      </c>
      <c r="BK212" s="158">
        <f>BK213+BK220+BK226+BK240+BK242</f>
        <v>0</v>
      </c>
    </row>
    <row r="213" spans="1:65" s="12" customFormat="1" ht="22.9" customHeight="1">
      <c r="B213" s="148"/>
      <c r="D213" s="149" t="s">
        <v>72</v>
      </c>
      <c r="E213" s="159" t="s">
        <v>252</v>
      </c>
      <c r="F213" s="159" t="s">
        <v>253</v>
      </c>
      <c r="I213" s="151"/>
      <c r="J213" s="160">
        <f>BK213</f>
        <v>0</v>
      </c>
      <c r="L213" s="148"/>
      <c r="M213" s="153"/>
      <c r="N213" s="154"/>
      <c r="O213" s="154"/>
      <c r="P213" s="155">
        <f>SUM(P214:P219)</f>
        <v>0</v>
      </c>
      <c r="Q213" s="154"/>
      <c r="R213" s="155">
        <f>SUM(R214:R219)</f>
        <v>0</v>
      </c>
      <c r="S213" s="154"/>
      <c r="T213" s="156">
        <f>SUM(T214:T219)</f>
        <v>6.8999999999999999E-3</v>
      </c>
      <c r="AR213" s="149" t="s">
        <v>124</v>
      </c>
      <c r="AT213" s="157" t="s">
        <v>72</v>
      </c>
      <c r="AU213" s="157" t="s">
        <v>81</v>
      </c>
      <c r="AY213" s="149" t="s">
        <v>116</v>
      </c>
      <c r="BK213" s="158">
        <f>SUM(BK214:BK219)</f>
        <v>0</v>
      </c>
    </row>
    <row r="214" spans="1:65" s="2" customFormat="1" ht="21.75" customHeight="1">
      <c r="A214" s="32"/>
      <c r="B214" s="161"/>
      <c r="C214" s="162" t="s">
        <v>254</v>
      </c>
      <c r="D214" s="162" t="s">
        <v>119</v>
      </c>
      <c r="E214" s="163" t="s">
        <v>255</v>
      </c>
      <c r="F214" s="164" t="s">
        <v>256</v>
      </c>
      <c r="G214" s="165" t="s">
        <v>257</v>
      </c>
      <c r="H214" s="166">
        <v>2</v>
      </c>
      <c r="I214" s="167"/>
      <c r="J214" s="168">
        <f>ROUND(I214*H214,2)</f>
        <v>0</v>
      </c>
      <c r="K214" s="169"/>
      <c r="L214" s="33"/>
      <c r="M214" s="170" t="s">
        <v>1</v>
      </c>
      <c r="N214" s="171" t="s">
        <v>39</v>
      </c>
      <c r="O214" s="58"/>
      <c r="P214" s="172">
        <f>O214*H214</f>
        <v>0</v>
      </c>
      <c r="Q214" s="172">
        <v>0</v>
      </c>
      <c r="R214" s="172">
        <f>Q214*H214</f>
        <v>0</v>
      </c>
      <c r="S214" s="172">
        <v>0</v>
      </c>
      <c r="T214" s="173">
        <f>S214*H214</f>
        <v>0</v>
      </c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R214" s="174" t="s">
        <v>214</v>
      </c>
      <c r="AT214" s="174" t="s">
        <v>119</v>
      </c>
      <c r="AU214" s="174" t="s">
        <v>124</v>
      </c>
      <c r="AY214" s="17" t="s">
        <v>116</v>
      </c>
      <c r="BE214" s="175">
        <f>IF(N214="základná",J214,0)</f>
        <v>0</v>
      </c>
      <c r="BF214" s="175">
        <f>IF(N214="znížená",J214,0)</f>
        <v>0</v>
      </c>
      <c r="BG214" s="175">
        <f>IF(N214="zákl. prenesená",J214,0)</f>
        <v>0</v>
      </c>
      <c r="BH214" s="175">
        <f>IF(N214="zníž. prenesená",J214,0)</f>
        <v>0</v>
      </c>
      <c r="BI214" s="175">
        <f>IF(N214="nulová",J214,0)</f>
        <v>0</v>
      </c>
      <c r="BJ214" s="17" t="s">
        <v>124</v>
      </c>
      <c r="BK214" s="175">
        <f>ROUND(I214*H214,2)</f>
        <v>0</v>
      </c>
      <c r="BL214" s="17" t="s">
        <v>214</v>
      </c>
      <c r="BM214" s="174" t="s">
        <v>258</v>
      </c>
    </row>
    <row r="215" spans="1:65" s="13" customFormat="1" ht="11.25">
      <c r="B215" s="176"/>
      <c r="D215" s="177" t="s">
        <v>126</v>
      </c>
      <c r="E215" s="178" t="s">
        <v>1</v>
      </c>
      <c r="F215" s="179" t="s">
        <v>259</v>
      </c>
      <c r="H215" s="178" t="s">
        <v>1</v>
      </c>
      <c r="I215" s="180"/>
      <c r="L215" s="176"/>
      <c r="M215" s="181"/>
      <c r="N215" s="182"/>
      <c r="O215" s="182"/>
      <c r="P215" s="182"/>
      <c r="Q215" s="182"/>
      <c r="R215" s="182"/>
      <c r="S215" s="182"/>
      <c r="T215" s="183"/>
      <c r="AT215" s="178" t="s">
        <v>126</v>
      </c>
      <c r="AU215" s="178" t="s">
        <v>124</v>
      </c>
      <c r="AV215" s="13" t="s">
        <v>81</v>
      </c>
      <c r="AW215" s="13" t="s">
        <v>29</v>
      </c>
      <c r="AX215" s="13" t="s">
        <v>73</v>
      </c>
      <c r="AY215" s="178" t="s">
        <v>116</v>
      </c>
    </row>
    <row r="216" spans="1:65" s="14" customFormat="1" ht="11.25">
      <c r="B216" s="184"/>
      <c r="D216" s="177" t="s">
        <v>126</v>
      </c>
      <c r="E216" s="185" t="s">
        <v>1</v>
      </c>
      <c r="F216" s="186" t="s">
        <v>124</v>
      </c>
      <c r="H216" s="187">
        <v>2</v>
      </c>
      <c r="I216" s="188"/>
      <c r="L216" s="184"/>
      <c r="M216" s="189"/>
      <c r="N216" s="190"/>
      <c r="O216" s="190"/>
      <c r="P216" s="190"/>
      <c r="Q216" s="190"/>
      <c r="R216" s="190"/>
      <c r="S216" s="190"/>
      <c r="T216" s="191"/>
      <c r="AT216" s="185" t="s">
        <v>126</v>
      </c>
      <c r="AU216" s="185" t="s">
        <v>124</v>
      </c>
      <c r="AV216" s="14" t="s">
        <v>124</v>
      </c>
      <c r="AW216" s="14" t="s">
        <v>29</v>
      </c>
      <c r="AX216" s="14" t="s">
        <v>73</v>
      </c>
      <c r="AY216" s="185" t="s">
        <v>116</v>
      </c>
    </row>
    <row r="217" spans="1:65" s="15" customFormat="1" ht="11.25">
      <c r="B217" s="192"/>
      <c r="D217" s="177" t="s">
        <v>126</v>
      </c>
      <c r="E217" s="193" t="s">
        <v>1</v>
      </c>
      <c r="F217" s="194" t="s">
        <v>133</v>
      </c>
      <c r="H217" s="195">
        <v>2</v>
      </c>
      <c r="I217" s="196"/>
      <c r="L217" s="192"/>
      <c r="M217" s="197"/>
      <c r="N217" s="198"/>
      <c r="O217" s="198"/>
      <c r="P217" s="198"/>
      <c r="Q217" s="198"/>
      <c r="R217" s="198"/>
      <c r="S217" s="198"/>
      <c r="T217" s="199"/>
      <c r="AT217" s="193" t="s">
        <v>126</v>
      </c>
      <c r="AU217" s="193" t="s">
        <v>124</v>
      </c>
      <c r="AV217" s="15" t="s">
        <v>123</v>
      </c>
      <c r="AW217" s="15" t="s">
        <v>29</v>
      </c>
      <c r="AX217" s="15" t="s">
        <v>81</v>
      </c>
      <c r="AY217" s="193" t="s">
        <v>116</v>
      </c>
    </row>
    <row r="218" spans="1:65" s="2" customFormat="1" ht="21.75" customHeight="1">
      <c r="A218" s="32"/>
      <c r="B218" s="161"/>
      <c r="C218" s="162" t="s">
        <v>260</v>
      </c>
      <c r="D218" s="162" t="s">
        <v>119</v>
      </c>
      <c r="E218" s="163" t="s">
        <v>261</v>
      </c>
      <c r="F218" s="164" t="s">
        <v>262</v>
      </c>
      <c r="G218" s="165" t="s">
        <v>257</v>
      </c>
      <c r="H218" s="166">
        <v>2</v>
      </c>
      <c r="I218" s="167"/>
      <c r="J218" s="168">
        <f>ROUND(I218*H218,2)</f>
        <v>0</v>
      </c>
      <c r="K218" s="169"/>
      <c r="L218" s="33"/>
      <c r="M218" s="170" t="s">
        <v>1</v>
      </c>
      <c r="N218" s="171" t="s">
        <v>39</v>
      </c>
      <c r="O218" s="58"/>
      <c r="P218" s="172">
        <f>O218*H218</f>
        <v>0</v>
      </c>
      <c r="Q218" s="172">
        <v>0</v>
      </c>
      <c r="R218" s="172">
        <f>Q218*H218</f>
        <v>0</v>
      </c>
      <c r="S218" s="172">
        <v>2.5999999999999999E-3</v>
      </c>
      <c r="T218" s="173">
        <f>S218*H218</f>
        <v>5.1999999999999998E-3</v>
      </c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R218" s="174" t="s">
        <v>214</v>
      </c>
      <c r="AT218" s="174" t="s">
        <v>119</v>
      </c>
      <c r="AU218" s="174" t="s">
        <v>124</v>
      </c>
      <c r="AY218" s="17" t="s">
        <v>116</v>
      </c>
      <c r="BE218" s="175">
        <f>IF(N218="základná",J218,0)</f>
        <v>0</v>
      </c>
      <c r="BF218" s="175">
        <f>IF(N218="znížená",J218,0)</f>
        <v>0</v>
      </c>
      <c r="BG218" s="175">
        <f>IF(N218="zákl. prenesená",J218,0)</f>
        <v>0</v>
      </c>
      <c r="BH218" s="175">
        <f>IF(N218="zníž. prenesená",J218,0)</f>
        <v>0</v>
      </c>
      <c r="BI218" s="175">
        <f>IF(N218="nulová",J218,0)</f>
        <v>0</v>
      </c>
      <c r="BJ218" s="17" t="s">
        <v>124</v>
      </c>
      <c r="BK218" s="175">
        <f>ROUND(I218*H218,2)</f>
        <v>0</v>
      </c>
      <c r="BL218" s="17" t="s">
        <v>214</v>
      </c>
      <c r="BM218" s="174" t="s">
        <v>263</v>
      </c>
    </row>
    <row r="219" spans="1:65" s="2" customFormat="1" ht="33" customHeight="1">
      <c r="A219" s="32"/>
      <c r="B219" s="161"/>
      <c r="C219" s="162" t="s">
        <v>264</v>
      </c>
      <c r="D219" s="162" t="s">
        <v>119</v>
      </c>
      <c r="E219" s="163" t="s">
        <v>265</v>
      </c>
      <c r="F219" s="164" t="s">
        <v>266</v>
      </c>
      <c r="G219" s="165" t="s">
        <v>155</v>
      </c>
      <c r="H219" s="166">
        <v>2</v>
      </c>
      <c r="I219" s="167"/>
      <c r="J219" s="168">
        <f>ROUND(I219*H219,2)</f>
        <v>0</v>
      </c>
      <c r="K219" s="169"/>
      <c r="L219" s="33"/>
      <c r="M219" s="170" t="s">
        <v>1</v>
      </c>
      <c r="N219" s="171" t="s">
        <v>39</v>
      </c>
      <c r="O219" s="58"/>
      <c r="P219" s="172">
        <f>O219*H219</f>
        <v>0</v>
      </c>
      <c r="Q219" s="172">
        <v>0</v>
      </c>
      <c r="R219" s="172">
        <f>Q219*H219</f>
        <v>0</v>
      </c>
      <c r="S219" s="172">
        <v>8.4999999999999995E-4</v>
      </c>
      <c r="T219" s="173">
        <f>S219*H219</f>
        <v>1.6999999999999999E-3</v>
      </c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R219" s="174" t="s">
        <v>214</v>
      </c>
      <c r="AT219" s="174" t="s">
        <v>119</v>
      </c>
      <c r="AU219" s="174" t="s">
        <v>124</v>
      </c>
      <c r="AY219" s="17" t="s">
        <v>116</v>
      </c>
      <c r="BE219" s="175">
        <f>IF(N219="základná",J219,0)</f>
        <v>0</v>
      </c>
      <c r="BF219" s="175">
        <f>IF(N219="znížená",J219,0)</f>
        <v>0</v>
      </c>
      <c r="BG219" s="175">
        <f>IF(N219="zákl. prenesená",J219,0)</f>
        <v>0</v>
      </c>
      <c r="BH219" s="175">
        <f>IF(N219="zníž. prenesená",J219,0)</f>
        <v>0</v>
      </c>
      <c r="BI219" s="175">
        <f>IF(N219="nulová",J219,0)</f>
        <v>0</v>
      </c>
      <c r="BJ219" s="17" t="s">
        <v>124</v>
      </c>
      <c r="BK219" s="175">
        <f>ROUND(I219*H219,2)</f>
        <v>0</v>
      </c>
      <c r="BL219" s="17" t="s">
        <v>214</v>
      </c>
      <c r="BM219" s="174" t="s">
        <v>267</v>
      </c>
    </row>
    <row r="220" spans="1:65" s="12" customFormat="1" ht="22.9" customHeight="1">
      <c r="B220" s="148"/>
      <c r="D220" s="149" t="s">
        <v>72</v>
      </c>
      <c r="E220" s="159" t="s">
        <v>268</v>
      </c>
      <c r="F220" s="159" t="s">
        <v>269</v>
      </c>
      <c r="I220" s="151"/>
      <c r="J220" s="160">
        <f>BK220</f>
        <v>0</v>
      </c>
      <c r="L220" s="148"/>
      <c r="M220" s="153"/>
      <c r="N220" s="154"/>
      <c r="O220" s="154"/>
      <c r="P220" s="155">
        <f>SUM(P221:P225)</f>
        <v>0</v>
      </c>
      <c r="Q220" s="154"/>
      <c r="R220" s="155">
        <f>SUM(R221:R225)</f>
        <v>0</v>
      </c>
      <c r="S220" s="154"/>
      <c r="T220" s="156">
        <f>SUM(T221:T225)</f>
        <v>0.38970099999999996</v>
      </c>
      <c r="AR220" s="149" t="s">
        <v>124</v>
      </c>
      <c r="AT220" s="157" t="s">
        <v>72</v>
      </c>
      <c r="AU220" s="157" t="s">
        <v>81</v>
      </c>
      <c r="AY220" s="149" t="s">
        <v>116</v>
      </c>
      <c r="BK220" s="158">
        <f>SUM(BK221:BK225)</f>
        <v>0</v>
      </c>
    </row>
    <row r="221" spans="1:65" s="2" customFormat="1" ht="21.75" customHeight="1">
      <c r="A221" s="32"/>
      <c r="B221" s="161"/>
      <c r="C221" s="162" t="s">
        <v>270</v>
      </c>
      <c r="D221" s="162" t="s">
        <v>119</v>
      </c>
      <c r="E221" s="163" t="s">
        <v>271</v>
      </c>
      <c r="F221" s="164" t="s">
        <v>272</v>
      </c>
      <c r="G221" s="165" t="s">
        <v>122</v>
      </c>
      <c r="H221" s="166">
        <v>29.977</v>
      </c>
      <c r="I221" s="167"/>
      <c r="J221" s="168">
        <f>ROUND(I221*H221,2)</f>
        <v>0</v>
      </c>
      <c r="K221" s="169"/>
      <c r="L221" s="33"/>
      <c r="M221" s="170" t="s">
        <v>1</v>
      </c>
      <c r="N221" s="171" t="s">
        <v>39</v>
      </c>
      <c r="O221" s="58"/>
      <c r="P221" s="172">
        <f>O221*H221</f>
        <v>0</v>
      </c>
      <c r="Q221" s="172">
        <v>0</v>
      </c>
      <c r="R221" s="172">
        <f>Q221*H221</f>
        <v>0</v>
      </c>
      <c r="S221" s="172">
        <v>1.2999999999999999E-2</v>
      </c>
      <c r="T221" s="173">
        <f>S221*H221</f>
        <v>0.38970099999999996</v>
      </c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R221" s="174" t="s">
        <v>214</v>
      </c>
      <c r="AT221" s="174" t="s">
        <v>119</v>
      </c>
      <c r="AU221" s="174" t="s">
        <v>124</v>
      </c>
      <c r="AY221" s="17" t="s">
        <v>116</v>
      </c>
      <c r="BE221" s="175">
        <f>IF(N221="základná",J221,0)</f>
        <v>0</v>
      </c>
      <c r="BF221" s="175">
        <f>IF(N221="znížená",J221,0)</f>
        <v>0</v>
      </c>
      <c r="BG221" s="175">
        <f>IF(N221="zákl. prenesená",J221,0)</f>
        <v>0</v>
      </c>
      <c r="BH221" s="175">
        <f>IF(N221="zníž. prenesená",J221,0)</f>
        <v>0</v>
      </c>
      <c r="BI221" s="175">
        <f>IF(N221="nulová",J221,0)</f>
        <v>0</v>
      </c>
      <c r="BJ221" s="17" t="s">
        <v>124</v>
      </c>
      <c r="BK221" s="175">
        <f>ROUND(I221*H221,2)</f>
        <v>0</v>
      </c>
      <c r="BL221" s="17" t="s">
        <v>214</v>
      </c>
      <c r="BM221" s="174" t="s">
        <v>273</v>
      </c>
    </row>
    <row r="222" spans="1:65" s="13" customFormat="1" ht="11.25">
      <c r="B222" s="176"/>
      <c r="D222" s="177" t="s">
        <v>126</v>
      </c>
      <c r="E222" s="178" t="s">
        <v>1</v>
      </c>
      <c r="F222" s="179" t="s">
        <v>274</v>
      </c>
      <c r="H222" s="178" t="s">
        <v>1</v>
      </c>
      <c r="I222" s="180"/>
      <c r="L222" s="176"/>
      <c r="M222" s="181"/>
      <c r="N222" s="182"/>
      <c r="O222" s="182"/>
      <c r="P222" s="182"/>
      <c r="Q222" s="182"/>
      <c r="R222" s="182"/>
      <c r="S222" s="182"/>
      <c r="T222" s="183"/>
      <c r="AT222" s="178" t="s">
        <v>126</v>
      </c>
      <c r="AU222" s="178" t="s">
        <v>124</v>
      </c>
      <c r="AV222" s="13" t="s">
        <v>81</v>
      </c>
      <c r="AW222" s="13" t="s">
        <v>29</v>
      </c>
      <c r="AX222" s="13" t="s">
        <v>73</v>
      </c>
      <c r="AY222" s="178" t="s">
        <v>116</v>
      </c>
    </row>
    <row r="223" spans="1:65" s="14" customFormat="1" ht="11.25">
      <c r="B223" s="184"/>
      <c r="D223" s="177" t="s">
        <v>126</v>
      </c>
      <c r="E223" s="185" t="s">
        <v>1</v>
      </c>
      <c r="F223" s="186" t="s">
        <v>275</v>
      </c>
      <c r="H223" s="187">
        <v>34.526000000000003</v>
      </c>
      <c r="I223" s="188"/>
      <c r="L223" s="184"/>
      <c r="M223" s="189"/>
      <c r="N223" s="190"/>
      <c r="O223" s="190"/>
      <c r="P223" s="190"/>
      <c r="Q223" s="190"/>
      <c r="R223" s="190"/>
      <c r="S223" s="190"/>
      <c r="T223" s="191"/>
      <c r="AT223" s="185" t="s">
        <v>126</v>
      </c>
      <c r="AU223" s="185" t="s">
        <v>124</v>
      </c>
      <c r="AV223" s="14" t="s">
        <v>124</v>
      </c>
      <c r="AW223" s="14" t="s">
        <v>29</v>
      </c>
      <c r="AX223" s="14" t="s">
        <v>73</v>
      </c>
      <c r="AY223" s="185" t="s">
        <v>116</v>
      </c>
    </row>
    <row r="224" spans="1:65" s="14" customFormat="1" ht="11.25">
      <c r="B224" s="184"/>
      <c r="D224" s="177" t="s">
        <v>126</v>
      </c>
      <c r="E224" s="185" t="s">
        <v>1</v>
      </c>
      <c r="F224" s="186" t="s">
        <v>276</v>
      </c>
      <c r="H224" s="187">
        <v>-4.5490000000000004</v>
      </c>
      <c r="I224" s="188"/>
      <c r="L224" s="184"/>
      <c r="M224" s="189"/>
      <c r="N224" s="190"/>
      <c r="O224" s="190"/>
      <c r="P224" s="190"/>
      <c r="Q224" s="190"/>
      <c r="R224" s="190"/>
      <c r="S224" s="190"/>
      <c r="T224" s="191"/>
      <c r="AT224" s="185" t="s">
        <v>126</v>
      </c>
      <c r="AU224" s="185" t="s">
        <v>124</v>
      </c>
      <c r="AV224" s="14" t="s">
        <v>124</v>
      </c>
      <c r="AW224" s="14" t="s">
        <v>29</v>
      </c>
      <c r="AX224" s="14" t="s">
        <v>73</v>
      </c>
      <c r="AY224" s="185" t="s">
        <v>116</v>
      </c>
    </row>
    <row r="225" spans="1:65" s="15" customFormat="1" ht="11.25">
      <c r="B225" s="192"/>
      <c r="D225" s="177" t="s">
        <v>126</v>
      </c>
      <c r="E225" s="193" t="s">
        <v>1</v>
      </c>
      <c r="F225" s="194" t="s">
        <v>133</v>
      </c>
      <c r="H225" s="195">
        <v>29.977000000000004</v>
      </c>
      <c r="I225" s="196"/>
      <c r="L225" s="192"/>
      <c r="M225" s="197"/>
      <c r="N225" s="198"/>
      <c r="O225" s="198"/>
      <c r="P225" s="198"/>
      <c r="Q225" s="198"/>
      <c r="R225" s="198"/>
      <c r="S225" s="198"/>
      <c r="T225" s="199"/>
      <c r="AT225" s="193" t="s">
        <v>126</v>
      </c>
      <c r="AU225" s="193" t="s">
        <v>124</v>
      </c>
      <c r="AV225" s="15" t="s">
        <v>123</v>
      </c>
      <c r="AW225" s="15" t="s">
        <v>29</v>
      </c>
      <c r="AX225" s="15" t="s">
        <v>81</v>
      </c>
      <c r="AY225" s="193" t="s">
        <v>116</v>
      </c>
    </row>
    <row r="226" spans="1:65" s="12" customFormat="1" ht="22.9" customHeight="1">
      <c r="B226" s="148"/>
      <c r="D226" s="149" t="s">
        <v>72</v>
      </c>
      <c r="E226" s="159" t="s">
        <v>277</v>
      </c>
      <c r="F226" s="159" t="s">
        <v>278</v>
      </c>
      <c r="I226" s="151"/>
      <c r="J226" s="160">
        <f>BK226</f>
        <v>0</v>
      </c>
      <c r="L226" s="148"/>
      <c r="M226" s="153"/>
      <c r="N226" s="154"/>
      <c r="O226" s="154"/>
      <c r="P226" s="155">
        <f>SUM(P227:P239)</f>
        <v>0</v>
      </c>
      <c r="Q226" s="154"/>
      <c r="R226" s="155">
        <f>SUM(R227:R239)</f>
        <v>0</v>
      </c>
      <c r="S226" s="154"/>
      <c r="T226" s="156">
        <f>SUM(T227:T239)</f>
        <v>1.2416199999999999</v>
      </c>
      <c r="AR226" s="149" t="s">
        <v>124</v>
      </c>
      <c r="AT226" s="157" t="s">
        <v>72</v>
      </c>
      <c r="AU226" s="157" t="s">
        <v>81</v>
      </c>
      <c r="AY226" s="149" t="s">
        <v>116</v>
      </c>
      <c r="BK226" s="158">
        <f>SUM(BK227:BK239)</f>
        <v>0</v>
      </c>
    </row>
    <row r="227" spans="1:65" s="2" customFormat="1" ht="16.5" customHeight="1">
      <c r="A227" s="32"/>
      <c r="B227" s="161"/>
      <c r="C227" s="162" t="s">
        <v>279</v>
      </c>
      <c r="D227" s="162" t="s">
        <v>119</v>
      </c>
      <c r="E227" s="163" t="s">
        <v>280</v>
      </c>
      <c r="F227" s="164" t="s">
        <v>281</v>
      </c>
      <c r="G227" s="165" t="s">
        <v>122</v>
      </c>
      <c r="H227" s="166">
        <v>51.86</v>
      </c>
      <c r="I227" s="167"/>
      <c r="J227" s="168">
        <f>ROUND(I227*H227,2)</f>
        <v>0</v>
      </c>
      <c r="K227" s="169"/>
      <c r="L227" s="33"/>
      <c r="M227" s="170" t="s">
        <v>1</v>
      </c>
      <c r="N227" s="171" t="s">
        <v>39</v>
      </c>
      <c r="O227" s="58"/>
      <c r="P227" s="172">
        <f>O227*H227</f>
        <v>0</v>
      </c>
      <c r="Q227" s="172">
        <v>0</v>
      </c>
      <c r="R227" s="172">
        <f>Q227*H227</f>
        <v>0</v>
      </c>
      <c r="S227" s="172">
        <v>5.0000000000000001E-3</v>
      </c>
      <c r="T227" s="173">
        <f>S227*H227</f>
        <v>0.25929999999999997</v>
      </c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R227" s="174" t="s">
        <v>214</v>
      </c>
      <c r="AT227" s="174" t="s">
        <v>119</v>
      </c>
      <c r="AU227" s="174" t="s">
        <v>124</v>
      </c>
      <c r="AY227" s="17" t="s">
        <v>116</v>
      </c>
      <c r="BE227" s="175">
        <f>IF(N227="základná",J227,0)</f>
        <v>0</v>
      </c>
      <c r="BF227" s="175">
        <f>IF(N227="znížená",J227,0)</f>
        <v>0</v>
      </c>
      <c r="BG227" s="175">
        <f>IF(N227="zákl. prenesená",J227,0)</f>
        <v>0</v>
      </c>
      <c r="BH227" s="175">
        <f>IF(N227="zníž. prenesená",J227,0)</f>
        <v>0</v>
      </c>
      <c r="BI227" s="175">
        <f>IF(N227="nulová",J227,0)</f>
        <v>0</v>
      </c>
      <c r="BJ227" s="17" t="s">
        <v>124</v>
      </c>
      <c r="BK227" s="175">
        <f>ROUND(I227*H227,2)</f>
        <v>0</v>
      </c>
      <c r="BL227" s="17" t="s">
        <v>214</v>
      </c>
      <c r="BM227" s="174" t="s">
        <v>282</v>
      </c>
    </row>
    <row r="228" spans="1:65" s="13" customFormat="1" ht="22.5">
      <c r="B228" s="176"/>
      <c r="D228" s="177" t="s">
        <v>126</v>
      </c>
      <c r="E228" s="178" t="s">
        <v>1</v>
      </c>
      <c r="F228" s="179" t="s">
        <v>127</v>
      </c>
      <c r="H228" s="178" t="s">
        <v>1</v>
      </c>
      <c r="I228" s="180"/>
      <c r="L228" s="176"/>
      <c r="M228" s="181"/>
      <c r="N228" s="182"/>
      <c r="O228" s="182"/>
      <c r="P228" s="182"/>
      <c r="Q228" s="182"/>
      <c r="R228" s="182"/>
      <c r="S228" s="182"/>
      <c r="T228" s="183"/>
      <c r="AT228" s="178" t="s">
        <v>126</v>
      </c>
      <c r="AU228" s="178" t="s">
        <v>124</v>
      </c>
      <c r="AV228" s="13" t="s">
        <v>81</v>
      </c>
      <c r="AW228" s="13" t="s">
        <v>29</v>
      </c>
      <c r="AX228" s="13" t="s">
        <v>73</v>
      </c>
      <c r="AY228" s="178" t="s">
        <v>116</v>
      </c>
    </row>
    <row r="229" spans="1:65" s="14" customFormat="1" ht="11.25">
      <c r="B229" s="184"/>
      <c r="D229" s="177" t="s">
        <v>126</v>
      </c>
      <c r="E229" s="185" t="s">
        <v>1</v>
      </c>
      <c r="F229" s="186" t="s">
        <v>128</v>
      </c>
      <c r="H229" s="187">
        <v>41.16</v>
      </c>
      <c r="I229" s="188"/>
      <c r="L229" s="184"/>
      <c r="M229" s="189"/>
      <c r="N229" s="190"/>
      <c r="O229" s="190"/>
      <c r="P229" s="190"/>
      <c r="Q229" s="190"/>
      <c r="R229" s="190"/>
      <c r="S229" s="190"/>
      <c r="T229" s="191"/>
      <c r="AT229" s="185" t="s">
        <v>126</v>
      </c>
      <c r="AU229" s="185" t="s">
        <v>124</v>
      </c>
      <c r="AV229" s="14" t="s">
        <v>124</v>
      </c>
      <c r="AW229" s="14" t="s">
        <v>29</v>
      </c>
      <c r="AX229" s="14" t="s">
        <v>73</v>
      </c>
      <c r="AY229" s="185" t="s">
        <v>116</v>
      </c>
    </row>
    <row r="230" spans="1:65" s="13" customFormat="1" ht="22.5">
      <c r="B230" s="176"/>
      <c r="D230" s="177" t="s">
        <v>126</v>
      </c>
      <c r="E230" s="178" t="s">
        <v>1</v>
      </c>
      <c r="F230" s="179" t="s">
        <v>129</v>
      </c>
      <c r="H230" s="178" t="s">
        <v>1</v>
      </c>
      <c r="I230" s="180"/>
      <c r="L230" s="176"/>
      <c r="M230" s="181"/>
      <c r="N230" s="182"/>
      <c r="O230" s="182"/>
      <c r="P230" s="182"/>
      <c r="Q230" s="182"/>
      <c r="R230" s="182"/>
      <c r="S230" s="182"/>
      <c r="T230" s="183"/>
      <c r="AT230" s="178" t="s">
        <v>126</v>
      </c>
      <c r="AU230" s="178" t="s">
        <v>124</v>
      </c>
      <c r="AV230" s="13" t="s">
        <v>81</v>
      </c>
      <c r="AW230" s="13" t="s">
        <v>29</v>
      </c>
      <c r="AX230" s="13" t="s">
        <v>73</v>
      </c>
      <c r="AY230" s="178" t="s">
        <v>116</v>
      </c>
    </row>
    <row r="231" spans="1:65" s="14" customFormat="1" ht="11.25">
      <c r="B231" s="184"/>
      <c r="D231" s="177" t="s">
        <v>126</v>
      </c>
      <c r="E231" s="185" t="s">
        <v>1</v>
      </c>
      <c r="F231" s="186" t="s">
        <v>130</v>
      </c>
      <c r="H231" s="187">
        <v>10.7</v>
      </c>
      <c r="I231" s="188"/>
      <c r="L231" s="184"/>
      <c r="M231" s="189"/>
      <c r="N231" s="190"/>
      <c r="O231" s="190"/>
      <c r="P231" s="190"/>
      <c r="Q231" s="190"/>
      <c r="R231" s="190"/>
      <c r="S231" s="190"/>
      <c r="T231" s="191"/>
      <c r="AT231" s="185" t="s">
        <v>126</v>
      </c>
      <c r="AU231" s="185" t="s">
        <v>124</v>
      </c>
      <c r="AV231" s="14" t="s">
        <v>124</v>
      </c>
      <c r="AW231" s="14" t="s">
        <v>29</v>
      </c>
      <c r="AX231" s="14" t="s">
        <v>73</v>
      </c>
      <c r="AY231" s="185" t="s">
        <v>116</v>
      </c>
    </row>
    <row r="232" spans="1:65" s="15" customFormat="1" ht="11.25">
      <c r="B232" s="192"/>
      <c r="D232" s="177" t="s">
        <v>126</v>
      </c>
      <c r="E232" s="193" t="s">
        <v>1</v>
      </c>
      <c r="F232" s="194" t="s">
        <v>133</v>
      </c>
      <c r="H232" s="195">
        <v>51.86</v>
      </c>
      <c r="I232" s="196"/>
      <c r="L232" s="192"/>
      <c r="M232" s="197"/>
      <c r="N232" s="198"/>
      <c r="O232" s="198"/>
      <c r="P232" s="198"/>
      <c r="Q232" s="198"/>
      <c r="R232" s="198"/>
      <c r="S232" s="198"/>
      <c r="T232" s="199"/>
      <c r="AT232" s="193" t="s">
        <v>126</v>
      </c>
      <c r="AU232" s="193" t="s">
        <v>124</v>
      </c>
      <c r="AV232" s="15" t="s">
        <v>123</v>
      </c>
      <c r="AW232" s="15" t="s">
        <v>29</v>
      </c>
      <c r="AX232" s="15" t="s">
        <v>81</v>
      </c>
      <c r="AY232" s="193" t="s">
        <v>116</v>
      </c>
    </row>
    <row r="233" spans="1:65" s="2" customFormat="1" ht="16.5" customHeight="1">
      <c r="A233" s="32"/>
      <c r="B233" s="161"/>
      <c r="C233" s="162" t="s">
        <v>283</v>
      </c>
      <c r="D233" s="162" t="s">
        <v>119</v>
      </c>
      <c r="E233" s="163" t="s">
        <v>284</v>
      </c>
      <c r="F233" s="164" t="s">
        <v>285</v>
      </c>
      <c r="G233" s="165" t="s">
        <v>122</v>
      </c>
      <c r="H233" s="166">
        <v>225</v>
      </c>
      <c r="I233" s="167"/>
      <c r="J233" s="168">
        <f>ROUND(I233*H233,2)</f>
        <v>0</v>
      </c>
      <c r="K233" s="169"/>
      <c r="L233" s="33"/>
      <c r="M233" s="170" t="s">
        <v>1</v>
      </c>
      <c r="N233" s="171" t="s">
        <v>39</v>
      </c>
      <c r="O233" s="58"/>
      <c r="P233" s="172">
        <f>O233*H233</f>
        <v>0</v>
      </c>
      <c r="Q233" s="172">
        <v>0</v>
      </c>
      <c r="R233" s="172">
        <f>Q233*H233</f>
        <v>0</v>
      </c>
      <c r="S233" s="172">
        <v>4.0000000000000001E-3</v>
      </c>
      <c r="T233" s="173">
        <f>S233*H233</f>
        <v>0.9</v>
      </c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R233" s="174" t="s">
        <v>214</v>
      </c>
      <c r="AT233" s="174" t="s">
        <v>119</v>
      </c>
      <c r="AU233" s="174" t="s">
        <v>124</v>
      </c>
      <c r="AY233" s="17" t="s">
        <v>116</v>
      </c>
      <c r="BE233" s="175">
        <f>IF(N233="základná",J233,0)</f>
        <v>0</v>
      </c>
      <c r="BF233" s="175">
        <f>IF(N233="znížená",J233,0)</f>
        <v>0</v>
      </c>
      <c r="BG233" s="175">
        <f>IF(N233="zákl. prenesená",J233,0)</f>
        <v>0</v>
      </c>
      <c r="BH233" s="175">
        <f>IF(N233="zníž. prenesená",J233,0)</f>
        <v>0</v>
      </c>
      <c r="BI233" s="175">
        <f>IF(N233="nulová",J233,0)</f>
        <v>0</v>
      </c>
      <c r="BJ233" s="17" t="s">
        <v>124</v>
      </c>
      <c r="BK233" s="175">
        <f>ROUND(I233*H233,2)</f>
        <v>0</v>
      </c>
      <c r="BL233" s="17" t="s">
        <v>214</v>
      </c>
      <c r="BM233" s="174" t="s">
        <v>286</v>
      </c>
    </row>
    <row r="234" spans="1:65" s="13" customFormat="1" ht="11.25">
      <c r="B234" s="176"/>
      <c r="D234" s="177" t="s">
        <v>126</v>
      </c>
      <c r="E234" s="178" t="s">
        <v>1</v>
      </c>
      <c r="F234" s="179" t="s">
        <v>131</v>
      </c>
      <c r="H234" s="178" t="s">
        <v>1</v>
      </c>
      <c r="I234" s="180"/>
      <c r="L234" s="176"/>
      <c r="M234" s="181"/>
      <c r="N234" s="182"/>
      <c r="O234" s="182"/>
      <c r="P234" s="182"/>
      <c r="Q234" s="182"/>
      <c r="R234" s="182"/>
      <c r="S234" s="182"/>
      <c r="T234" s="183"/>
      <c r="AT234" s="178" t="s">
        <v>126</v>
      </c>
      <c r="AU234" s="178" t="s">
        <v>124</v>
      </c>
      <c r="AV234" s="13" t="s">
        <v>81</v>
      </c>
      <c r="AW234" s="13" t="s">
        <v>29</v>
      </c>
      <c r="AX234" s="13" t="s">
        <v>73</v>
      </c>
      <c r="AY234" s="178" t="s">
        <v>116</v>
      </c>
    </row>
    <row r="235" spans="1:65" s="14" customFormat="1" ht="11.25">
      <c r="B235" s="184"/>
      <c r="D235" s="177" t="s">
        <v>126</v>
      </c>
      <c r="E235" s="185" t="s">
        <v>1</v>
      </c>
      <c r="F235" s="186" t="s">
        <v>132</v>
      </c>
      <c r="H235" s="187">
        <v>225</v>
      </c>
      <c r="I235" s="188"/>
      <c r="L235" s="184"/>
      <c r="M235" s="189"/>
      <c r="N235" s="190"/>
      <c r="O235" s="190"/>
      <c r="P235" s="190"/>
      <c r="Q235" s="190"/>
      <c r="R235" s="190"/>
      <c r="S235" s="190"/>
      <c r="T235" s="191"/>
      <c r="AT235" s="185" t="s">
        <v>126</v>
      </c>
      <c r="AU235" s="185" t="s">
        <v>124</v>
      </c>
      <c r="AV235" s="14" t="s">
        <v>124</v>
      </c>
      <c r="AW235" s="14" t="s">
        <v>29</v>
      </c>
      <c r="AX235" s="14" t="s">
        <v>81</v>
      </c>
      <c r="AY235" s="185" t="s">
        <v>116</v>
      </c>
    </row>
    <row r="236" spans="1:65" s="2" customFormat="1" ht="16.5" customHeight="1">
      <c r="A236" s="32"/>
      <c r="B236" s="161"/>
      <c r="C236" s="162" t="s">
        <v>287</v>
      </c>
      <c r="D236" s="162" t="s">
        <v>119</v>
      </c>
      <c r="E236" s="163" t="s">
        <v>288</v>
      </c>
      <c r="F236" s="164" t="s">
        <v>289</v>
      </c>
      <c r="G236" s="165" t="s">
        <v>122</v>
      </c>
      <c r="H236" s="166">
        <v>41.16</v>
      </c>
      <c r="I236" s="167"/>
      <c r="J236" s="168">
        <f>ROUND(I236*H236,2)</f>
        <v>0</v>
      </c>
      <c r="K236" s="169"/>
      <c r="L236" s="33"/>
      <c r="M236" s="170" t="s">
        <v>1</v>
      </c>
      <c r="N236" s="171" t="s">
        <v>39</v>
      </c>
      <c r="O236" s="58"/>
      <c r="P236" s="172">
        <f>O236*H236</f>
        <v>0</v>
      </c>
      <c r="Q236" s="172">
        <v>0</v>
      </c>
      <c r="R236" s="172">
        <f>Q236*H236</f>
        <v>0</v>
      </c>
      <c r="S236" s="172">
        <v>2E-3</v>
      </c>
      <c r="T236" s="173">
        <f>S236*H236</f>
        <v>8.231999999999999E-2</v>
      </c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R236" s="174" t="s">
        <v>214</v>
      </c>
      <c r="AT236" s="174" t="s">
        <v>119</v>
      </c>
      <c r="AU236" s="174" t="s">
        <v>124</v>
      </c>
      <c r="AY236" s="17" t="s">
        <v>116</v>
      </c>
      <c r="BE236" s="175">
        <f>IF(N236="základná",J236,0)</f>
        <v>0</v>
      </c>
      <c r="BF236" s="175">
        <f>IF(N236="znížená",J236,0)</f>
        <v>0</v>
      </c>
      <c r="BG236" s="175">
        <f>IF(N236="zákl. prenesená",J236,0)</f>
        <v>0</v>
      </c>
      <c r="BH236" s="175">
        <f>IF(N236="zníž. prenesená",J236,0)</f>
        <v>0</v>
      </c>
      <c r="BI236" s="175">
        <f>IF(N236="nulová",J236,0)</f>
        <v>0</v>
      </c>
      <c r="BJ236" s="17" t="s">
        <v>124</v>
      </c>
      <c r="BK236" s="175">
        <f>ROUND(I236*H236,2)</f>
        <v>0</v>
      </c>
      <c r="BL236" s="17" t="s">
        <v>214</v>
      </c>
      <c r="BM236" s="174" t="s">
        <v>290</v>
      </c>
    </row>
    <row r="237" spans="1:65" s="13" customFormat="1" ht="22.5">
      <c r="B237" s="176"/>
      <c r="D237" s="177" t="s">
        <v>126</v>
      </c>
      <c r="E237" s="178" t="s">
        <v>1</v>
      </c>
      <c r="F237" s="179" t="s">
        <v>127</v>
      </c>
      <c r="H237" s="178" t="s">
        <v>1</v>
      </c>
      <c r="I237" s="180"/>
      <c r="L237" s="176"/>
      <c r="M237" s="181"/>
      <c r="N237" s="182"/>
      <c r="O237" s="182"/>
      <c r="P237" s="182"/>
      <c r="Q237" s="182"/>
      <c r="R237" s="182"/>
      <c r="S237" s="182"/>
      <c r="T237" s="183"/>
      <c r="AT237" s="178" t="s">
        <v>126</v>
      </c>
      <c r="AU237" s="178" t="s">
        <v>124</v>
      </c>
      <c r="AV237" s="13" t="s">
        <v>81</v>
      </c>
      <c r="AW237" s="13" t="s">
        <v>29</v>
      </c>
      <c r="AX237" s="13" t="s">
        <v>73</v>
      </c>
      <c r="AY237" s="178" t="s">
        <v>116</v>
      </c>
    </row>
    <row r="238" spans="1:65" s="14" customFormat="1" ht="11.25">
      <c r="B238" s="184"/>
      <c r="D238" s="177" t="s">
        <v>126</v>
      </c>
      <c r="E238" s="185" t="s">
        <v>1</v>
      </c>
      <c r="F238" s="186" t="s">
        <v>128</v>
      </c>
      <c r="H238" s="187">
        <v>41.16</v>
      </c>
      <c r="I238" s="188"/>
      <c r="L238" s="184"/>
      <c r="M238" s="189"/>
      <c r="N238" s="190"/>
      <c r="O238" s="190"/>
      <c r="P238" s="190"/>
      <c r="Q238" s="190"/>
      <c r="R238" s="190"/>
      <c r="S238" s="190"/>
      <c r="T238" s="191"/>
      <c r="AT238" s="185" t="s">
        <v>126</v>
      </c>
      <c r="AU238" s="185" t="s">
        <v>124</v>
      </c>
      <c r="AV238" s="14" t="s">
        <v>124</v>
      </c>
      <c r="AW238" s="14" t="s">
        <v>29</v>
      </c>
      <c r="AX238" s="14" t="s">
        <v>73</v>
      </c>
      <c r="AY238" s="185" t="s">
        <v>116</v>
      </c>
    </row>
    <row r="239" spans="1:65" s="15" customFormat="1" ht="11.25">
      <c r="B239" s="192"/>
      <c r="D239" s="177" t="s">
        <v>126</v>
      </c>
      <c r="E239" s="193" t="s">
        <v>1</v>
      </c>
      <c r="F239" s="194" t="s">
        <v>133</v>
      </c>
      <c r="H239" s="195">
        <v>41.16</v>
      </c>
      <c r="I239" s="196"/>
      <c r="L239" s="192"/>
      <c r="M239" s="197"/>
      <c r="N239" s="198"/>
      <c r="O239" s="198"/>
      <c r="P239" s="198"/>
      <c r="Q239" s="198"/>
      <c r="R239" s="198"/>
      <c r="S239" s="198"/>
      <c r="T239" s="199"/>
      <c r="AT239" s="193" t="s">
        <v>126</v>
      </c>
      <c r="AU239" s="193" t="s">
        <v>124</v>
      </c>
      <c r="AV239" s="15" t="s">
        <v>123</v>
      </c>
      <c r="AW239" s="15" t="s">
        <v>29</v>
      </c>
      <c r="AX239" s="15" t="s">
        <v>81</v>
      </c>
      <c r="AY239" s="193" t="s">
        <v>116</v>
      </c>
    </row>
    <row r="240" spans="1:65" s="12" customFormat="1" ht="22.9" customHeight="1">
      <c r="B240" s="148"/>
      <c r="D240" s="149" t="s">
        <v>72</v>
      </c>
      <c r="E240" s="159" t="s">
        <v>291</v>
      </c>
      <c r="F240" s="159" t="s">
        <v>292</v>
      </c>
      <c r="I240" s="151"/>
      <c r="J240" s="160">
        <f>BK240</f>
        <v>0</v>
      </c>
      <c r="L240" s="148"/>
      <c r="M240" s="153"/>
      <c r="N240" s="154"/>
      <c r="O240" s="154"/>
      <c r="P240" s="155">
        <f>P241</f>
        <v>0</v>
      </c>
      <c r="Q240" s="154"/>
      <c r="R240" s="155">
        <f>R241</f>
        <v>0</v>
      </c>
      <c r="S240" s="154"/>
      <c r="T240" s="156">
        <f>T241</f>
        <v>0</v>
      </c>
      <c r="AR240" s="149" t="s">
        <v>124</v>
      </c>
      <c r="AT240" s="157" t="s">
        <v>72</v>
      </c>
      <c r="AU240" s="157" t="s">
        <v>81</v>
      </c>
      <c r="AY240" s="149" t="s">
        <v>116</v>
      </c>
      <c r="BK240" s="158">
        <f>BK241</f>
        <v>0</v>
      </c>
    </row>
    <row r="241" spans="1:65" s="2" customFormat="1" ht="16.5" customHeight="1">
      <c r="A241" s="32"/>
      <c r="B241" s="161"/>
      <c r="C241" s="162" t="s">
        <v>293</v>
      </c>
      <c r="D241" s="162" t="s">
        <v>119</v>
      </c>
      <c r="E241" s="163" t="s">
        <v>294</v>
      </c>
      <c r="F241" s="164" t="s">
        <v>295</v>
      </c>
      <c r="G241" s="165" t="s">
        <v>155</v>
      </c>
      <c r="H241" s="166">
        <v>1</v>
      </c>
      <c r="I241" s="167"/>
      <c r="J241" s="168">
        <f>ROUND(I241*H241,2)</f>
        <v>0</v>
      </c>
      <c r="K241" s="169"/>
      <c r="L241" s="33"/>
      <c r="M241" s="170" t="s">
        <v>1</v>
      </c>
      <c r="N241" s="171" t="s">
        <v>39</v>
      </c>
      <c r="O241" s="58"/>
      <c r="P241" s="172">
        <f>O241*H241</f>
        <v>0</v>
      </c>
      <c r="Q241" s="172">
        <v>0</v>
      </c>
      <c r="R241" s="172">
        <f>Q241*H241</f>
        <v>0</v>
      </c>
      <c r="S241" s="172">
        <v>0</v>
      </c>
      <c r="T241" s="173">
        <f>S241*H241</f>
        <v>0</v>
      </c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R241" s="174" t="s">
        <v>214</v>
      </c>
      <c r="AT241" s="174" t="s">
        <v>119</v>
      </c>
      <c r="AU241" s="174" t="s">
        <v>124</v>
      </c>
      <c r="AY241" s="17" t="s">
        <v>116</v>
      </c>
      <c r="BE241" s="175">
        <f>IF(N241="základná",J241,0)</f>
        <v>0</v>
      </c>
      <c r="BF241" s="175">
        <f>IF(N241="znížená",J241,0)</f>
        <v>0</v>
      </c>
      <c r="BG241" s="175">
        <f>IF(N241="zákl. prenesená",J241,0)</f>
        <v>0</v>
      </c>
      <c r="BH241" s="175">
        <f>IF(N241="zníž. prenesená",J241,0)</f>
        <v>0</v>
      </c>
      <c r="BI241" s="175">
        <f>IF(N241="nulová",J241,0)</f>
        <v>0</v>
      </c>
      <c r="BJ241" s="17" t="s">
        <v>124</v>
      </c>
      <c r="BK241" s="175">
        <f>ROUND(I241*H241,2)</f>
        <v>0</v>
      </c>
      <c r="BL241" s="17" t="s">
        <v>214</v>
      </c>
      <c r="BM241" s="174" t="s">
        <v>296</v>
      </c>
    </row>
    <row r="242" spans="1:65" s="12" customFormat="1" ht="22.9" customHeight="1">
      <c r="B242" s="148"/>
      <c r="D242" s="149" t="s">
        <v>72</v>
      </c>
      <c r="E242" s="159" t="s">
        <v>297</v>
      </c>
      <c r="F242" s="159" t="s">
        <v>298</v>
      </c>
      <c r="I242" s="151"/>
      <c r="J242" s="160">
        <f>BK242</f>
        <v>0</v>
      </c>
      <c r="L242" s="148"/>
      <c r="M242" s="153"/>
      <c r="N242" s="154"/>
      <c r="O242" s="154"/>
      <c r="P242" s="155">
        <f>SUM(P243:P250)</f>
        <v>0</v>
      </c>
      <c r="Q242" s="154"/>
      <c r="R242" s="155">
        <f>SUM(R243:R250)</f>
        <v>0</v>
      </c>
      <c r="S242" s="154"/>
      <c r="T242" s="156">
        <f>SUM(T243:T250)</f>
        <v>0.121415</v>
      </c>
      <c r="AR242" s="149" t="s">
        <v>124</v>
      </c>
      <c r="AT242" s="157" t="s">
        <v>72</v>
      </c>
      <c r="AU242" s="157" t="s">
        <v>81</v>
      </c>
      <c r="AY242" s="149" t="s">
        <v>116</v>
      </c>
      <c r="BK242" s="158">
        <f>SUM(BK243:BK250)</f>
        <v>0</v>
      </c>
    </row>
    <row r="243" spans="1:65" s="2" customFormat="1" ht="16.5" customHeight="1">
      <c r="A243" s="32"/>
      <c r="B243" s="161"/>
      <c r="C243" s="162" t="s">
        <v>299</v>
      </c>
      <c r="D243" s="162" t="s">
        <v>119</v>
      </c>
      <c r="E243" s="163" t="s">
        <v>300</v>
      </c>
      <c r="F243" s="164" t="s">
        <v>301</v>
      </c>
      <c r="G243" s="165" t="s">
        <v>175</v>
      </c>
      <c r="H243" s="166">
        <v>68.284999999999997</v>
      </c>
      <c r="I243" s="167"/>
      <c r="J243" s="168">
        <f>ROUND(I243*H243,2)</f>
        <v>0</v>
      </c>
      <c r="K243" s="169"/>
      <c r="L243" s="33"/>
      <c r="M243" s="170" t="s">
        <v>1</v>
      </c>
      <c r="N243" s="171" t="s">
        <v>39</v>
      </c>
      <c r="O243" s="58"/>
      <c r="P243" s="172">
        <f>O243*H243</f>
        <v>0</v>
      </c>
      <c r="Q243" s="172">
        <v>0</v>
      </c>
      <c r="R243" s="172">
        <f>Q243*H243</f>
        <v>0</v>
      </c>
      <c r="S243" s="172">
        <v>1E-3</v>
      </c>
      <c r="T243" s="173">
        <f>S243*H243</f>
        <v>6.8284999999999998E-2</v>
      </c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R243" s="174" t="s">
        <v>214</v>
      </c>
      <c r="AT243" s="174" t="s">
        <v>119</v>
      </c>
      <c r="AU243" s="174" t="s">
        <v>124</v>
      </c>
      <c r="AY243" s="17" t="s">
        <v>116</v>
      </c>
      <c r="BE243" s="175">
        <f>IF(N243="základná",J243,0)</f>
        <v>0</v>
      </c>
      <c r="BF243" s="175">
        <f>IF(N243="znížená",J243,0)</f>
        <v>0</v>
      </c>
      <c r="BG243" s="175">
        <f>IF(N243="zákl. prenesená",J243,0)</f>
        <v>0</v>
      </c>
      <c r="BH243" s="175">
        <f>IF(N243="zníž. prenesená",J243,0)</f>
        <v>0</v>
      </c>
      <c r="BI243" s="175">
        <f>IF(N243="nulová",J243,0)</f>
        <v>0</v>
      </c>
      <c r="BJ243" s="17" t="s">
        <v>124</v>
      </c>
      <c r="BK243" s="175">
        <f>ROUND(I243*H243,2)</f>
        <v>0</v>
      </c>
      <c r="BL243" s="17" t="s">
        <v>214</v>
      </c>
      <c r="BM243" s="174" t="s">
        <v>302</v>
      </c>
    </row>
    <row r="244" spans="1:65" s="13" customFormat="1" ht="33.75">
      <c r="B244" s="176"/>
      <c r="D244" s="177" t="s">
        <v>126</v>
      </c>
      <c r="E244" s="178" t="s">
        <v>1</v>
      </c>
      <c r="F244" s="179" t="s">
        <v>146</v>
      </c>
      <c r="H244" s="178" t="s">
        <v>1</v>
      </c>
      <c r="I244" s="180"/>
      <c r="L244" s="176"/>
      <c r="M244" s="181"/>
      <c r="N244" s="182"/>
      <c r="O244" s="182"/>
      <c r="P244" s="182"/>
      <c r="Q244" s="182"/>
      <c r="R244" s="182"/>
      <c r="S244" s="182"/>
      <c r="T244" s="183"/>
      <c r="AT244" s="178" t="s">
        <v>126</v>
      </c>
      <c r="AU244" s="178" t="s">
        <v>124</v>
      </c>
      <c r="AV244" s="13" t="s">
        <v>81</v>
      </c>
      <c r="AW244" s="13" t="s">
        <v>29</v>
      </c>
      <c r="AX244" s="13" t="s">
        <v>73</v>
      </c>
      <c r="AY244" s="178" t="s">
        <v>116</v>
      </c>
    </row>
    <row r="245" spans="1:65" s="14" customFormat="1" ht="11.25">
      <c r="B245" s="184"/>
      <c r="D245" s="177" t="s">
        <v>126</v>
      </c>
      <c r="E245" s="185" t="s">
        <v>1</v>
      </c>
      <c r="F245" s="186" t="s">
        <v>303</v>
      </c>
      <c r="H245" s="187">
        <v>68.284999999999997</v>
      </c>
      <c r="I245" s="188"/>
      <c r="L245" s="184"/>
      <c r="M245" s="189"/>
      <c r="N245" s="190"/>
      <c r="O245" s="190"/>
      <c r="P245" s="190"/>
      <c r="Q245" s="190"/>
      <c r="R245" s="190"/>
      <c r="S245" s="190"/>
      <c r="T245" s="191"/>
      <c r="AT245" s="185" t="s">
        <v>126</v>
      </c>
      <c r="AU245" s="185" t="s">
        <v>124</v>
      </c>
      <c r="AV245" s="14" t="s">
        <v>124</v>
      </c>
      <c r="AW245" s="14" t="s">
        <v>29</v>
      </c>
      <c r="AX245" s="14" t="s">
        <v>73</v>
      </c>
      <c r="AY245" s="185" t="s">
        <v>116</v>
      </c>
    </row>
    <row r="246" spans="1:65" s="15" customFormat="1" ht="11.25">
      <c r="B246" s="192"/>
      <c r="D246" s="177" t="s">
        <v>126</v>
      </c>
      <c r="E246" s="193" t="s">
        <v>1</v>
      </c>
      <c r="F246" s="194" t="s">
        <v>133</v>
      </c>
      <c r="H246" s="195">
        <v>68.284999999999997</v>
      </c>
      <c r="I246" s="196"/>
      <c r="L246" s="192"/>
      <c r="M246" s="197"/>
      <c r="N246" s="198"/>
      <c r="O246" s="198"/>
      <c r="P246" s="198"/>
      <c r="Q246" s="198"/>
      <c r="R246" s="198"/>
      <c r="S246" s="198"/>
      <c r="T246" s="199"/>
      <c r="AT246" s="193" t="s">
        <v>126</v>
      </c>
      <c r="AU246" s="193" t="s">
        <v>124</v>
      </c>
      <c r="AV246" s="15" t="s">
        <v>123</v>
      </c>
      <c r="AW246" s="15" t="s">
        <v>29</v>
      </c>
      <c r="AX246" s="15" t="s">
        <v>81</v>
      </c>
      <c r="AY246" s="193" t="s">
        <v>116</v>
      </c>
    </row>
    <row r="247" spans="1:65" s="2" customFormat="1" ht="21.75" customHeight="1">
      <c r="A247" s="32"/>
      <c r="B247" s="161"/>
      <c r="C247" s="162" t="s">
        <v>304</v>
      </c>
      <c r="D247" s="162" t="s">
        <v>119</v>
      </c>
      <c r="E247" s="163" t="s">
        <v>305</v>
      </c>
      <c r="F247" s="164" t="s">
        <v>306</v>
      </c>
      <c r="G247" s="165" t="s">
        <v>122</v>
      </c>
      <c r="H247" s="166">
        <v>53.13</v>
      </c>
      <c r="I247" s="167"/>
      <c r="J247" s="168">
        <f>ROUND(I247*H247,2)</f>
        <v>0</v>
      </c>
      <c r="K247" s="169"/>
      <c r="L247" s="33"/>
      <c r="M247" s="170" t="s">
        <v>1</v>
      </c>
      <c r="N247" s="171" t="s">
        <v>39</v>
      </c>
      <c r="O247" s="58"/>
      <c r="P247" s="172">
        <f>O247*H247</f>
        <v>0</v>
      </c>
      <c r="Q247" s="172">
        <v>0</v>
      </c>
      <c r="R247" s="172">
        <f>Q247*H247</f>
        <v>0</v>
      </c>
      <c r="S247" s="172">
        <v>1E-3</v>
      </c>
      <c r="T247" s="173">
        <f>S247*H247</f>
        <v>5.3130000000000004E-2</v>
      </c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R247" s="174" t="s">
        <v>214</v>
      </c>
      <c r="AT247" s="174" t="s">
        <v>119</v>
      </c>
      <c r="AU247" s="174" t="s">
        <v>124</v>
      </c>
      <c r="AY247" s="17" t="s">
        <v>116</v>
      </c>
      <c r="BE247" s="175">
        <f>IF(N247="základná",J247,0)</f>
        <v>0</v>
      </c>
      <c r="BF247" s="175">
        <f>IF(N247="znížená",J247,0)</f>
        <v>0</v>
      </c>
      <c r="BG247" s="175">
        <f>IF(N247="zákl. prenesená",J247,0)</f>
        <v>0</v>
      </c>
      <c r="BH247" s="175">
        <f>IF(N247="zníž. prenesená",J247,0)</f>
        <v>0</v>
      </c>
      <c r="BI247" s="175">
        <f>IF(N247="nulová",J247,0)</f>
        <v>0</v>
      </c>
      <c r="BJ247" s="17" t="s">
        <v>124</v>
      </c>
      <c r="BK247" s="175">
        <f>ROUND(I247*H247,2)</f>
        <v>0</v>
      </c>
      <c r="BL247" s="17" t="s">
        <v>214</v>
      </c>
      <c r="BM247" s="174" t="s">
        <v>307</v>
      </c>
    </row>
    <row r="248" spans="1:65" s="13" customFormat="1" ht="33.75">
      <c r="B248" s="176"/>
      <c r="D248" s="177" t="s">
        <v>126</v>
      </c>
      <c r="E248" s="178" t="s">
        <v>1</v>
      </c>
      <c r="F248" s="179" t="s">
        <v>146</v>
      </c>
      <c r="H248" s="178" t="s">
        <v>1</v>
      </c>
      <c r="I248" s="180"/>
      <c r="L248" s="176"/>
      <c r="M248" s="181"/>
      <c r="N248" s="182"/>
      <c r="O248" s="182"/>
      <c r="P248" s="182"/>
      <c r="Q248" s="182"/>
      <c r="R248" s="182"/>
      <c r="S248" s="182"/>
      <c r="T248" s="183"/>
      <c r="AT248" s="178" t="s">
        <v>126</v>
      </c>
      <c r="AU248" s="178" t="s">
        <v>124</v>
      </c>
      <c r="AV248" s="13" t="s">
        <v>81</v>
      </c>
      <c r="AW248" s="13" t="s">
        <v>29</v>
      </c>
      <c r="AX248" s="13" t="s">
        <v>73</v>
      </c>
      <c r="AY248" s="178" t="s">
        <v>116</v>
      </c>
    </row>
    <row r="249" spans="1:65" s="14" customFormat="1" ht="11.25">
      <c r="B249" s="184"/>
      <c r="D249" s="177" t="s">
        <v>126</v>
      </c>
      <c r="E249" s="185" t="s">
        <v>1</v>
      </c>
      <c r="F249" s="186" t="s">
        <v>147</v>
      </c>
      <c r="H249" s="187">
        <v>53.13</v>
      </c>
      <c r="I249" s="188"/>
      <c r="L249" s="184"/>
      <c r="M249" s="189"/>
      <c r="N249" s="190"/>
      <c r="O249" s="190"/>
      <c r="P249" s="190"/>
      <c r="Q249" s="190"/>
      <c r="R249" s="190"/>
      <c r="S249" s="190"/>
      <c r="T249" s="191"/>
      <c r="AT249" s="185" t="s">
        <v>126</v>
      </c>
      <c r="AU249" s="185" t="s">
        <v>124</v>
      </c>
      <c r="AV249" s="14" t="s">
        <v>124</v>
      </c>
      <c r="AW249" s="14" t="s">
        <v>29</v>
      </c>
      <c r="AX249" s="14" t="s">
        <v>73</v>
      </c>
      <c r="AY249" s="185" t="s">
        <v>116</v>
      </c>
    </row>
    <row r="250" spans="1:65" s="15" customFormat="1" ht="11.25">
      <c r="B250" s="192"/>
      <c r="D250" s="177" t="s">
        <v>126</v>
      </c>
      <c r="E250" s="193" t="s">
        <v>1</v>
      </c>
      <c r="F250" s="194" t="s">
        <v>133</v>
      </c>
      <c r="H250" s="195">
        <v>53.13</v>
      </c>
      <c r="I250" s="196"/>
      <c r="L250" s="192"/>
      <c r="M250" s="203"/>
      <c r="N250" s="204"/>
      <c r="O250" s="204"/>
      <c r="P250" s="204"/>
      <c r="Q250" s="204"/>
      <c r="R250" s="204"/>
      <c r="S250" s="204"/>
      <c r="T250" s="205"/>
      <c r="AT250" s="193" t="s">
        <v>126</v>
      </c>
      <c r="AU250" s="193" t="s">
        <v>124</v>
      </c>
      <c r="AV250" s="15" t="s">
        <v>123</v>
      </c>
      <c r="AW250" s="15" t="s">
        <v>29</v>
      </c>
      <c r="AX250" s="15" t="s">
        <v>81</v>
      </c>
      <c r="AY250" s="193" t="s">
        <v>116</v>
      </c>
    </row>
    <row r="251" spans="1:65" s="2" customFormat="1" ht="6.95" customHeight="1">
      <c r="A251" s="32"/>
      <c r="B251" s="47"/>
      <c r="C251" s="48"/>
      <c r="D251" s="48"/>
      <c r="E251" s="48"/>
      <c r="F251" s="48"/>
      <c r="G251" s="48"/>
      <c r="H251" s="48"/>
      <c r="I251" s="120"/>
      <c r="J251" s="48"/>
      <c r="K251" s="48"/>
      <c r="L251" s="33"/>
      <c r="M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</row>
  </sheetData>
  <autoFilter ref="C123:K250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48"/>
  <sheetViews>
    <sheetView showGridLines="0" tabSelected="1" workbookViewId="0">
      <selection activeCell="J12" sqref="J12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3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3"/>
      <c r="L2" s="261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7" t="s">
        <v>85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94"/>
      <c r="J3" s="19"/>
      <c r="K3" s="19"/>
      <c r="L3" s="20"/>
      <c r="AT3" s="17" t="s">
        <v>73</v>
      </c>
    </row>
    <row r="4" spans="1:46" s="1" customFormat="1" ht="24.95" customHeight="1">
      <c r="B4" s="20"/>
      <c r="D4" s="21" t="s">
        <v>86</v>
      </c>
      <c r="I4" s="93"/>
      <c r="L4" s="20"/>
      <c r="M4" s="95" t="s">
        <v>9</v>
      </c>
      <c r="AT4" s="17" t="s">
        <v>3</v>
      </c>
    </row>
    <row r="5" spans="1:46" s="1" customFormat="1" ht="6.95" customHeight="1">
      <c r="B5" s="20"/>
      <c r="I5" s="93"/>
      <c r="L5" s="20"/>
    </row>
    <row r="6" spans="1:46" s="1" customFormat="1" ht="12" customHeight="1">
      <c r="B6" s="20"/>
      <c r="D6" s="27" t="s">
        <v>15</v>
      </c>
      <c r="I6" s="93"/>
      <c r="L6" s="20"/>
    </row>
    <row r="7" spans="1:46" s="1" customFormat="1" ht="23.25" customHeight="1">
      <c r="B7" s="20"/>
      <c r="E7" s="262" t="str">
        <f>'Rekapitulácia stavby'!K6</f>
        <v>REKONŠTRUKCIA PRIESTOROV PRE INŠTALÁCIU ZDRAVOTNÍCKEHO ZARIADENIA LITOTRIPTORU</v>
      </c>
      <c r="F7" s="263"/>
      <c r="G7" s="263"/>
      <c r="H7" s="263"/>
      <c r="I7" s="93"/>
      <c r="L7" s="20"/>
    </row>
    <row r="8" spans="1:46" s="2" customFormat="1" ht="12" customHeight="1">
      <c r="A8" s="32"/>
      <c r="B8" s="33"/>
      <c r="C8" s="32"/>
      <c r="D8" s="27" t="s">
        <v>87</v>
      </c>
      <c r="E8" s="32"/>
      <c r="F8" s="32"/>
      <c r="G8" s="32"/>
      <c r="H8" s="32"/>
      <c r="I8" s="96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42" t="s">
        <v>308</v>
      </c>
      <c r="F9" s="264"/>
      <c r="G9" s="264"/>
      <c r="H9" s="264"/>
      <c r="I9" s="96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3"/>
      <c r="C10" s="32"/>
      <c r="D10" s="32"/>
      <c r="E10" s="32"/>
      <c r="F10" s="32"/>
      <c r="G10" s="32"/>
      <c r="H10" s="32"/>
      <c r="I10" s="96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17</v>
      </c>
      <c r="E11" s="32"/>
      <c r="F11" s="25" t="s">
        <v>1</v>
      </c>
      <c r="G11" s="32"/>
      <c r="H11" s="32"/>
      <c r="I11" s="97" t="s">
        <v>18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19</v>
      </c>
      <c r="E12" s="32"/>
      <c r="F12" s="25" t="s">
        <v>20</v>
      </c>
      <c r="G12" s="32"/>
      <c r="H12" s="32"/>
      <c r="I12" s="97" t="s">
        <v>21</v>
      </c>
      <c r="J12" s="55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96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22</v>
      </c>
      <c r="E14" s="32"/>
      <c r="F14" s="32"/>
      <c r="G14" s="32"/>
      <c r="H14" s="32"/>
      <c r="I14" s="97" t="s">
        <v>23</v>
      </c>
      <c r="J14" s="25" t="str">
        <f>IF('Rekapitulácia stavby'!AN10="","",'Rekapitulácia stavby'!AN10)</f>
        <v/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tr">
        <f>IF('Rekapitulácia stavby'!E11="","",'Rekapitulácia stavby'!E11)</f>
        <v xml:space="preserve"> </v>
      </c>
      <c r="F15" s="32"/>
      <c r="G15" s="32"/>
      <c r="H15" s="32"/>
      <c r="I15" s="97" t="s">
        <v>25</v>
      </c>
      <c r="J15" s="25" t="str">
        <f>IF('Rekapitulácia stavby'!AN11="","",'Rekapitulácia stavby'!AN11)</f>
        <v/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96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26</v>
      </c>
      <c r="E17" s="32"/>
      <c r="F17" s="32"/>
      <c r="G17" s="32"/>
      <c r="H17" s="32"/>
      <c r="I17" s="97" t="s">
        <v>23</v>
      </c>
      <c r="J17" s="28" t="str">
        <f>'Rekapitulácia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65" t="str">
        <f>'Rekapitulácia stavby'!E14</f>
        <v>Vyplň údaj</v>
      </c>
      <c r="F18" s="226"/>
      <c r="G18" s="226"/>
      <c r="H18" s="226"/>
      <c r="I18" s="97" t="s">
        <v>25</v>
      </c>
      <c r="J18" s="28" t="str">
        <f>'Rekapitulácia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96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28</v>
      </c>
      <c r="E20" s="32"/>
      <c r="F20" s="32"/>
      <c r="G20" s="32"/>
      <c r="H20" s="32"/>
      <c r="I20" s="97" t="s">
        <v>23</v>
      </c>
      <c r="J20" s="25" t="s">
        <v>1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/>
      <c r="F21" s="32"/>
      <c r="G21" s="32"/>
      <c r="H21" s="32"/>
      <c r="I21" s="97" t="s">
        <v>25</v>
      </c>
      <c r="J21" s="25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96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30</v>
      </c>
      <c r="E23" s="32"/>
      <c r="F23" s="32"/>
      <c r="G23" s="32"/>
      <c r="H23" s="32"/>
      <c r="I23" s="97" t="s">
        <v>23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/>
      <c r="F24" s="32"/>
      <c r="G24" s="32"/>
      <c r="H24" s="32"/>
      <c r="I24" s="97" t="s">
        <v>25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96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31</v>
      </c>
      <c r="E26" s="32"/>
      <c r="F26" s="32"/>
      <c r="G26" s="32"/>
      <c r="H26" s="32"/>
      <c r="I26" s="96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8"/>
      <c r="B27" s="99"/>
      <c r="C27" s="98"/>
      <c r="D27" s="98"/>
      <c r="E27" s="231" t="s">
        <v>1</v>
      </c>
      <c r="F27" s="231"/>
      <c r="G27" s="231"/>
      <c r="H27" s="231"/>
      <c r="I27" s="100"/>
      <c r="J27" s="98"/>
      <c r="K27" s="98"/>
      <c r="L27" s="101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96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102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103" t="s">
        <v>33</v>
      </c>
      <c r="E30" s="32"/>
      <c r="F30" s="32"/>
      <c r="G30" s="32"/>
      <c r="H30" s="32"/>
      <c r="I30" s="96"/>
      <c r="J30" s="71">
        <f>ROUND(J134,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102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35</v>
      </c>
      <c r="G32" s="32"/>
      <c r="H32" s="32"/>
      <c r="I32" s="104" t="s">
        <v>34</v>
      </c>
      <c r="J32" s="36" t="s">
        <v>36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105" t="s">
        <v>37</v>
      </c>
      <c r="E33" s="27" t="s">
        <v>38</v>
      </c>
      <c r="F33" s="106">
        <f>ROUND((SUM(BE134:BE347)),  2)</f>
        <v>0</v>
      </c>
      <c r="G33" s="32"/>
      <c r="H33" s="32"/>
      <c r="I33" s="107">
        <v>0.2</v>
      </c>
      <c r="J33" s="106">
        <f>ROUND(((SUM(BE134:BE347))*I33),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7" t="s">
        <v>39</v>
      </c>
      <c r="F34" s="106">
        <f>ROUND((SUM(BF134:BF347)),  2)</f>
        <v>0</v>
      </c>
      <c r="G34" s="32"/>
      <c r="H34" s="32"/>
      <c r="I34" s="107">
        <v>0.2</v>
      </c>
      <c r="J34" s="106">
        <f>ROUND(((SUM(BF134:BF347))*I34),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40</v>
      </c>
      <c r="F35" s="106">
        <f>ROUND((SUM(BG134:BG347)),  2)</f>
        <v>0</v>
      </c>
      <c r="G35" s="32"/>
      <c r="H35" s="32"/>
      <c r="I35" s="107">
        <v>0.2</v>
      </c>
      <c r="J35" s="106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41</v>
      </c>
      <c r="F36" s="106">
        <f>ROUND((SUM(BH134:BH347)),  2)</f>
        <v>0</v>
      </c>
      <c r="G36" s="32"/>
      <c r="H36" s="32"/>
      <c r="I36" s="107">
        <v>0.2</v>
      </c>
      <c r="J36" s="106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42</v>
      </c>
      <c r="F37" s="106">
        <f>ROUND((SUM(BI134:BI347)),  2)</f>
        <v>0</v>
      </c>
      <c r="G37" s="32"/>
      <c r="H37" s="32"/>
      <c r="I37" s="107">
        <v>0</v>
      </c>
      <c r="J37" s="106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96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8"/>
      <c r="D39" s="109" t="s">
        <v>43</v>
      </c>
      <c r="E39" s="60"/>
      <c r="F39" s="60"/>
      <c r="G39" s="110" t="s">
        <v>44</v>
      </c>
      <c r="H39" s="111" t="s">
        <v>45</v>
      </c>
      <c r="I39" s="112"/>
      <c r="J39" s="113">
        <f>SUM(J30:J37)</f>
        <v>0</v>
      </c>
      <c r="K39" s="114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96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I41" s="93"/>
      <c r="L41" s="20"/>
    </row>
    <row r="42" spans="1:31" s="1" customFormat="1" ht="14.45" customHeight="1">
      <c r="B42" s="20"/>
      <c r="I42" s="93"/>
      <c r="L42" s="20"/>
    </row>
    <row r="43" spans="1:31" s="1" customFormat="1" ht="14.45" customHeight="1">
      <c r="B43" s="20"/>
      <c r="I43" s="93"/>
      <c r="L43" s="20"/>
    </row>
    <row r="44" spans="1:31" s="1" customFormat="1" ht="14.45" customHeight="1">
      <c r="B44" s="20"/>
      <c r="I44" s="93"/>
      <c r="L44" s="20"/>
    </row>
    <row r="45" spans="1:31" s="1" customFormat="1" ht="14.45" customHeight="1">
      <c r="B45" s="20"/>
      <c r="I45" s="93"/>
      <c r="L45" s="20"/>
    </row>
    <row r="46" spans="1:31" s="1" customFormat="1" ht="14.45" customHeight="1">
      <c r="B46" s="20"/>
      <c r="I46" s="93"/>
      <c r="L46" s="20"/>
    </row>
    <row r="47" spans="1:31" s="1" customFormat="1" ht="14.45" customHeight="1">
      <c r="B47" s="20"/>
      <c r="I47" s="93"/>
      <c r="L47" s="20"/>
    </row>
    <row r="48" spans="1:31" s="1" customFormat="1" ht="14.45" customHeight="1">
      <c r="B48" s="20"/>
      <c r="I48" s="93"/>
      <c r="L48" s="20"/>
    </row>
    <row r="49" spans="1:31" s="1" customFormat="1" ht="14.45" customHeight="1">
      <c r="B49" s="20"/>
      <c r="I49" s="93"/>
      <c r="L49" s="20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115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48</v>
      </c>
      <c r="E61" s="35"/>
      <c r="F61" s="116" t="s">
        <v>49</v>
      </c>
      <c r="G61" s="45" t="s">
        <v>48</v>
      </c>
      <c r="H61" s="35"/>
      <c r="I61" s="117"/>
      <c r="J61" s="118" t="s">
        <v>49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50</v>
      </c>
      <c r="E65" s="46"/>
      <c r="F65" s="46"/>
      <c r="G65" s="43" t="s">
        <v>51</v>
      </c>
      <c r="H65" s="46"/>
      <c r="I65" s="119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48</v>
      </c>
      <c r="E76" s="35"/>
      <c r="F76" s="116" t="s">
        <v>49</v>
      </c>
      <c r="G76" s="45" t="s">
        <v>48</v>
      </c>
      <c r="H76" s="35"/>
      <c r="I76" s="117"/>
      <c r="J76" s="118" t="s">
        <v>49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120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121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89</v>
      </c>
      <c r="D82" s="32"/>
      <c r="E82" s="32"/>
      <c r="F82" s="32"/>
      <c r="G82" s="32"/>
      <c r="H82" s="32"/>
      <c r="I82" s="96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96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96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23.25" customHeight="1">
      <c r="A85" s="32"/>
      <c r="B85" s="33"/>
      <c r="C85" s="32"/>
      <c r="D85" s="32"/>
      <c r="E85" s="262" t="str">
        <f>E7</f>
        <v>REKONŠTRUKCIA PRIESTOROV PRE INŠTALÁCIU ZDRAVOTNÍCKEHO ZARIADENIA LITOTRIPTORU</v>
      </c>
      <c r="F85" s="263"/>
      <c r="G85" s="263"/>
      <c r="H85" s="263"/>
      <c r="I85" s="96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87</v>
      </c>
      <c r="D86" s="32"/>
      <c r="E86" s="32"/>
      <c r="F86" s="32"/>
      <c r="G86" s="32"/>
      <c r="H86" s="32"/>
      <c r="I86" s="96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242" t="str">
        <f>E9</f>
        <v>NS - Nový stav</v>
      </c>
      <c r="F87" s="264"/>
      <c r="G87" s="264"/>
      <c r="H87" s="264"/>
      <c r="I87" s="96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96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19</v>
      </c>
      <c r="D89" s="32"/>
      <c r="E89" s="32"/>
      <c r="F89" s="25" t="str">
        <f>F12</f>
        <v>NEMOCNICA RUŽINOV</v>
      </c>
      <c r="G89" s="32"/>
      <c r="H89" s="32"/>
      <c r="I89" s="97" t="s">
        <v>21</v>
      </c>
      <c r="J89" s="55" t="str">
        <f>IF(J12="","",J12)</f>
        <v/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96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7" t="s">
        <v>22</v>
      </c>
      <c r="D91" s="32"/>
      <c r="E91" s="32"/>
      <c r="F91" s="25" t="str">
        <f>E15</f>
        <v xml:space="preserve"> </v>
      </c>
      <c r="G91" s="32"/>
      <c r="H91" s="32"/>
      <c r="I91" s="97" t="s">
        <v>28</v>
      </c>
      <c r="J91" s="30">
        <f>E21</f>
        <v>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26</v>
      </c>
      <c r="D92" s="32"/>
      <c r="E92" s="32"/>
      <c r="F92" s="25" t="str">
        <f>IF(E18="","",E18)</f>
        <v>Vyplň údaj</v>
      </c>
      <c r="G92" s="32"/>
      <c r="H92" s="32"/>
      <c r="I92" s="97" t="s">
        <v>30</v>
      </c>
      <c r="J92" s="30">
        <f>E24</f>
        <v>0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96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22" t="s">
        <v>90</v>
      </c>
      <c r="D94" s="108"/>
      <c r="E94" s="108"/>
      <c r="F94" s="108"/>
      <c r="G94" s="108"/>
      <c r="H94" s="108"/>
      <c r="I94" s="123"/>
      <c r="J94" s="124" t="s">
        <v>91</v>
      </c>
      <c r="K94" s="108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96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25" t="s">
        <v>92</v>
      </c>
      <c r="D96" s="32"/>
      <c r="E96" s="32"/>
      <c r="F96" s="32"/>
      <c r="G96" s="32"/>
      <c r="H96" s="32"/>
      <c r="I96" s="96"/>
      <c r="J96" s="71">
        <f>J134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93</v>
      </c>
    </row>
    <row r="97" spans="2:12" s="9" customFormat="1" ht="24.95" customHeight="1">
      <c r="B97" s="126"/>
      <c r="D97" s="127" t="s">
        <v>94</v>
      </c>
      <c r="E97" s="128"/>
      <c r="F97" s="128"/>
      <c r="G97" s="128"/>
      <c r="H97" s="128"/>
      <c r="I97" s="129"/>
      <c r="J97" s="130">
        <f>J135</f>
        <v>0</v>
      </c>
      <c r="L97" s="126"/>
    </row>
    <row r="98" spans="2:12" s="10" customFormat="1" ht="19.899999999999999" customHeight="1">
      <c r="B98" s="131"/>
      <c r="D98" s="132" t="s">
        <v>309</v>
      </c>
      <c r="E98" s="133"/>
      <c r="F98" s="133"/>
      <c r="G98" s="133"/>
      <c r="H98" s="133"/>
      <c r="I98" s="134"/>
      <c r="J98" s="135">
        <f>J136</f>
        <v>0</v>
      </c>
      <c r="L98" s="131"/>
    </row>
    <row r="99" spans="2:12" s="10" customFormat="1" ht="19.899999999999999" customHeight="1">
      <c r="B99" s="131"/>
      <c r="D99" s="132" t="s">
        <v>310</v>
      </c>
      <c r="E99" s="133"/>
      <c r="F99" s="133"/>
      <c r="G99" s="133"/>
      <c r="H99" s="133"/>
      <c r="I99" s="134"/>
      <c r="J99" s="135">
        <f>J150</f>
        <v>0</v>
      </c>
      <c r="L99" s="131"/>
    </row>
    <row r="100" spans="2:12" s="10" customFormat="1" ht="19.899999999999999" customHeight="1">
      <c r="B100" s="131"/>
      <c r="D100" s="132" t="s">
        <v>95</v>
      </c>
      <c r="E100" s="133"/>
      <c r="F100" s="133"/>
      <c r="G100" s="133"/>
      <c r="H100" s="133"/>
      <c r="I100" s="134"/>
      <c r="J100" s="135">
        <f>J191</f>
        <v>0</v>
      </c>
      <c r="L100" s="131"/>
    </row>
    <row r="101" spans="2:12" s="10" customFormat="1" ht="19.899999999999999" customHeight="1">
      <c r="B101" s="131"/>
      <c r="D101" s="132" t="s">
        <v>311</v>
      </c>
      <c r="E101" s="133"/>
      <c r="F101" s="133"/>
      <c r="G101" s="133"/>
      <c r="H101" s="133"/>
      <c r="I101" s="134"/>
      <c r="J101" s="135">
        <f>J206</f>
        <v>0</v>
      </c>
      <c r="L101" s="131"/>
    </row>
    <row r="102" spans="2:12" s="9" customFormat="1" ht="24.95" customHeight="1">
      <c r="B102" s="126"/>
      <c r="D102" s="127" t="s">
        <v>96</v>
      </c>
      <c r="E102" s="128"/>
      <c r="F102" s="128"/>
      <c r="G102" s="128"/>
      <c r="H102" s="128"/>
      <c r="I102" s="129"/>
      <c r="J102" s="130">
        <f>J208</f>
        <v>0</v>
      </c>
      <c r="L102" s="126"/>
    </row>
    <row r="103" spans="2:12" s="10" customFormat="1" ht="19.899999999999999" customHeight="1">
      <c r="B103" s="131"/>
      <c r="D103" s="132" t="s">
        <v>312</v>
      </c>
      <c r="E103" s="133"/>
      <c r="F103" s="133"/>
      <c r="G103" s="133"/>
      <c r="H103" s="133"/>
      <c r="I103" s="134"/>
      <c r="J103" s="135">
        <f>J209</f>
        <v>0</v>
      </c>
      <c r="L103" s="131"/>
    </row>
    <row r="104" spans="2:12" s="10" customFormat="1" ht="19.899999999999999" customHeight="1">
      <c r="B104" s="131"/>
      <c r="D104" s="132" t="s">
        <v>97</v>
      </c>
      <c r="E104" s="133"/>
      <c r="F104" s="133"/>
      <c r="G104" s="133"/>
      <c r="H104" s="133"/>
      <c r="I104" s="134"/>
      <c r="J104" s="135">
        <f>J217</f>
        <v>0</v>
      </c>
      <c r="L104" s="131"/>
    </row>
    <row r="105" spans="2:12" s="10" customFormat="1" ht="19.899999999999999" customHeight="1">
      <c r="B105" s="131"/>
      <c r="D105" s="132" t="s">
        <v>98</v>
      </c>
      <c r="E105" s="133"/>
      <c r="F105" s="133"/>
      <c r="G105" s="133"/>
      <c r="H105" s="133"/>
      <c r="I105" s="134"/>
      <c r="J105" s="135">
        <f>J224</f>
        <v>0</v>
      </c>
      <c r="L105" s="131"/>
    </row>
    <row r="106" spans="2:12" s="10" customFormat="1" ht="19.899999999999999" customHeight="1">
      <c r="B106" s="131"/>
      <c r="D106" s="132" t="s">
        <v>313</v>
      </c>
      <c r="E106" s="133"/>
      <c r="F106" s="133"/>
      <c r="G106" s="133"/>
      <c r="H106" s="133"/>
      <c r="I106" s="134"/>
      <c r="J106" s="135">
        <f>J242</f>
        <v>0</v>
      </c>
      <c r="L106" s="131"/>
    </row>
    <row r="107" spans="2:12" s="10" customFormat="1" ht="19.899999999999999" customHeight="1">
      <c r="B107" s="131"/>
      <c r="D107" s="132" t="s">
        <v>99</v>
      </c>
      <c r="E107" s="133"/>
      <c r="F107" s="133"/>
      <c r="G107" s="133"/>
      <c r="H107" s="133"/>
      <c r="I107" s="134"/>
      <c r="J107" s="135">
        <f>J265</f>
        <v>0</v>
      </c>
      <c r="L107" s="131"/>
    </row>
    <row r="108" spans="2:12" s="10" customFormat="1" ht="19.899999999999999" customHeight="1">
      <c r="B108" s="131"/>
      <c r="D108" s="132" t="s">
        <v>101</v>
      </c>
      <c r="E108" s="133"/>
      <c r="F108" s="133"/>
      <c r="G108" s="133"/>
      <c r="H108" s="133"/>
      <c r="I108" s="134"/>
      <c r="J108" s="135">
        <f>J292</f>
        <v>0</v>
      </c>
      <c r="L108" s="131"/>
    </row>
    <row r="109" spans="2:12" s="10" customFormat="1" ht="19.899999999999999" customHeight="1">
      <c r="B109" s="131"/>
      <c r="D109" s="132" t="s">
        <v>314</v>
      </c>
      <c r="E109" s="133"/>
      <c r="F109" s="133"/>
      <c r="G109" s="133"/>
      <c r="H109" s="133"/>
      <c r="I109" s="134"/>
      <c r="J109" s="135">
        <f>J313</f>
        <v>0</v>
      </c>
      <c r="L109" s="131"/>
    </row>
    <row r="110" spans="2:12" s="9" customFormat="1" ht="24.95" customHeight="1">
      <c r="B110" s="126"/>
      <c r="D110" s="127" t="s">
        <v>315</v>
      </c>
      <c r="E110" s="128"/>
      <c r="F110" s="128"/>
      <c r="G110" s="128"/>
      <c r="H110" s="128"/>
      <c r="I110" s="129"/>
      <c r="J110" s="130">
        <f>J321</f>
        <v>0</v>
      </c>
      <c r="L110" s="126"/>
    </row>
    <row r="111" spans="2:12" s="10" customFormat="1" ht="19.899999999999999" customHeight="1">
      <c r="B111" s="131"/>
      <c r="D111" s="132" t="s">
        <v>316</v>
      </c>
      <c r="E111" s="133"/>
      <c r="F111" s="133"/>
      <c r="G111" s="133"/>
      <c r="H111" s="133"/>
      <c r="I111" s="134"/>
      <c r="J111" s="135">
        <f>J325</f>
        <v>0</v>
      </c>
      <c r="L111" s="131"/>
    </row>
    <row r="112" spans="2:12" s="9" customFormat="1" ht="24.95" customHeight="1">
      <c r="B112" s="126"/>
      <c r="D112" s="127" t="s">
        <v>317</v>
      </c>
      <c r="E112" s="128"/>
      <c r="F112" s="128"/>
      <c r="G112" s="128"/>
      <c r="H112" s="128"/>
      <c r="I112" s="129"/>
      <c r="J112" s="130">
        <f>J337</f>
        <v>0</v>
      </c>
      <c r="L112" s="126"/>
    </row>
    <row r="113" spans="1:31" s="10" customFormat="1" ht="19.899999999999999" customHeight="1">
      <c r="B113" s="131"/>
      <c r="D113" s="132" t="s">
        <v>318</v>
      </c>
      <c r="E113" s="133"/>
      <c r="F113" s="133"/>
      <c r="G113" s="133"/>
      <c r="H113" s="133"/>
      <c r="I113" s="134"/>
      <c r="J113" s="135">
        <f>J338</f>
        <v>0</v>
      </c>
      <c r="L113" s="131"/>
    </row>
    <row r="114" spans="1:31" s="9" customFormat="1" ht="24.95" customHeight="1">
      <c r="B114" s="126"/>
      <c r="D114" s="127" t="s">
        <v>319</v>
      </c>
      <c r="E114" s="128"/>
      <c r="F114" s="128"/>
      <c r="G114" s="128"/>
      <c r="H114" s="128"/>
      <c r="I114" s="129"/>
      <c r="J114" s="130">
        <f>J343</f>
        <v>0</v>
      </c>
      <c r="L114" s="126"/>
    </row>
    <row r="115" spans="1:31" s="2" customFormat="1" ht="21.75" customHeight="1">
      <c r="A115" s="32"/>
      <c r="B115" s="33"/>
      <c r="C115" s="32"/>
      <c r="D115" s="32"/>
      <c r="E115" s="32"/>
      <c r="F115" s="32"/>
      <c r="G115" s="32"/>
      <c r="H115" s="32"/>
      <c r="I115" s="96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s="2" customFormat="1" ht="6.95" customHeight="1">
      <c r="A116" s="32"/>
      <c r="B116" s="47"/>
      <c r="C116" s="48"/>
      <c r="D116" s="48"/>
      <c r="E116" s="48"/>
      <c r="F116" s="48"/>
      <c r="G116" s="48"/>
      <c r="H116" s="48"/>
      <c r="I116" s="120"/>
      <c r="J116" s="48"/>
      <c r="K116" s="48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20" spans="1:31" s="2" customFormat="1" ht="6.95" customHeight="1">
      <c r="A120" s="32"/>
      <c r="B120" s="49"/>
      <c r="C120" s="50"/>
      <c r="D120" s="50"/>
      <c r="E120" s="50"/>
      <c r="F120" s="50"/>
      <c r="G120" s="50"/>
      <c r="H120" s="50"/>
      <c r="I120" s="121"/>
      <c r="J120" s="50"/>
      <c r="K120" s="50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s="2" customFormat="1" ht="24.95" customHeight="1">
      <c r="A121" s="32"/>
      <c r="B121" s="33"/>
      <c r="C121" s="21" t="s">
        <v>102</v>
      </c>
      <c r="D121" s="32"/>
      <c r="E121" s="32"/>
      <c r="F121" s="32"/>
      <c r="G121" s="32"/>
      <c r="H121" s="32"/>
      <c r="I121" s="96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6.95" customHeight="1">
      <c r="A122" s="32"/>
      <c r="B122" s="33"/>
      <c r="C122" s="32"/>
      <c r="D122" s="32"/>
      <c r="E122" s="32"/>
      <c r="F122" s="32"/>
      <c r="G122" s="32"/>
      <c r="H122" s="32"/>
      <c r="I122" s="96"/>
      <c r="J122" s="32"/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12" customHeight="1">
      <c r="A123" s="32"/>
      <c r="B123" s="33"/>
      <c r="C123" s="27" t="s">
        <v>15</v>
      </c>
      <c r="D123" s="32"/>
      <c r="E123" s="32"/>
      <c r="F123" s="32"/>
      <c r="G123" s="32"/>
      <c r="H123" s="32"/>
      <c r="I123" s="96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23.25" customHeight="1">
      <c r="A124" s="32"/>
      <c r="B124" s="33"/>
      <c r="C124" s="32"/>
      <c r="D124" s="32"/>
      <c r="E124" s="262" t="str">
        <f>E7</f>
        <v>REKONŠTRUKCIA PRIESTOROV PRE INŠTALÁCIU ZDRAVOTNÍCKEHO ZARIADENIA LITOTRIPTORU</v>
      </c>
      <c r="F124" s="263"/>
      <c r="G124" s="263"/>
      <c r="H124" s="263"/>
      <c r="I124" s="96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12" customHeight="1">
      <c r="A125" s="32"/>
      <c r="B125" s="33"/>
      <c r="C125" s="27" t="s">
        <v>87</v>
      </c>
      <c r="D125" s="32"/>
      <c r="E125" s="32"/>
      <c r="F125" s="32"/>
      <c r="G125" s="32"/>
      <c r="H125" s="32"/>
      <c r="I125" s="96"/>
      <c r="J125" s="32"/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16.5" customHeight="1">
      <c r="A126" s="32"/>
      <c r="B126" s="33"/>
      <c r="C126" s="32"/>
      <c r="D126" s="32"/>
      <c r="E126" s="242" t="str">
        <f>E9</f>
        <v>NS - Nový stav</v>
      </c>
      <c r="F126" s="264"/>
      <c r="G126" s="264"/>
      <c r="H126" s="264"/>
      <c r="I126" s="96"/>
      <c r="J126" s="32"/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6.95" customHeight="1">
      <c r="A127" s="32"/>
      <c r="B127" s="33"/>
      <c r="C127" s="32"/>
      <c r="D127" s="32"/>
      <c r="E127" s="32"/>
      <c r="F127" s="32"/>
      <c r="G127" s="32"/>
      <c r="H127" s="32"/>
      <c r="I127" s="96"/>
      <c r="J127" s="32"/>
      <c r="K127" s="32"/>
      <c r="L127" s="4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12" customHeight="1">
      <c r="A128" s="32"/>
      <c r="B128" s="33"/>
      <c r="C128" s="27" t="s">
        <v>19</v>
      </c>
      <c r="D128" s="32"/>
      <c r="E128" s="32"/>
      <c r="F128" s="25" t="str">
        <f>F12</f>
        <v>NEMOCNICA RUŽINOV</v>
      </c>
      <c r="G128" s="32"/>
      <c r="H128" s="32"/>
      <c r="I128" s="97" t="s">
        <v>21</v>
      </c>
      <c r="J128" s="55" t="str">
        <f>IF(J12="","",J12)</f>
        <v/>
      </c>
      <c r="K128" s="32"/>
      <c r="L128" s="4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2" customFormat="1" ht="6.95" customHeight="1">
      <c r="A129" s="32"/>
      <c r="B129" s="33"/>
      <c r="C129" s="32"/>
      <c r="D129" s="32"/>
      <c r="E129" s="32"/>
      <c r="F129" s="32"/>
      <c r="G129" s="32"/>
      <c r="H129" s="32"/>
      <c r="I129" s="96"/>
      <c r="J129" s="32"/>
      <c r="K129" s="32"/>
      <c r="L129" s="4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65" s="2" customFormat="1" ht="15.2" customHeight="1">
      <c r="A130" s="32"/>
      <c r="B130" s="33"/>
      <c r="C130" s="27" t="s">
        <v>22</v>
      </c>
      <c r="D130" s="32"/>
      <c r="E130" s="32"/>
      <c r="F130" s="25" t="str">
        <f>E15</f>
        <v xml:space="preserve"> </v>
      </c>
      <c r="G130" s="32"/>
      <c r="H130" s="32"/>
      <c r="I130" s="97" t="s">
        <v>28</v>
      </c>
      <c r="J130" s="30">
        <f>E21</f>
        <v>0</v>
      </c>
      <c r="K130" s="32"/>
      <c r="L130" s="4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  <row r="131" spans="1:65" s="2" customFormat="1" ht="15.2" customHeight="1">
      <c r="A131" s="32"/>
      <c r="B131" s="33"/>
      <c r="C131" s="27" t="s">
        <v>26</v>
      </c>
      <c r="D131" s="32"/>
      <c r="E131" s="32"/>
      <c r="F131" s="25" t="str">
        <f>IF(E18="","",E18)</f>
        <v>Vyplň údaj</v>
      </c>
      <c r="G131" s="32"/>
      <c r="H131" s="32"/>
      <c r="I131" s="97" t="s">
        <v>30</v>
      </c>
      <c r="J131" s="30">
        <f>E24</f>
        <v>0</v>
      </c>
      <c r="K131" s="32"/>
      <c r="L131" s="4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</row>
    <row r="132" spans="1:65" s="2" customFormat="1" ht="10.35" customHeight="1">
      <c r="A132" s="32"/>
      <c r="B132" s="33"/>
      <c r="C132" s="32"/>
      <c r="D132" s="32"/>
      <c r="E132" s="32"/>
      <c r="F132" s="32"/>
      <c r="G132" s="32"/>
      <c r="H132" s="32"/>
      <c r="I132" s="96"/>
      <c r="J132" s="32"/>
      <c r="K132" s="32"/>
      <c r="L132" s="4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</row>
    <row r="133" spans="1:65" s="11" customFormat="1" ht="29.25" customHeight="1">
      <c r="A133" s="136"/>
      <c r="B133" s="137"/>
      <c r="C133" s="138" t="s">
        <v>103</v>
      </c>
      <c r="D133" s="139" t="s">
        <v>58</v>
      </c>
      <c r="E133" s="139" t="s">
        <v>54</v>
      </c>
      <c r="F133" s="139" t="s">
        <v>55</v>
      </c>
      <c r="G133" s="139" t="s">
        <v>104</v>
      </c>
      <c r="H133" s="139" t="s">
        <v>105</v>
      </c>
      <c r="I133" s="140" t="s">
        <v>106</v>
      </c>
      <c r="J133" s="141" t="s">
        <v>91</v>
      </c>
      <c r="K133" s="142" t="s">
        <v>107</v>
      </c>
      <c r="L133" s="143"/>
      <c r="M133" s="62" t="s">
        <v>1</v>
      </c>
      <c r="N133" s="63" t="s">
        <v>37</v>
      </c>
      <c r="O133" s="63" t="s">
        <v>108</v>
      </c>
      <c r="P133" s="63" t="s">
        <v>109</v>
      </c>
      <c r="Q133" s="63" t="s">
        <v>110</v>
      </c>
      <c r="R133" s="63" t="s">
        <v>111</v>
      </c>
      <c r="S133" s="63" t="s">
        <v>112</v>
      </c>
      <c r="T133" s="64" t="s">
        <v>113</v>
      </c>
      <c r="U133" s="136"/>
      <c r="V133" s="136"/>
      <c r="W133" s="136"/>
      <c r="X133" s="136"/>
      <c r="Y133" s="136"/>
      <c r="Z133" s="136"/>
      <c r="AA133" s="136"/>
      <c r="AB133" s="136"/>
      <c r="AC133" s="136"/>
      <c r="AD133" s="136"/>
      <c r="AE133" s="136"/>
    </row>
    <row r="134" spans="1:65" s="2" customFormat="1" ht="22.9" customHeight="1">
      <c r="A134" s="32"/>
      <c r="B134" s="33"/>
      <c r="C134" s="69" t="s">
        <v>92</v>
      </c>
      <c r="D134" s="32"/>
      <c r="E134" s="32"/>
      <c r="F134" s="32"/>
      <c r="G134" s="32"/>
      <c r="H134" s="32"/>
      <c r="I134" s="96"/>
      <c r="J134" s="144">
        <f>BK134</f>
        <v>0</v>
      </c>
      <c r="K134" s="32"/>
      <c r="L134" s="33"/>
      <c r="M134" s="65"/>
      <c r="N134" s="56"/>
      <c r="O134" s="66"/>
      <c r="P134" s="145">
        <f>P135+P208+P321+P337+P343</f>
        <v>0</v>
      </c>
      <c r="Q134" s="66"/>
      <c r="R134" s="145">
        <f>R135+R208+R321+R337+R343</f>
        <v>9.5476569599999994</v>
      </c>
      <c r="S134" s="66"/>
      <c r="T134" s="146">
        <f>T135+T208+T321+T337+T343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T134" s="17" t="s">
        <v>72</v>
      </c>
      <c r="AU134" s="17" t="s">
        <v>93</v>
      </c>
      <c r="BK134" s="147">
        <f>BK135+BK208+BK321+BK337+BK343</f>
        <v>0</v>
      </c>
    </row>
    <row r="135" spans="1:65" s="12" customFormat="1" ht="25.9" customHeight="1">
      <c r="B135" s="148"/>
      <c r="D135" s="149" t="s">
        <v>72</v>
      </c>
      <c r="E135" s="150" t="s">
        <v>114</v>
      </c>
      <c r="F135" s="150" t="s">
        <v>115</v>
      </c>
      <c r="I135" s="151"/>
      <c r="J135" s="152">
        <f>BK135</f>
        <v>0</v>
      </c>
      <c r="L135" s="148"/>
      <c r="M135" s="153"/>
      <c r="N135" s="154"/>
      <c r="O135" s="154"/>
      <c r="P135" s="155">
        <f>P136+P150+P191+P206</f>
        <v>0</v>
      </c>
      <c r="Q135" s="154"/>
      <c r="R135" s="155">
        <f>R136+R150+R191+R206</f>
        <v>7.0597357499999998</v>
      </c>
      <c r="S135" s="154"/>
      <c r="T135" s="156">
        <f>T136+T150+T191+T206</f>
        <v>0</v>
      </c>
      <c r="AR135" s="149" t="s">
        <v>81</v>
      </c>
      <c r="AT135" s="157" t="s">
        <v>72</v>
      </c>
      <c r="AU135" s="157" t="s">
        <v>73</v>
      </c>
      <c r="AY135" s="149" t="s">
        <v>116</v>
      </c>
      <c r="BK135" s="158">
        <f>BK136+BK150+BK191+BK206</f>
        <v>0</v>
      </c>
    </row>
    <row r="136" spans="1:65" s="12" customFormat="1" ht="22.9" customHeight="1">
      <c r="B136" s="148"/>
      <c r="D136" s="149" t="s">
        <v>72</v>
      </c>
      <c r="E136" s="159" t="s">
        <v>142</v>
      </c>
      <c r="F136" s="159" t="s">
        <v>320</v>
      </c>
      <c r="I136" s="151"/>
      <c r="J136" s="160">
        <f>BK136</f>
        <v>0</v>
      </c>
      <c r="L136" s="148"/>
      <c r="M136" s="153"/>
      <c r="N136" s="154"/>
      <c r="O136" s="154"/>
      <c r="P136" s="155">
        <f>SUM(P137:P149)</f>
        <v>0</v>
      </c>
      <c r="Q136" s="154"/>
      <c r="R136" s="155">
        <f>SUM(R137:R149)</f>
        <v>2.0179892800000001</v>
      </c>
      <c r="S136" s="154"/>
      <c r="T136" s="156">
        <f>SUM(T137:T149)</f>
        <v>0</v>
      </c>
      <c r="AR136" s="149" t="s">
        <v>81</v>
      </c>
      <c r="AT136" s="157" t="s">
        <v>72</v>
      </c>
      <c r="AU136" s="157" t="s">
        <v>81</v>
      </c>
      <c r="AY136" s="149" t="s">
        <v>116</v>
      </c>
      <c r="BK136" s="158">
        <f>SUM(BK137:BK149)</f>
        <v>0</v>
      </c>
    </row>
    <row r="137" spans="1:65" s="2" customFormat="1" ht="21.75" customHeight="1">
      <c r="A137" s="32"/>
      <c r="B137" s="161"/>
      <c r="C137" s="162" t="s">
        <v>81</v>
      </c>
      <c r="D137" s="162" t="s">
        <v>119</v>
      </c>
      <c r="E137" s="163" t="s">
        <v>321</v>
      </c>
      <c r="F137" s="164" t="s">
        <v>322</v>
      </c>
      <c r="G137" s="165" t="s">
        <v>122</v>
      </c>
      <c r="H137" s="166">
        <v>2.4</v>
      </c>
      <c r="I137" s="167"/>
      <c r="J137" s="168">
        <f>ROUND(I137*H137,2)</f>
        <v>0</v>
      </c>
      <c r="K137" s="169"/>
      <c r="L137" s="33"/>
      <c r="M137" s="170" t="s">
        <v>1</v>
      </c>
      <c r="N137" s="171" t="s">
        <v>39</v>
      </c>
      <c r="O137" s="58"/>
      <c r="P137" s="172">
        <f>O137*H137</f>
        <v>0</v>
      </c>
      <c r="Q137" s="172">
        <v>0.13405</v>
      </c>
      <c r="R137" s="172">
        <f>Q137*H137</f>
        <v>0.32172000000000001</v>
      </c>
      <c r="S137" s="172">
        <v>0</v>
      </c>
      <c r="T137" s="173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74" t="s">
        <v>123</v>
      </c>
      <c r="AT137" s="174" t="s">
        <v>119</v>
      </c>
      <c r="AU137" s="174" t="s">
        <v>124</v>
      </c>
      <c r="AY137" s="17" t="s">
        <v>116</v>
      </c>
      <c r="BE137" s="175">
        <f>IF(N137="základná",J137,0)</f>
        <v>0</v>
      </c>
      <c r="BF137" s="175">
        <f>IF(N137="znížená",J137,0)</f>
        <v>0</v>
      </c>
      <c r="BG137" s="175">
        <f>IF(N137="zákl. prenesená",J137,0)</f>
        <v>0</v>
      </c>
      <c r="BH137" s="175">
        <f>IF(N137="zníž. prenesená",J137,0)</f>
        <v>0</v>
      </c>
      <c r="BI137" s="175">
        <f>IF(N137="nulová",J137,0)</f>
        <v>0</v>
      </c>
      <c r="BJ137" s="17" t="s">
        <v>124</v>
      </c>
      <c r="BK137" s="175">
        <f>ROUND(I137*H137,2)</f>
        <v>0</v>
      </c>
      <c r="BL137" s="17" t="s">
        <v>123</v>
      </c>
      <c r="BM137" s="174" t="s">
        <v>323</v>
      </c>
    </row>
    <row r="138" spans="1:65" s="13" customFormat="1" ht="11.25">
      <c r="B138" s="176"/>
      <c r="D138" s="177" t="s">
        <v>126</v>
      </c>
      <c r="E138" s="178" t="s">
        <v>1</v>
      </c>
      <c r="F138" s="179" t="s">
        <v>324</v>
      </c>
      <c r="H138" s="178" t="s">
        <v>1</v>
      </c>
      <c r="I138" s="180"/>
      <c r="L138" s="176"/>
      <c r="M138" s="181"/>
      <c r="N138" s="182"/>
      <c r="O138" s="182"/>
      <c r="P138" s="182"/>
      <c r="Q138" s="182"/>
      <c r="R138" s="182"/>
      <c r="S138" s="182"/>
      <c r="T138" s="183"/>
      <c r="AT138" s="178" t="s">
        <v>126</v>
      </c>
      <c r="AU138" s="178" t="s">
        <v>124</v>
      </c>
      <c r="AV138" s="13" t="s">
        <v>81</v>
      </c>
      <c r="AW138" s="13" t="s">
        <v>29</v>
      </c>
      <c r="AX138" s="13" t="s">
        <v>73</v>
      </c>
      <c r="AY138" s="178" t="s">
        <v>116</v>
      </c>
    </row>
    <row r="139" spans="1:65" s="14" customFormat="1" ht="11.25">
      <c r="B139" s="184"/>
      <c r="D139" s="177" t="s">
        <v>126</v>
      </c>
      <c r="E139" s="185" t="s">
        <v>1</v>
      </c>
      <c r="F139" s="186" t="s">
        <v>325</v>
      </c>
      <c r="H139" s="187">
        <v>2.4</v>
      </c>
      <c r="I139" s="188"/>
      <c r="L139" s="184"/>
      <c r="M139" s="189"/>
      <c r="N139" s="190"/>
      <c r="O139" s="190"/>
      <c r="P139" s="190"/>
      <c r="Q139" s="190"/>
      <c r="R139" s="190"/>
      <c r="S139" s="190"/>
      <c r="T139" s="191"/>
      <c r="AT139" s="185" t="s">
        <v>126</v>
      </c>
      <c r="AU139" s="185" t="s">
        <v>124</v>
      </c>
      <c r="AV139" s="14" t="s">
        <v>124</v>
      </c>
      <c r="AW139" s="14" t="s">
        <v>29</v>
      </c>
      <c r="AX139" s="14" t="s">
        <v>73</v>
      </c>
      <c r="AY139" s="185" t="s">
        <v>116</v>
      </c>
    </row>
    <row r="140" spans="1:65" s="15" customFormat="1" ht="11.25">
      <c r="B140" s="192"/>
      <c r="D140" s="177" t="s">
        <v>126</v>
      </c>
      <c r="E140" s="193" t="s">
        <v>1</v>
      </c>
      <c r="F140" s="194" t="s">
        <v>133</v>
      </c>
      <c r="H140" s="195">
        <v>2.4</v>
      </c>
      <c r="I140" s="196"/>
      <c r="L140" s="192"/>
      <c r="M140" s="197"/>
      <c r="N140" s="198"/>
      <c r="O140" s="198"/>
      <c r="P140" s="198"/>
      <c r="Q140" s="198"/>
      <c r="R140" s="198"/>
      <c r="S140" s="198"/>
      <c r="T140" s="199"/>
      <c r="AT140" s="193" t="s">
        <v>126</v>
      </c>
      <c r="AU140" s="193" t="s">
        <v>124</v>
      </c>
      <c r="AV140" s="15" t="s">
        <v>123</v>
      </c>
      <c r="AW140" s="15" t="s">
        <v>29</v>
      </c>
      <c r="AX140" s="15" t="s">
        <v>81</v>
      </c>
      <c r="AY140" s="193" t="s">
        <v>116</v>
      </c>
    </row>
    <row r="141" spans="1:65" s="2" customFormat="1" ht="21.75" customHeight="1">
      <c r="A141" s="32"/>
      <c r="B141" s="161"/>
      <c r="C141" s="162" t="s">
        <v>124</v>
      </c>
      <c r="D141" s="162" t="s">
        <v>119</v>
      </c>
      <c r="E141" s="163" t="s">
        <v>326</v>
      </c>
      <c r="F141" s="164" t="s">
        <v>327</v>
      </c>
      <c r="G141" s="165" t="s">
        <v>122</v>
      </c>
      <c r="H141" s="166">
        <v>9.7040000000000006</v>
      </c>
      <c r="I141" s="167"/>
      <c r="J141" s="168">
        <f>ROUND(I141*H141,2)</f>
        <v>0</v>
      </c>
      <c r="K141" s="169"/>
      <c r="L141" s="33"/>
      <c r="M141" s="170" t="s">
        <v>1</v>
      </c>
      <c r="N141" s="171" t="s">
        <v>39</v>
      </c>
      <c r="O141" s="58"/>
      <c r="P141" s="172">
        <f>O141*H141</f>
        <v>0</v>
      </c>
      <c r="Q141" s="172">
        <v>9.9320000000000006E-2</v>
      </c>
      <c r="R141" s="172">
        <f>Q141*H141</f>
        <v>0.96380128000000009</v>
      </c>
      <c r="S141" s="172">
        <v>0</v>
      </c>
      <c r="T141" s="173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74" t="s">
        <v>123</v>
      </c>
      <c r="AT141" s="174" t="s">
        <v>119</v>
      </c>
      <c r="AU141" s="174" t="s">
        <v>124</v>
      </c>
      <c r="AY141" s="17" t="s">
        <v>116</v>
      </c>
      <c r="BE141" s="175">
        <f>IF(N141="základná",J141,0)</f>
        <v>0</v>
      </c>
      <c r="BF141" s="175">
        <f>IF(N141="znížená",J141,0)</f>
        <v>0</v>
      </c>
      <c r="BG141" s="175">
        <f>IF(N141="zákl. prenesená",J141,0)</f>
        <v>0</v>
      </c>
      <c r="BH141" s="175">
        <f>IF(N141="zníž. prenesená",J141,0)</f>
        <v>0</v>
      </c>
      <c r="BI141" s="175">
        <f>IF(N141="nulová",J141,0)</f>
        <v>0</v>
      </c>
      <c r="BJ141" s="17" t="s">
        <v>124</v>
      </c>
      <c r="BK141" s="175">
        <f>ROUND(I141*H141,2)</f>
        <v>0</v>
      </c>
      <c r="BL141" s="17" t="s">
        <v>123</v>
      </c>
      <c r="BM141" s="174" t="s">
        <v>328</v>
      </c>
    </row>
    <row r="142" spans="1:65" s="13" customFormat="1" ht="22.5">
      <c r="B142" s="176"/>
      <c r="D142" s="177" t="s">
        <v>126</v>
      </c>
      <c r="E142" s="178" t="s">
        <v>1</v>
      </c>
      <c r="F142" s="179" t="s">
        <v>329</v>
      </c>
      <c r="H142" s="178" t="s">
        <v>1</v>
      </c>
      <c r="I142" s="180"/>
      <c r="L142" s="176"/>
      <c r="M142" s="181"/>
      <c r="N142" s="182"/>
      <c r="O142" s="182"/>
      <c r="P142" s="182"/>
      <c r="Q142" s="182"/>
      <c r="R142" s="182"/>
      <c r="S142" s="182"/>
      <c r="T142" s="183"/>
      <c r="AT142" s="178" t="s">
        <v>126</v>
      </c>
      <c r="AU142" s="178" t="s">
        <v>124</v>
      </c>
      <c r="AV142" s="13" t="s">
        <v>81</v>
      </c>
      <c r="AW142" s="13" t="s">
        <v>29</v>
      </c>
      <c r="AX142" s="13" t="s">
        <v>73</v>
      </c>
      <c r="AY142" s="178" t="s">
        <v>116</v>
      </c>
    </row>
    <row r="143" spans="1:65" s="14" customFormat="1" ht="11.25">
      <c r="B143" s="184"/>
      <c r="D143" s="177" t="s">
        <v>126</v>
      </c>
      <c r="E143" s="185" t="s">
        <v>1</v>
      </c>
      <c r="F143" s="186" t="s">
        <v>330</v>
      </c>
      <c r="H143" s="187">
        <v>11.083</v>
      </c>
      <c r="I143" s="188"/>
      <c r="L143" s="184"/>
      <c r="M143" s="189"/>
      <c r="N143" s="190"/>
      <c r="O143" s="190"/>
      <c r="P143" s="190"/>
      <c r="Q143" s="190"/>
      <c r="R143" s="190"/>
      <c r="S143" s="190"/>
      <c r="T143" s="191"/>
      <c r="AT143" s="185" t="s">
        <v>126</v>
      </c>
      <c r="AU143" s="185" t="s">
        <v>124</v>
      </c>
      <c r="AV143" s="14" t="s">
        <v>124</v>
      </c>
      <c r="AW143" s="14" t="s">
        <v>29</v>
      </c>
      <c r="AX143" s="14" t="s">
        <v>73</v>
      </c>
      <c r="AY143" s="185" t="s">
        <v>116</v>
      </c>
    </row>
    <row r="144" spans="1:65" s="14" customFormat="1" ht="11.25">
      <c r="B144" s="184"/>
      <c r="D144" s="177" t="s">
        <v>126</v>
      </c>
      <c r="E144" s="185" t="s">
        <v>1</v>
      </c>
      <c r="F144" s="186" t="s">
        <v>331</v>
      </c>
      <c r="H144" s="187">
        <v>-1.379</v>
      </c>
      <c r="I144" s="188"/>
      <c r="L144" s="184"/>
      <c r="M144" s="189"/>
      <c r="N144" s="190"/>
      <c r="O144" s="190"/>
      <c r="P144" s="190"/>
      <c r="Q144" s="190"/>
      <c r="R144" s="190"/>
      <c r="S144" s="190"/>
      <c r="T144" s="191"/>
      <c r="AT144" s="185" t="s">
        <v>126</v>
      </c>
      <c r="AU144" s="185" t="s">
        <v>124</v>
      </c>
      <c r="AV144" s="14" t="s">
        <v>124</v>
      </c>
      <c r="AW144" s="14" t="s">
        <v>29</v>
      </c>
      <c r="AX144" s="14" t="s">
        <v>73</v>
      </c>
      <c r="AY144" s="185" t="s">
        <v>116</v>
      </c>
    </row>
    <row r="145" spans="1:65" s="15" customFormat="1" ht="11.25">
      <c r="B145" s="192"/>
      <c r="D145" s="177" t="s">
        <v>126</v>
      </c>
      <c r="E145" s="193" t="s">
        <v>1</v>
      </c>
      <c r="F145" s="194" t="s">
        <v>133</v>
      </c>
      <c r="H145" s="195">
        <v>9.7040000000000006</v>
      </c>
      <c r="I145" s="196"/>
      <c r="L145" s="192"/>
      <c r="M145" s="197"/>
      <c r="N145" s="198"/>
      <c r="O145" s="198"/>
      <c r="P145" s="198"/>
      <c r="Q145" s="198"/>
      <c r="R145" s="198"/>
      <c r="S145" s="198"/>
      <c r="T145" s="199"/>
      <c r="AT145" s="193" t="s">
        <v>126</v>
      </c>
      <c r="AU145" s="193" t="s">
        <v>124</v>
      </c>
      <c r="AV145" s="15" t="s">
        <v>123</v>
      </c>
      <c r="AW145" s="15" t="s">
        <v>29</v>
      </c>
      <c r="AX145" s="15" t="s">
        <v>81</v>
      </c>
      <c r="AY145" s="193" t="s">
        <v>116</v>
      </c>
    </row>
    <row r="146" spans="1:65" s="2" customFormat="1" ht="21.75" customHeight="1">
      <c r="A146" s="32"/>
      <c r="B146" s="161"/>
      <c r="C146" s="162" t="s">
        <v>142</v>
      </c>
      <c r="D146" s="162" t="s">
        <v>119</v>
      </c>
      <c r="E146" s="163" t="s">
        <v>332</v>
      </c>
      <c r="F146" s="164" t="s">
        <v>333</v>
      </c>
      <c r="G146" s="165" t="s">
        <v>122</v>
      </c>
      <c r="H146" s="166">
        <v>5.4560000000000004</v>
      </c>
      <c r="I146" s="167"/>
      <c r="J146" s="168">
        <f>ROUND(I146*H146,2)</f>
        <v>0</v>
      </c>
      <c r="K146" s="169"/>
      <c r="L146" s="33"/>
      <c r="M146" s="170" t="s">
        <v>1</v>
      </c>
      <c r="N146" s="171" t="s">
        <v>39</v>
      </c>
      <c r="O146" s="58"/>
      <c r="P146" s="172">
        <f>O146*H146</f>
        <v>0</v>
      </c>
      <c r="Q146" s="172">
        <v>0.13425000000000001</v>
      </c>
      <c r="R146" s="172">
        <f>Q146*H146</f>
        <v>0.73246800000000012</v>
      </c>
      <c r="S146" s="172">
        <v>0</v>
      </c>
      <c r="T146" s="173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74" t="s">
        <v>123</v>
      </c>
      <c r="AT146" s="174" t="s">
        <v>119</v>
      </c>
      <c r="AU146" s="174" t="s">
        <v>124</v>
      </c>
      <c r="AY146" s="17" t="s">
        <v>116</v>
      </c>
      <c r="BE146" s="175">
        <f>IF(N146="základná",J146,0)</f>
        <v>0</v>
      </c>
      <c r="BF146" s="175">
        <f>IF(N146="znížená",J146,0)</f>
        <v>0</v>
      </c>
      <c r="BG146" s="175">
        <f>IF(N146="zákl. prenesená",J146,0)</f>
        <v>0</v>
      </c>
      <c r="BH146" s="175">
        <f>IF(N146="zníž. prenesená",J146,0)</f>
        <v>0</v>
      </c>
      <c r="BI146" s="175">
        <f>IF(N146="nulová",J146,0)</f>
        <v>0</v>
      </c>
      <c r="BJ146" s="17" t="s">
        <v>124</v>
      </c>
      <c r="BK146" s="175">
        <f>ROUND(I146*H146,2)</f>
        <v>0</v>
      </c>
      <c r="BL146" s="17" t="s">
        <v>123</v>
      </c>
      <c r="BM146" s="174" t="s">
        <v>334</v>
      </c>
    </row>
    <row r="147" spans="1:65" s="13" customFormat="1" ht="22.5">
      <c r="B147" s="176"/>
      <c r="D147" s="177" t="s">
        <v>126</v>
      </c>
      <c r="E147" s="178" t="s">
        <v>1</v>
      </c>
      <c r="F147" s="179" t="s">
        <v>329</v>
      </c>
      <c r="H147" s="178" t="s">
        <v>1</v>
      </c>
      <c r="I147" s="180"/>
      <c r="L147" s="176"/>
      <c r="M147" s="181"/>
      <c r="N147" s="182"/>
      <c r="O147" s="182"/>
      <c r="P147" s="182"/>
      <c r="Q147" s="182"/>
      <c r="R147" s="182"/>
      <c r="S147" s="182"/>
      <c r="T147" s="183"/>
      <c r="AT147" s="178" t="s">
        <v>126</v>
      </c>
      <c r="AU147" s="178" t="s">
        <v>124</v>
      </c>
      <c r="AV147" s="13" t="s">
        <v>81</v>
      </c>
      <c r="AW147" s="13" t="s">
        <v>29</v>
      </c>
      <c r="AX147" s="13" t="s">
        <v>73</v>
      </c>
      <c r="AY147" s="178" t="s">
        <v>116</v>
      </c>
    </row>
    <row r="148" spans="1:65" s="14" customFormat="1" ht="11.25">
      <c r="B148" s="184"/>
      <c r="D148" s="177" t="s">
        <v>126</v>
      </c>
      <c r="E148" s="185" t="s">
        <v>1</v>
      </c>
      <c r="F148" s="186" t="s">
        <v>335</v>
      </c>
      <c r="H148" s="187">
        <v>5.4560000000000004</v>
      </c>
      <c r="I148" s="188"/>
      <c r="L148" s="184"/>
      <c r="M148" s="189"/>
      <c r="N148" s="190"/>
      <c r="O148" s="190"/>
      <c r="P148" s="190"/>
      <c r="Q148" s="190"/>
      <c r="R148" s="190"/>
      <c r="S148" s="190"/>
      <c r="T148" s="191"/>
      <c r="AT148" s="185" t="s">
        <v>126</v>
      </c>
      <c r="AU148" s="185" t="s">
        <v>124</v>
      </c>
      <c r="AV148" s="14" t="s">
        <v>124</v>
      </c>
      <c r="AW148" s="14" t="s">
        <v>29</v>
      </c>
      <c r="AX148" s="14" t="s">
        <v>73</v>
      </c>
      <c r="AY148" s="185" t="s">
        <v>116</v>
      </c>
    </row>
    <row r="149" spans="1:65" s="15" customFormat="1" ht="11.25">
      <c r="B149" s="192"/>
      <c r="D149" s="177" t="s">
        <v>126</v>
      </c>
      <c r="E149" s="193" t="s">
        <v>1</v>
      </c>
      <c r="F149" s="194" t="s">
        <v>133</v>
      </c>
      <c r="H149" s="195">
        <v>5.4560000000000004</v>
      </c>
      <c r="I149" s="196"/>
      <c r="L149" s="192"/>
      <c r="M149" s="197"/>
      <c r="N149" s="198"/>
      <c r="O149" s="198"/>
      <c r="P149" s="198"/>
      <c r="Q149" s="198"/>
      <c r="R149" s="198"/>
      <c r="S149" s="198"/>
      <c r="T149" s="199"/>
      <c r="AT149" s="193" t="s">
        <v>126</v>
      </c>
      <c r="AU149" s="193" t="s">
        <v>124</v>
      </c>
      <c r="AV149" s="15" t="s">
        <v>123</v>
      </c>
      <c r="AW149" s="15" t="s">
        <v>29</v>
      </c>
      <c r="AX149" s="15" t="s">
        <v>81</v>
      </c>
      <c r="AY149" s="193" t="s">
        <v>116</v>
      </c>
    </row>
    <row r="150" spans="1:65" s="12" customFormat="1" ht="22.9" customHeight="1">
      <c r="B150" s="148"/>
      <c r="D150" s="149" t="s">
        <v>72</v>
      </c>
      <c r="E150" s="159" t="s">
        <v>158</v>
      </c>
      <c r="F150" s="159" t="s">
        <v>336</v>
      </c>
      <c r="I150" s="151"/>
      <c r="J150" s="160">
        <f>BK150</f>
        <v>0</v>
      </c>
      <c r="L150" s="148"/>
      <c r="M150" s="153"/>
      <c r="N150" s="154"/>
      <c r="O150" s="154"/>
      <c r="P150" s="155">
        <f>SUM(P151:P190)</f>
        <v>0</v>
      </c>
      <c r="Q150" s="154"/>
      <c r="R150" s="155">
        <f>SUM(R151:R190)</f>
        <v>4.6027013700000001</v>
      </c>
      <c r="S150" s="154"/>
      <c r="T150" s="156">
        <f>SUM(T151:T190)</f>
        <v>0</v>
      </c>
      <c r="AR150" s="149" t="s">
        <v>81</v>
      </c>
      <c r="AT150" s="157" t="s">
        <v>72</v>
      </c>
      <c r="AU150" s="157" t="s">
        <v>81</v>
      </c>
      <c r="AY150" s="149" t="s">
        <v>116</v>
      </c>
      <c r="BK150" s="158">
        <f>SUM(BK151:BK190)</f>
        <v>0</v>
      </c>
    </row>
    <row r="151" spans="1:65" s="2" customFormat="1" ht="21.75" customHeight="1">
      <c r="A151" s="32"/>
      <c r="B151" s="161"/>
      <c r="C151" s="162" t="s">
        <v>123</v>
      </c>
      <c r="D151" s="162" t="s">
        <v>119</v>
      </c>
      <c r="E151" s="163" t="s">
        <v>337</v>
      </c>
      <c r="F151" s="164" t="s">
        <v>338</v>
      </c>
      <c r="G151" s="165" t="s">
        <v>122</v>
      </c>
      <c r="H151" s="166">
        <v>2.5499999999999998</v>
      </c>
      <c r="I151" s="167"/>
      <c r="J151" s="168">
        <f>ROUND(I151*H151,2)</f>
        <v>0</v>
      </c>
      <c r="K151" s="169"/>
      <c r="L151" s="33"/>
      <c r="M151" s="170" t="s">
        <v>1</v>
      </c>
      <c r="N151" s="171" t="s">
        <v>39</v>
      </c>
      <c r="O151" s="58"/>
      <c r="P151" s="172">
        <f>O151*H151</f>
        <v>0</v>
      </c>
      <c r="Q151" s="172">
        <v>4.4999999999999998E-2</v>
      </c>
      <c r="R151" s="172">
        <f>Q151*H151</f>
        <v>0.11474999999999999</v>
      </c>
      <c r="S151" s="172">
        <v>0</v>
      </c>
      <c r="T151" s="173">
        <f>S151*H151</f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74" t="s">
        <v>123</v>
      </c>
      <c r="AT151" s="174" t="s">
        <v>119</v>
      </c>
      <c r="AU151" s="174" t="s">
        <v>124</v>
      </c>
      <c r="AY151" s="17" t="s">
        <v>116</v>
      </c>
      <c r="BE151" s="175">
        <f>IF(N151="základná",J151,0)</f>
        <v>0</v>
      </c>
      <c r="BF151" s="175">
        <f>IF(N151="znížená",J151,0)</f>
        <v>0</v>
      </c>
      <c r="BG151" s="175">
        <f>IF(N151="zákl. prenesená",J151,0)</f>
        <v>0</v>
      </c>
      <c r="BH151" s="175">
        <f>IF(N151="zníž. prenesená",J151,0)</f>
        <v>0</v>
      </c>
      <c r="BI151" s="175">
        <f>IF(N151="nulová",J151,0)</f>
        <v>0</v>
      </c>
      <c r="BJ151" s="17" t="s">
        <v>124</v>
      </c>
      <c r="BK151" s="175">
        <f>ROUND(I151*H151,2)</f>
        <v>0</v>
      </c>
      <c r="BL151" s="17" t="s">
        <v>123</v>
      </c>
      <c r="BM151" s="174" t="s">
        <v>339</v>
      </c>
    </row>
    <row r="152" spans="1:65" s="13" customFormat="1" ht="22.5">
      <c r="B152" s="176"/>
      <c r="D152" s="177" t="s">
        <v>126</v>
      </c>
      <c r="E152" s="178" t="s">
        <v>1</v>
      </c>
      <c r="F152" s="179" t="s">
        <v>340</v>
      </c>
      <c r="H152" s="178" t="s">
        <v>1</v>
      </c>
      <c r="I152" s="180"/>
      <c r="L152" s="176"/>
      <c r="M152" s="181"/>
      <c r="N152" s="182"/>
      <c r="O152" s="182"/>
      <c r="P152" s="182"/>
      <c r="Q152" s="182"/>
      <c r="R152" s="182"/>
      <c r="S152" s="182"/>
      <c r="T152" s="183"/>
      <c r="AT152" s="178" t="s">
        <v>126</v>
      </c>
      <c r="AU152" s="178" t="s">
        <v>124</v>
      </c>
      <c r="AV152" s="13" t="s">
        <v>81</v>
      </c>
      <c r="AW152" s="13" t="s">
        <v>29</v>
      </c>
      <c r="AX152" s="13" t="s">
        <v>73</v>
      </c>
      <c r="AY152" s="178" t="s">
        <v>116</v>
      </c>
    </row>
    <row r="153" spans="1:65" s="14" customFormat="1" ht="11.25">
      <c r="B153" s="184"/>
      <c r="D153" s="177" t="s">
        <v>126</v>
      </c>
      <c r="E153" s="185" t="s">
        <v>1</v>
      </c>
      <c r="F153" s="186" t="s">
        <v>341</v>
      </c>
      <c r="H153" s="187">
        <v>2.5499999999999998</v>
      </c>
      <c r="I153" s="188"/>
      <c r="L153" s="184"/>
      <c r="M153" s="189"/>
      <c r="N153" s="190"/>
      <c r="O153" s="190"/>
      <c r="P153" s="190"/>
      <c r="Q153" s="190"/>
      <c r="R153" s="190"/>
      <c r="S153" s="190"/>
      <c r="T153" s="191"/>
      <c r="AT153" s="185" t="s">
        <v>126</v>
      </c>
      <c r="AU153" s="185" t="s">
        <v>124</v>
      </c>
      <c r="AV153" s="14" t="s">
        <v>124</v>
      </c>
      <c r="AW153" s="14" t="s">
        <v>29</v>
      </c>
      <c r="AX153" s="14" t="s">
        <v>73</v>
      </c>
      <c r="AY153" s="185" t="s">
        <v>116</v>
      </c>
    </row>
    <row r="154" spans="1:65" s="15" customFormat="1" ht="11.25">
      <c r="B154" s="192"/>
      <c r="D154" s="177" t="s">
        <v>126</v>
      </c>
      <c r="E154" s="193" t="s">
        <v>1</v>
      </c>
      <c r="F154" s="194" t="s">
        <v>133</v>
      </c>
      <c r="H154" s="195">
        <v>2.5499999999999998</v>
      </c>
      <c r="I154" s="196"/>
      <c r="L154" s="192"/>
      <c r="M154" s="197"/>
      <c r="N154" s="198"/>
      <c r="O154" s="198"/>
      <c r="P154" s="198"/>
      <c r="Q154" s="198"/>
      <c r="R154" s="198"/>
      <c r="S154" s="198"/>
      <c r="T154" s="199"/>
      <c r="AT154" s="193" t="s">
        <v>126</v>
      </c>
      <c r="AU154" s="193" t="s">
        <v>124</v>
      </c>
      <c r="AV154" s="15" t="s">
        <v>123</v>
      </c>
      <c r="AW154" s="15" t="s">
        <v>29</v>
      </c>
      <c r="AX154" s="15" t="s">
        <v>81</v>
      </c>
      <c r="AY154" s="193" t="s">
        <v>116</v>
      </c>
    </row>
    <row r="155" spans="1:65" s="2" customFormat="1" ht="21.75" customHeight="1">
      <c r="A155" s="32"/>
      <c r="B155" s="161"/>
      <c r="C155" s="162" t="s">
        <v>152</v>
      </c>
      <c r="D155" s="162" t="s">
        <v>119</v>
      </c>
      <c r="E155" s="163" t="s">
        <v>342</v>
      </c>
      <c r="F155" s="164" t="s">
        <v>343</v>
      </c>
      <c r="G155" s="165" t="s">
        <v>122</v>
      </c>
      <c r="H155" s="166">
        <v>82.138999999999996</v>
      </c>
      <c r="I155" s="167"/>
      <c r="J155" s="168">
        <f>ROUND(I155*H155,2)</f>
        <v>0</v>
      </c>
      <c r="K155" s="169"/>
      <c r="L155" s="33"/>
      <c r="M155" s="170" t="s">
        <v>1</v>
      </c>
      <c r="N155" s="171" t="s">
        <v>39</v>
      </c>
      <c r="O155" s="58"/>
      <c r="P155" s="172">
        <f>O155*H155</f>
        <v>0</v>
      </c>
      <c r="Q155" s="172">
        <v>2.3000000000000001E-4</v>
      </c>
      <c r="R155" s="172">
        <f>Q155*H155</f>
        <v>1.8891970000000001E-2</v>
      </c>
      <c r="S155" s="172">
        <v>0</v>
      </c>
      <c r="T155" s="173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74" t="s">
        <v>123</v>
      </c>
      <c r="AT155" s="174" t="s">
        <v>119</v>
      </c>
      <c r="AU155" s="174" t="s">
        <v>124</v>
      </c>
      <c r="AY155" s="17" t="s">
        <v>116</v>
      </c>
      <c r="BE155" s="175">
        <f>IF(N155="základná",J155,0)</f>
        <v>0</v>
      </c>
      <c r="BF155" s="175">
        <f>IF(N155="znížená",J155,0)</f>
        <v>0</v>
      </c>
      <c r="BG155" s="175">
        <f>IF(N155="zákl. prenesená",J155,0)</f>
        <v>0</v>
      </c>
      <c r="BH155" s="175">
        <f>IF(N155="zníž. prenesená",J155,0)</f>
        <v>0</v>
      </c>
      <c r="BI155" s="175">
        <f>IF(N155="nulová",J155,0)</f>
        <v>0</v>
      </c>
      <c r="BJ155" s="17" t="s">
        <v>124</v>
      </c>
      <c r="BK155" s="175">
        <f>ROUND(I155*H155,2)</f>
        <v>0</v>
      </c>
      <c r="BL155" s="17" t="s">
        <v>123</v>
      </c>
      <c r="BM155" s="174" t="s">
        <v>344</v>
      </c>
    </row>
    <row r="156" spans="1:65" s="13" customFormat="1" ht="22.5">
      <c r="B156" s="176"/>
      <c r="D156" s="177" t="s">
        <v>126</v>
      </c>
      <c r="E156" s="178" t="s">
        <v>1</v>
      </c>
      <c r="F156" s="179" t="s">
        <v>340</v>
      </c>
      <c r="H156" s="178" t="s">
        <v>1</v>
      </c>
      <c r="I156" s="180"/>
      <c r="L156" s="176"/>
      <c r="M156" s="181"/>
      <c r="N156" s="182"/>
      <c r="O156" s="182"/>
      <c r="P156" s="182"/>
      <c r="Q156" s="182"/>
      <c r="R156" s="182"/>
      <c r="S156" s="182"/>
      <c r="T156" s="183"/>
      <c r="AT156" s="178" t="s">
        <v>126</v>
      </c>
      <c r="AU156" s="178" t="s">
        <v>124</v>
      </c>
      <c r="AV156" s="13" t="s">
        <v>81</v>
      </c>
      <c r="AW156" s="13" t="s">
        <v>29</v>
      </c>
      <c r="AX156" s="13" t="s">
        <v>73</v>
      </c>
      <c r="AY156" s="178" t="s">
        <v>116</v>
      </c>
    </row>
    <row r="157" spans="1:65" s="14" customFormat="1" ht="11.25">
      <c r="B157" s="184"/>
      <c r="D157" s="177" t="s">
        <v>126</v>
      </c>
      <c r="E157" s="185" t="s">
        <v>1</v>
      </c>
      <c r="F157" s="186" t="s">
        <v>341</v>
      </c>
      <c r="H157" s="187">
        <v>2.5499999999999998</v>
      </c>
      <c r="I157" s="188"/>
      <c r="L157" s="184"/>
      <c r="M157" s="189"/>
      <c r="N157" s="190"/>
      <c r="O157" s="190"/>
      <c r="P157" s="190"/>
      <c r="Q157" s="190"/>
      <c r="R157" s="190"/>
      <c r="S157" s="190"/>
      <c r="T157" s="191"/>
      <c r="AT157" s="185" t="s">
        <v>126</v>
      </c>
      <c r="AU157" s="185" t="s">
        <v>124</v>
      </c>
      <c r="AV157" s="14" t="s">
        <v>124</v>
      </c>
      <c r="AW157" s="14" t="s">
        <v>29</v>
      </c>
      <c r="AX157" s="14" t="s">
        <v>73</v>
      </c>
      <c r="AY157" s="185" t="s">
        <v>116</v>
      </c>
    </row>
    <row r="158" spans="1:65" s="13" customFormat="1" ht="11.25">
      <c r="B158" s="176"/>
      <c r="D158" s="177" t="s">
        <v>126</v>
      </c>
      <c r="E158" s="178" t="s">
        <v>1</v>
      </c>
      <c r="F158" s="179" t="s">
        <v>345</v>
      </c>
      <c r="H158" s="178" t="s">
        <v>1</v>
      </c>
      <c r="I158" s="180"/>
      <c r="L158" s="176"/>
      <c r="M158" s="181"/>
      <c r="N158" s="182"/>
      <c r="O158" s="182"/>
      <c r="P158" s="182"/>
      <c r="Q158" s="182"/>
      <c r="R158" s="182"/>
      <c r="S158" s="182"/>
      <c r="T158" s="183"/>
      <c r="AT158" s="178" t="s">
        <v>126</v>
      </c>
      <c r="AU158" s="178" t="s">
        <v>124</v>
      </c>
      <c r="AV158" s="13" t="s">
        <v>81</v>
      </c>
      <c r="AW158" s="13" t="s">
        <v>29</v>
      </c>
      <c r="AX158" s="13" t="s">
        <v>73</v>
      </c>
      <c r="AY158" s="178" t="s">
        <v>116</v>
      </c>
    </row>
    <row r="159" spans="1:65" s="14" customFormat="1" ht="11.25">
      <c r="B159" s="184"/>
      <c r="D159" s="177" t="s">
        <v>126</v>
      </c>
      <c r="E159" s="185" t="s">
        <v>1</v>
      </c>
      <c r="F159" s="186" t="s">
        <v>346</v>
      </c>
      <c r="H159" s="187">
        <v>20.972000000000001</v>
      </c>
      <c r="I159" s="188"/>
      <c r="L159" s="184"/>
      <c r="M159" s="189"/>
      <c r="N159" s="190"/>
      <c r="O159" s="190"/>
      <c r="P159" s="190"/>
      <c r="Q159" s="190"/>
      <c r="R159" s="190"/>
      <c r="S159" s="190"/>
      <c r="T159" s="191"/>
      <c r="AT159" s="185" t="s">
        <v>126</v>
      </c>
      <c r="AU159" s="185" t="s">
        <v>124</v>
      </c>
      <c r="AV159" s="14" t="s">
        <v>124</v>
      </c>
      <c r="AW159" s="14" t="s">
        <v>29</v>
      </c>
      <c r="AX159" s="14" t="s">
        <v>73</v>
      </c>
      <c r="AY159" s="185" t="s">
        <v>116</v>
      </c>
    </row>
    <row r="160" spans="1:65" s="14" customFormat="1" ht="11.25">
      <c r="B160" s="184"/>
      <c r="D160" s="177" t="s">
        <v>126</v>
      </c>
      <c r="E160" s="185" t="s">
        <v>1</v>
      </c>
      <c r="F160" s="186" t="s">
        <v>347</v>
      </c>
      <c r="H160" s="187">
        <v>-2.758</v>
      </c>
      <c r="I160" s="188"/>
      <c r="L160" s="184"/>
      <c r="M160" s="189"/>
      <c r="N160" s="190"/>
      <c r="O160" s="190"/>
      <c r="P160" s="190"/>
      <c r="Q160" s="190"/>
      <c r="R160" s="190"/>
      <c r="S160" s="190"/>
      <c r="T160" s="191"/>
      <c r="AT160" s="185" t="s">
        <v>126</v>
      </c>
      <c r="AU160" s="185" t="s">
        <v>124</v>
      </c>
      <c r="AV160" s="14" t="s">
        <v>124</v>
      </c>
      <c r="AW160" s="14" t="s">
        <v>29</v>
      </c>
      <c r="AX160" s="14" t="s">
        <v>73</v>
      </c>
      <c r="AY160" s="185" t="s">
        <v>116</v>
      </c>
    </row>
    <row r="161" spans="1:65" s="14" customFormat="1" ht="11.25">
      <c r="B161" s="184"/>
      <c r="D161" s="177" t="s">
        <v>126</v>
      </c>
      <c r="E161" s="185" t="s">
        <v>1</v>
      </c>
      <c r="F161" s="186" t="s">
        <v>348</v>
      </c>
      <c r="H161" s="187">
        <v>4.8</v>
      </c>
      <c r="I161" s="188"/>
      <c r="L161" s="184"/>
      <c r="M161" s="189"/>
      <c r="N161" s="190"/>
      <c r="O161" s="190"/>
      <c r="P161" s="190"/>
      <c r="Q161" s="190"/>
      <c r="R161" s="190"/>
      <c r="S161" s="190"/>
      <c r="T161" s="191"/>
      <c r="AT161" s="185" t="s">
        <v>126</v>
      </c>
      <c r="AU161" s="185" t="s">
        <v>124</v>
      </c>
      <c r="AV161" s="14" t="s">
        <v>124</v>
      </c>
      <c r="AW161" s="14" t="s">
        <v>29</v>
      </c>
      <c r="AX161" s="14" t="s">
        <v>73</v>
      </c>
      <c r="AY161" s="185" t="s">
        <v>116</v>
      </c>
    </row>
    <row r="162" spans="1:65" s="13" customFormat="1" ht="11.25">
      <c r="B162" s="176"/>
      <c r="D162" s="177" t="s">
        <v>126</v>
      </c>
      <c r="E162" s="178" t="s">
        <v>1</v>
      </c>
      <c r="F162" s="179" t="s">
        <v>349</v>
      </c>
      <c r="H162" s="178" t="s">
        <v>1</v>
      </c>
      <c r="I162" s="180"/>
      <c r="L162" s="176"/>
      <c r="M162" s="181"/>
      <c r="N162" s="182"/>
      <c r="O162" s="182"/>
      <c r="P162" s="182"/>
      <c r="Q162" s="182"/>
      <c r="R162" s="182"/>
      <c r="S162" s="182"/>
      <c r="T162" s="183"/>
      <c r="AT162" s="178" t="s">
        <v>126</v>
      </c>
      <c r="AU162" s="178" t="s">
        <v>124</v>
      </c>
      <c r="AV162" s="13" t="s">
        <v>81</v>
      </c>
      <c r="AW162" s="13" t="s">
        <v>29</v>
      </c>
      <c r="AX162" s="13" t="s">
        <v>73</v>
      </c>
      <c r="AY162" s="178" t="s">
        <v>116</v>
      </c>
    </row>
    <row r="163" spans="1:65" s="14" customFormat="1" ht="11.25">
      <c r="B163" s="184"/>
      <c r="D163" s="177" t="s">
        <v>126</v>
      </c>
      <c r="E163" s="185" t="s">
        <v>1</v>
      </c>
      <c r="F163" s="186" t="s">
        <v>350</v>
      </c>
      <c r="H163" s="187">
        <v>58.723999999999997</v>
      </c>
      <c r="I163" s="188"/>
      <c r="L163" s="184"/>
      <c r="M163" s="189"/>
      <c r="N163" s="190"/>
      <c r="O163" s="190"/>
      <c r="P163" s="190"/>
      <c r="Q163" s="190"/>
      <c r="R163" s="190"/>
      <c r="S163" s="190"/>
      <c r="T163" s="191"/>
      <c r="AT163" s="185" t="s">
        <v>126</v>
      </c>
      <c r="AU163" s="185" t="s">
        <v>124</v>
      </c>
      <c r="AV163" s="14" t="s">
        <v>124</v>
      </c>
      <c r="AW163" s="14" t="s">
        <v>29</v>
      </c>
      <c r="AX163" s="14" t="s">
        <v>73</v>
      </c>
      <c r="AY163" s="185" t="s">
        <v>116</v>
      </c>
    </row>
    <row r="164" spans="1:65" s="14" customFormat="1" ht="11.25">
      <c r="B164" s="184"/>
      <c r="D164" s="177" t="s">
        <v>126</v>
      </c>
      <c r="E164" s="185" t="s">
        <v>1</v>
      </c>
      <c r="F164" s="186" t="s">
        <v>351</v>
      </c>
      <c r="H164" s="187">
        <v>-4.5490000000000004</v>
      </c>
      <c r="I164" s="188"/>
      <c r="L164" s="184"/>
      <c r="M164" s="189"/>
      <c r="N164" s="190"/>
      <c r="O164" s="190"/>
      <c r="P164" s="190"/>
      <c r="Q164" s="190"/>
      <c r="R164" s="190"/>
      <c r="S164" s="190"/>
      <c r="T164" s="191"/>
      <c r="AT164" s="185" t="s">
        <v>126</v>
      </c>
      <c r="AU164" s="185" t="s">
        <v>124</v>
      </c>
      <c r="AV164" s="14" t="s">
        <v>124</v>
      </c>
      <c r="AW164" s="14" t="s">
        <v>29</v>
      </c>
      <c r="AX164" s="14" t="s">
        <v>73</v>
      </c>
      <c r="AY164" s="185" t="s">
        <v>116</v>
      </c>
    </row>
    <row r="165" spans="1:65" s="13" customFormat="1" ht="22.5">
      <c r="B165" s="176"/>
      <c r="D165" s="177" t="s">
        <v>126</v>
      </c>
      <c r="E165" s="178" t="s">
        <v>1</v>
      </c>
      <c r="F165" s="179" t="s">
        <v>352</v>
      </c>
      <c r="H165" s="178" t="s">
        <v>1</v>
      </c>
      <c r="I165" s="180"/>
      <c r="L165" s="176"/>
      <c r="M165" s="181"/>
      <c r="N165" s="182"/>
      <c r="O165" s="182"/>
      <c r="P165" s="182"/>
      <c r="Q165" s="182"/>
      <c r="R165" s="182"/>
      <c r="S165" s="182"/>
      <c r="T165" s="183"/>
      <c r="AT165" s="178" t="s">
        <v>126</v>
      </c>
      <c r="AU165" s="178" t="s">
        <v>124</v>
      </c>
      <c r="AV165" s="13" t="s">
        <v>81</v>
      </c>
      <c r="AW165" s="13" t="s">
        <v>29</v>
      </c>
      <c r="AX165" s="13" t="s">
        <v>73</v>
      </c>
      <c r="AY165" s="178" t="s">
        <v>116</v>
      </c>
    </row>
    <row r="166" spans="1:65" s="14" customFormat="1" ht="11.25">
      <c r="B166" s="184"/>
      <c r="D166" s="177" t="s">
        <v>126</v>
      </c>
      <c r="E166" s="185" t="s">
        <v>1</v>
      </c>
      <c r="F166" s="186" t="s">
        <v>325</v>
      </c>
      <c r="H166" s="187">
        <v>2.4</v>
      </c>
      <c r="I166" s="188"/>
      <c r="L166" s="184"/>
      <c r="M166" s="189"/>
      <c r="N166" s="190"/>
      <c r="O166" s="190"/>
      <c r="P166" s="190"/>
      <c r="Q166" s="190"/>
      <c r="R166" s="190"/>
      <c r="S166" s="190"/>
      <c r="T166" s="191"/>
      <c r="AT166" s="185" t="s">
        <v>126</v>
      </c>
      <c r="AU166" s="185" t="s">
        <v>124</v>
      </c>
      <c r="AV166" s="14" t="s">
        <v>124</v>
      </c>
      <c r="AW166" s="14" t="s">
        <v>29</v>
      </c>
      <c r="AX166" s="14" t="s">
        <v>73</v>
      </c>
      <c r="AY166" s="185" t="s">
        <v>116</v>
      </c>
    </row>
    <row r="167" spans="1:65" s="15" customFormat="1" ht="11.25">
      <c r="B167" s="192"/>
      <c r="D167" s="177" t="s">
        <v>126</v>
      </c>
      <c r="E167" s="193" t="s">
        <v>1</v>
      </c>
      <c r="F167" s="194" t="s">
        <v>133</v>
      </c>
      <c r="H167" s="195">
        <v>82.138999999999996</v>
      </c>
      <c r="I167" s="196"/>
      <c r="L167" s="192"/>
      <c r="M167" s="197"/>
      <c r="N167" s="198"/>
      <c r="O167" s="198"/>
      <c r="P167" s="198"/>
      <c r="Q167" s="198"/>
      <c r="R167" s="198"/>
      <c r="S167" s="198"/>
      <c r="T167" s="199"/>
      <c r="AT167" s="193" t="s">
        <v>126</v>
      </c>
      <c r="AU167" s="193" t="s">
        <v>124</v>
      </c>
      <c r="AV167" s="15" t="s">
        <v>123</v>
      </c>
      <c r="AW167" s="15" t="s">
        <v>29</v>
      </c>
      <c r="AX167" s="15" t="s">
        <v>81</v>
      </c>
      <c r="AY167" s="193" t="s">
        <v>116</v>
      </c>
    </row>
    <row r="168" spans="1:65" s="2" customFormat="1" ht="21.75" customHeight="1">
      <c r="A168" s="32"/>
      <c r="B168" s="161"/>
      <c r="C168" s="162" t="s">
        <v>158</v>
      </c>
      <c r="D168" s="162" t="s">
        <v>119</v>
      </c>
      <c r="E168" s="163" t="s">
        <v>353</v>
      </c>
      <c r="F168" s="164" t="s">
        <v>354</v>
      </c>
      <c r="G168" s="165" t="s">
        <v>122</v>
      </c>
      <c r="H168" s="166">
        <v>23.013999999999999</v>
      </c>
      <c r="I168" s="167"/>
      <c r="J168" s="168">
        <f>ROUND(I168*H168,2)</f>
        <v>0</v>
      </c>
      <c r="K168" s="169"/>
      <c r="L168" s="33"/>
      <c r="M168" s="170" t="s">
        <v>1</v>
      </c>
      <c r="N168" s="171" t="s">
        <v>39</v>
      </c>
      <c r="O168" s="58"/>
      <c r="P168" s="172">
        <f>O168*H168</f>
        <v>0</v>
      </c>
      <c r="Q168" s="172">
        <v>1.575E-2</v>
      </c>
      <c r="R168" s="172">
        <f>Q168*H168</f>
        <v>0.36247049999999997</v>
      </c>
      <c r="S168" s="172">
        <v>0</v>
      </c>
      <c r="T168" s="173">
        <f>S168*H168</f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74" t="s">
        <v>123</v>
      </c>
      <c r="AT168" s="174" t="s">
        <v>119</v>
      </c>
      <c r="AU168" s="174" t="s">
        <v>124</v>
      </c>
      <c r="AY168" s="17" t="s">
        <v>116</v>
      </c>
      <c r="BE168" s="175">
        <f>IF(N168="základná",J168,0)</f>
        <v>0</v>
      </c>
      <c r="BF168" s="175">
        <f>IF(N168="znížená",J168,0)</f>
        <v>0</v>
      </c>
      <c r="BG168" s="175">
        <f>IF(N168="zákl. prenesená",J168,0)</f>
        <v>0</v>
      </c>
      <c r="BH168" s="175">
        <f>IF(N168="zníž. prenesená",J168,0)</f>
        <v>0</v>
      </c>
      <c r="BI168" s="175">
        <f>IF(N168="nulová",J168,0)</f>
        <v>0</v>
      </c>
      <c r="BJ168" s="17" t="s">
        <v>124</v>
      </c>
      <c r="BK168" s="175">
        <f>ROUND(I168*H168,2)</f>
        <v>0</v>
      </c>
      <c r="BL168" s="17" t="s">
        <v>123</v>
      </c>
      <c r="BM168" s="174" t="s">
        <v>355</v>
      </c>
    </row>
    <row r="169" spans="1:65" s="13" customFormat="1" ht="11.25">
      <c r="B169" s="176"/>
      <c r="D169" s="177" t="s">
        <v>126</v>
      </c>
      <c r="E169" s="178" t="s">
        <v>1</v>
      </c>
      <c r="F169" s="179" t="s">
        <v>345</v>
      </c>
      <c r="H169" s="178" t="s">
        <v>1</v>
      </c>
      <c r="I169" s="180"/>
      <c r="L169" s="176"/>
      <c r="M169" s="181"/>
      <c r="N169" s="182"/>
      <c r="O169" s="182"/>
      <c r="P169" s="182"/>
      <c r="Q169" s="182"/>
      <c r="R169" s="182"/>
      <c r="S169" s="182"/>
      <c r="T169" s="183"/>
      <c r="AT169" s="178" t="s">
        <v>126</v>
      </c>
      <c r="AU169" s="178" t="s">
        <v>124</v>
      </c>
      <c r="AV169" s="13" t="s">
        <v>81</v>
      </c>
      <c r="AW169" s="13" t="s">
        <v>29</v>
      </c>
      <c r="AX169" s="13" t="s">
        <v>73</v>
      </c>
      <c r="AY169" s="178" t="s">
        <v>116</v>
      </c>
    </row>
    <row r="170" spans="1:65" s="14" customFormat="1" ht="11.25">
      <c r="B170" s="184"/>
      <c r="D170" s="177" t="s">
        <v>126</v>
      </c>
      <c r="E170" s="185" t="s">
        <v>1</v>
      </c>
      <c r="F170" s="186" t="s">
        <v>346</v>
      </c>
      <c r="H170" s="187">
        <v>20.972000000000001</v>
      </c>
      <c r="I170" s="188"/>
      <c r="L170" s="184"/>
      <c r="M170" s="189"/>
      <c r="N170" s="190"/>
      <c r="O170" s="190"/>
      <c r="P170" s="190"/>
      <c r="Q170" s="190"/>
      <c r="R170" s="190"/>
      <c r="S170" s="190"/>
      <c r="T170" s="191"/>
      <c r="AT170" s="185" t="s">
        <v>126</v>
      </c>
      <c r="AU170" s="185" t="s">
        <v>124</v>
      </c>
      <c r="AV170" s="14" t="s">
        <v>124</v>
      </c>
      <c r="AW170" s="14" t="s">
        <v>29</v>
      </c>
      <c r="AX170" s="14" t="s">
        <v>73</v>
      </c>
      <c r="AY170" s="185" t="s">
        <v>116</v>
      </c>
    </row>
    <row r="171" spans="1:65" s="14" customFormat="1" ht="11.25">
      <c r="B171" s="184"/>
      <c r="D171" s="177" t="s">
        <v>126</v>
      </c>
      <c r="E171" s="185" t="s">
        <v>1</v>
      </c>
      <c r="F171" s="186" t="s">
        <v>347</v>
      </c>
      <c r="H171" s="187">
        <v>-2.758</v>
      </c>
      <c r="I171" s="188"/>
      <c r="L171" s="184"/>
      <c r="M171" s="189"/>
      <c r="N171" s="190"/>
      <c r="O171" s="190"/>
      <c r="P171" s="190"/>
      <c r="Q171" s="190"/>
      <c r="R171" s="190"/>
      <c r="S171" s="190"/>
      <c r="T171" s="191"/>
      <c r="AT171" s="185" t="s">
        <v>126</v>
      </c>
      <c r="AU171" s="185" t="s">
        <v>124</v>
      </c>
      <c r="AV171" s="14" t="s">
        <v>124</v>
      </c>
      <c r="AW171" s="14" t="s">
        <v>29</v>
      </c>
      <c r="AX171" s="14" t="s">
        <v>73</v>
      </c>
      <c r="AY171" s="185" t="s">
        <v>116</v>
      </c>
    </row>
    <row r="172" spans="1:65" s="14" customFormat="1" ht="11.25">
      <c r="B172" s="184"/>
      <c r="D172" s="177" t="s">
        <v>126</v>
      </c>
      <c r="E172" s="185" t="s">
        <v>1</v>
      </c>
      <c r="F172" s="186" t="s">
        <v>348</v>
      </c>
      <c r="H172" s="187">
        <v>4.8</v>
      </c>
      <c r="I172" s="188"/>
      <c r="L172" s="184"/>
      <c r="M172" s="189"/>
      <c r="N172" s="190"/>
      <c r="O172" s="190"/>
      <c r="P172" s="190"/>
      <c r="Q172" s="190"/>
      <c r="R172" s="190"/>
      <c r="S172" s="190"/>
      <c r="T172" s="191"/>
      <c r="AT172" s="185" t="s">
        <v>126</v>
      </c>
      <c r="AU172" s="185" t="s">
        <v>124</v>
      </c>
      <c r="AV172" s="14" t="s">
        <v>124</v>
      </c>
      <c r="AW172" s="14" t="s">
        <v>29</v>
      </c>
      <c r="AX172" s="14" t="s">
        <v>73</v>
      </c>
      <c r="AY172" s="185" t="s">
        <v>116</v>
      </c>
    </row>
    <row r="173" spans="1:65" s="15" customFormat="1" ht="11.25">
      <c r="B173" s="192"/>
      <c r="D173" s="177" t="s">
        <v>126</v>
      </c>
      <c r="E173" s="193" t="s">
        <v>1</v>
      </c>
      <c r="F173" s="194" t="s">
        <v>133</v>
      </c>
      <c r="H173" s="195">
        <v>23.014000000000003</v>
      </c>
      <c r="I173" s="196"/>
      <c r="L173" s="192"/>
      <c r="M173" s="197"/>
      <c r="N173" s="198"/>
      <c r="O173" s="198"/>
      <c r="P173" s="198"/>
      <c r="Q173" s="198"/>
      <c r="R173" s="198"/>
      <c r="S173" s="198"/>
      <c r="T173" s="199"/>
      <c r="AT173" s="193" t="s">
        <v>126</v>
      </c>
      <c r="AU173" s="193" t="s">
        <v>124</v>
      </c>
      <c r="AV173" s="15" t="s">
        <v>123</v>
      </c>
      <c r="AW173" s="15" t="s">
        <v>29</v>
      </c>
      <c r="AX173" s="15" t="s">
        <v>81</v>
      </c>
      <c r="AY173" s="193" t="s">
        <v>116</v>
      </c>
    </row>
    <row r="174" spans="1:65" s="2" customFormat="1" ht="21.75" customHeight="1">
      <c r="A174" s="32"/>
      <c r="B174" s="161"/>
      <c r="C174" s="162" t="s">
        <v>162</v>
      </c>
      <c r="D174" s="162" t="s">
        <v>119</v>
      </c>
      <c r="E174" s="163" t="s">
        <v>356</v>
      </c>
      <c r="F174" s="164" t="s">
        <v>357</v>
      </c>
      <c r="G174" s="165" t="s">
        <v>122</v>
      </c>
      <c r="H174" s="166">
        <v>54.174999999999997</v>
      </c>
      <c r="I174" s="167"/>
      <c r="J174" s="168">
        <f>ROUND(I174*H174,2)</f>
        <v>0</v>
      </c>
      <c r="K174" s="169"/>
      <c r="L174" s="33"/>
      <c r="M174" s="170" t="s">
        <v>1</v>
      </c>
      <c r="N174" s="171" t="s">
        <v>39</v>
      </c>
      <c r="O174" s="58"/>
      <c r="P174" s="172">
        <f>O174*H174</f>
        <v>0</v>
      </c>
      <c r="Q174" s="172">
        <v>6.3E-2</v>
      </c>
      <c r="R174" s="172">
        <f>Q174*H174</f>
        <v>3.4130249999999998</v>
      </c>
      <c r="S174" s="172">
        <v>0</v>
      </c>
      <c r="T174" s="173">
        <f>S174*H174</f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74" t="s">
        <v>123</v>
      </c>
      <c r="AT174" s="174" t="s">
        <v>119</v>
      </c>
      <c r="AU174" s="174" t="s">
        <v>124</v>
      </c>
      <c r="AY174" s="17" t="s">
        <v>116</v>
      </c>
      <c r="BE174" s="175">
        <f>IF(N174="základná",J174,0)</f>
        <v>0</v>
      </c>
      <c r="BF174" s="175">
        <f>IF(N174="znížená",J174,0)</f>
        <v>0</v>
      </c>
      <c r="BG174" s="175">
        <f>IF(N174="zákl. prenesená",J174,0)</f>
        <v>0</v>
      </c>
      <c r="BH174" s="175">
        <f>IF(N174="zníž. prenesená",J174,0)</f>
        <v>0</v>
      </c>
      <c r="BI174" s="175">
        <f>IF(N174="nulová",J174,0)</f>
        <v>0</v>
      </c>
      <c r="BJ174" s="17" t="s">
        <v>124</v>
      </c>
      <c r="BK174" s="175">
        <f>ROUND(I174*H174,2)</f>
        <v>0</v>
      </c>
      <c r="BL174" s="17" t="s">
        <v>123</v>
      </c>
      <c r="BM174" s="174" t="s">
        <v>358</v>
      </c>
    </row>
    <row r="175" spans="1:65" s="13" customFormat="1" ht="11.25">
      <c r="B175" s="176"/>
      <c r="D175" s="177" t="s">
        <v>126</v>
      </c>
      <c r="E175" s="178" t="s">
        <v>1</v>
      </c>
      <c r="F175" s="179" t="s">
        <v>349</v>
      </c>
      <c r="H175" s="178" t="s">
        <v>1</v>
      </c>
      <c r="I175" s="180"/>
      <c r="L175" s="176"/>
      <c r="M175" s="181"/>
      <c r="N175" s="182"/>
      <c r="O175" s="182"/>
      <c r="P175" s="182"/>
      <c r="Q175" s="182"/>
      <c r="R175" s="182"/>
      <c r="S175" s="182"/>
      <c r="T175" s="183"/>
      <c r="AT175" s="178" t="s">
        <v>126</v>
      </c>
      <c r="AU175" s="178" t="s">
        <v>124</v>
      </c>
      <c r="AV175" s="13" t="s">
        <v>81</v>
      </c>
      <c r="AW175" s="13" t="s">
        <v>29</v>
      </c>
      <c r="AX175" s="13" t="s">
        <v>73</v>
      </c>
      <c r="AY175" s="178" t="s">
        <v>116</v>
      </c>
    </row>
    <row r="176" spans="1:65" s="14" customFormat="1" ht="11.25">
      <c r="B176" s="184"/>
      <c r="D176" s="177" t="s">
        <v>126</v>
      </c>
      <c r="E176" s="185" t="s">
        <v>1</v>
      </c>
      <c r="F176" s="186" t="s">
        <v>350</v>
      </c>
      <c r="H176" s="187">
        <v>58.723999999999997</v>
      </c>
      <c r="I176" s="188"/>
      <c r="L176" s="184"/>
      <c r="M176" s="189"/>
      <c r="N176" s="190"/>
      <c r="O176" s="190"/>
      <c r="P176" s="190"/>
      <c r="Q176" s="190"/>
      <c r="R176" s="190"/>
      <c r="S176" s="190"/>
      <c r="T176" s="191"/>
      <c r="AT176" s="185" t="s">
        <v>126</v>
      </c>
      <c r="AU176" s="185" t="s">
        <v>124</v>
      </c>
      <c r="AV176" s="14" t="s">
        <v>124</v>
      </c>
      <c r="AW176" s="14" t="s">
        <v>29</v>
      </c>
      <c r="AX176" s="14" t="s">
        <v>73</v>
      </c>
      <c r="AY176" s="185" t="s">
        <v>116</v>
      </c>
    </row>
    <row r="177" spans="1:65" s="14" customFormat="1" ht="11.25">
      <c r="B177" s="184"/>
      <c r="D177" s="177" t="s">
        <v>126</v>
      </c>
      <c r="E177" s="185" t="s">
        <v>1</v>
      </c>
      <c r="F177" s="186" t="s">
        <v>351</v>
      </c>
      <c r="H177" s="187">
        <v>-4.5490000000000004</v>
      </c>
      <c r="I177" s="188"/>
      <c r="L177" s="184"/>
      <c r="M177" s="189"/>
      <c r="N177" s="190"/>
      <c r="O177" s="190"/>
      <c r="P177" s="190"/>
      <c r="Q177" s="190"/>
      <c r="R177" s="190"/>
      <c r="S177" s="190"/>
      <c r="T177" s="191"/>
      <c r="AT177" s="185" t="s">
        <v>126</v>
      </c>
      <c r="AU177" s="185" t="s">
        <v>124</v>
      </c>
      <c r="AV177" s="14" t="s">
        <v>124</v>
      </c>
      <c r="AW177" s="14" t="s">
        <v>29</v>
      </c>
      <c r="AX177" s="14" t="s">
        <v>73</v>
      </c>
      <c r="AY177" s="185" t="s">
        <v>116</v>
      </c>
    </row>
    <row r="178" spans="1:65" s="15" customFormat="1" ht="11.25">
      <c r="B178" s="192"/>
      <c r="D178" s="177" t="s">
        <v>126</v>
      </c>
      <c r="E178" s="193" t="s">
        <v>1</v>
      </c>
      <c r="F178" s="194" t="s">
        <v>133</v>
      </c>
      <c r="H178" s="195">
        <v>54.174999999999997</v>
      </c>
      <c r="I178" s="196"/>
      <c r="L178" s="192"/>
      <c r="M178" s="197"/>
      <c r="N178" s="198"/>
      <c r="O178" s="198"/>
      <c r="P178" s="198"/>
      <c r="Q178" s="198"/>
      <c r="R178" s="198"/>
      <c r="S178" s="198"/>
      <c r="T178" s="199"/>
      <c r="AT178" s="193" t="s">
        <v>126</v>
      </c>
      <c r="AU178" s="193" t="s">
        <v>124</v>
      </c>
      <c r="AV178" s="15" t="s">
        <v>123</v>
      </c>
      <c r="AW178" s="15" t="s">
        <v>29</v>
      </c>
      <c r="AX178" s="15" t="s">
        <v>81</v>
      </c>
      <c r="AY178" s="193" t="s">
        <v>116</v>
      </c>
    </row>
    <row r="179" spans="1:65" s="2" customFormat="1" ht="21.75" customHeight="1">
      <c r="A179" s="32"/>
      <c r="B179" s="161"/>
      <c r="C179" s="162" t="s">
        <v>168</v>
      </c>
      <c r="D179" s="162" t="s">
        <v>119</v>
      </c>
      <c r="E179" s="163" t="s">
        <v>359</v>
      </c>
      <c r="F179" s="164" t="s">
        <v>360</v>
      </c>
      <c r="G179" s="165" t="s">
        <v>122</v>
      </c>
      <c r="H179" s="166">
        <v>2.4</v>
      </c>
      <c r="I179" s="167"/>
      <c r="J179" s="168">
        <f>ROUND(I179*H179,2)</f>
        <v>0</v>
      </c>
      <c r="K179" s="169"/>
      <c r="L179" s="33"/>
      <c r="M179" s="170" t="s">
        <v>1</v>
      </c>
      <c r="N179" s="171" t="s">
        <v>39</v>
      </c>
      <c r="O179" s="58"/>
      <c r="P179" s="172">
        <f>O179*H179</f>
        <v>0</v>
      </c>
      <c r="Q179" s="172">
        <v>9.4500000000000001E-2</v>
      </c>
      <c r="R179" s="172">
        <f>Q179*H179</f>
        <v>0.2268</v>
      </c>
      <c r="S179" s="172">
        <v>0</v>
      </c>
      <c r="T179" s="173">
        <f>S179*H179</f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74" t="s">
        <v>123</v>
      </c>
      <c r="AT179" s="174" t="s">
        <v>119</v>
      </c>
      <c r="AU179" s="174" t="s">
        <v>124</v>
      </c>
      <c r="AY179" s="17" t="s">
        <v>116</v>
      </c>
      <c r="BE179" s="175">
        <f>IF(N179="základná",J179,0)</f>
        <v>0</v>
      </c>
      <c r="BF179" s="175">
        <f>IF(N179="znížená",J179,0)</f>
        <v>0</v>
      </c>
      <c r="BG179" s="175">
        <f>IF(N179="zákl. prenesená",J179,0)</f>
        <v>0</v>
      </c>
      <c r="BH179" s="175">
        <f>IF(N179="zníž. prenesená",J179,0)</f>
        <v>0</v>
      </c>
      <c r="BI179" s="175">
        <f>IF(N179="nulová",J179,0)</f>
        <v>0</v>
      </c>
      <c r="BJ179" s="17" t="s">
        <v>124</v>
      </c>
      <c r="BK179" s="175">
        <f>ROUND(I179*H179,2)</f>
        <v>0</v>
      </c>
      <c r="BL179" s="17" t="s">
        <v>123</v>
      </c>
      <c r="BM179" s="174" t="s">
        <v>361</v>
      </c>
    </row>
    <row r="180" spans="1:65" s="13" customFormat="1" ht="22.5">
      <c r="B180" s="176"/>
      <c r="D180" s="177" t="s">
        <v>126</v>
      </c>
      <c r="E180" s="178" t="s">
        <v>1</v>
      </c>
      <c r="F180" s="179" t="s">
        <v>352</v>
      </c>
      <c r="H180" s="178" t="s">
        <v>1</v>
      </c>
      <c r="I180" s="180"/>
      <c r="L180" s="176"/>
      <c r="M180" s="181"/>
      <c r="N180" s="182"/>
      <c r="O180" s="182"/>
      <c r="P180" s="182"/>
      <c r="Q180" s="182"/>
      <c r="R180" s="182"/>
      <c r="S180" s="182"/>
      <c r="T180" s="183"/>
      <c r="AT180" s="178" t="s">
        <v>126</v>
      </c>
      <c r="AU180" s="178" t="s">
        <v>124</v>
      </c>
      <c r="AV180" s="13" t="s">
        <v>81</v>
      </c>
      <c r="AW180" s="13" t="s">
        <v>29</v>
      </c>
      <c r="AX180" s="13" t="s">
        <v>73</v>
      </c>
      <c r="AY180" s="178" t="s">
        <v>116</v>
      </c>
    </row>
    <row r="181" spans="1:65" s="14" customFormat="1" ht="11.25">
      <c r="B181" s="184"/>
      <c r="D181" s="177" t="s">
        <v>126</v>
      </c>
      <c r="E181" s="185" t="s">
        <v>1</v>
      </c>
      <c r="F181" s="186" t="s">
        <v>325</v>
      </c>
      <c r="H181" s="187">
        <v>2.4</v>
      </c>
      <c r="I181" s="188"/>
      <c r="L181" s="184"/>
      <c r="M181" s="189"/>
      <c r="N181" s="190"/>
      <c r="O181" s="190"/>
      <c r="P181" s="190"/>
      <c r="Q181" s="190"/>
      <c r="R181" s="190"/>
      <c r="S181" s="190"/>
      <c r="T181" s="191"/>
      <c r="AT181" s="185" t="s">
        <v>126</v>
      </c>
      <c r="AU181" s="185" t="s">
        <v>124</v>
      </c>
      <c r="AV181" s="14" t="s">
        <v>124</v>
      </c>
      <c r="AW181" s="14" t="s">
        <v>29</v>
      </c>
      <c r="AX181" s="14" t="s">
        <v>73</v>
      </c>
      <c r="AY181" s="185" t="s">
        <v>116</v>
      </c>
    </row>
    <row r="182" spans="1:65" s="15" customFormat="1" ht="11.25">
      <c r="B182" s="192"/>
      <c r="D182" s="177" t="s">
        <v>126</v>
      </c>
      <c r="E182" s="193" t="s">
        <v>1</v>
      </c>
      <c r="F182" s="194" t="s">
        <v>133</v>
      </c>
      <c r="H182" s="195">
        <v>2.4</v>
      </c>
      <c r="I182" s="196"/>
      <c r="L182" s="192"/>
      <c r="M182" s="197"/>
      <c r="N182" s="198"/>
      <c r="O182" s="198"/>
      <c r="P182" s="198"/>
      <c r="Q182" s="198"/>
      <c r="R182" s="198"/>
      <c r="S182" s="198"/>
      <c r="T182" s="199"/>
      <c r="AT182" s="193" t="s">
        <v>126</v>
      </c>
      <c r="AU182" s="193" t="s">
        <v>124</v>
      </c>
      <c r="AV182" s="15" t="s">
        <v>123</v>
      </c>
      <c r="AW182" s="15" t="s">
        <v>29</v>
      </c>
      <c r="AX182" s="15" t="s">
        <v>81</v>
      </c>
      <c r="AY182" s="193" t="s">
        <v>116</v>
      </c>
    </row>
    <row r="183" spans="1:65" s="2" customFormat="1" ht="21.75" customHeight="1">
      <c r="A183" s="32"/>
      <c r="B183" s="161"/>
      <c r="C183" s="162" t="s">
        <v>117</v>
      </c>
      <c r="D183" s="162" t="s">
        <v>119</v>
      </c>
      <c r="E183" s="163" t="s">
        <v>362</v>
      </c>
      <c r="F183" s="164" t="s">
        <v>363</v>
      </c>
      <c r="G183" s="165" t="s">
        <v>364</v>
      </c>
      <c r="H183" s="166">
        <v>4.0000000000000001E-3</v>
      </c>
      <c r="I183" s="167"/>
      <c r="J183" s="168">
        <f>ROUND(I183*H183,2)</f>
        <v>0</v>
      </c>
      <c r="K183" s="169"/>
      <c r="L183" s="33"/>
      <c r="M183" s="170" t="s">
        <v>1</v>
      </c>
      <c r="N183" s="171" t="s">
        <v>39</v>
      </c>
      <c r="O183" s="58"/>
      <c r="P183" s="172">
        <f>O183*H183</f>
        <v>0</v>
      </c>
      <c r="Q183" s="172">
        <v>2.0952500000000001</v>
      </c>
      <c r="R183" s="172">
        <f>Q183*H183</f>
        <v>8.3809999999999996E-3</v>
      </c>
      <c r="S183" s="172">
        <v>0</v>
      </c>
      <c r="T183" s="173">
        <f>S183*H183</f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74" t="s">
        <v>123</v>
      </c>
      <c r="AT183" s="174" t="s">
        <v>119</v>
      </c>
      <c r="AU183" s="174" t="s">
        <v>124</v>
      </c>
      <c r="AY183" s="17" t="s">
        <v>116</v>
      </c>
      <c r="BE183" s="175">
        <f>IF(N183="základná",J183,0)</f>
        <v>0</v>
      </c>
      <c r="BF183" s="175">
        <f>IF(N183="znížená",J183,0)</f>
        <v>0</v>
      </c>
      <c r="BG183" s="175">
        <f>IF(N183="zákl. prenesená",J183,0)</f>
        <v>0</v>
      </c>
      <c r="BH183" s="175">
        <f>IF(N183="zníž. prenesená",J183,0)</f>
        <v>0</v>
      </c>
      <c r="BI183" s="175">
        <f>IF(N183="nulová",J183,0)</f>
        <v>0</v>
      </c>
      <c r="BJ183" s="17" t="s">
        <v>124</v>
      </c>
      <c r="BK183" s="175">
        <f>ROUND(I183*H183,2)</f>
        <v>0</v>
      </c>
      <c r="BL183" s="17" t="s">
        <v>123</v>
      </c>
      <c r="BM183" s="174" t="s">
        <v>365</v>
      </c>
    </row>
    <row r="184" spans="1:65" s="13" customFormat="1" ht="22.5">
      <c r="B184" s="176"/>
      <c r="D184" s="177" t="s">
        <v>126</v>
      </c>
      <c r="E184" s="178" t="s">
        <v>1</v>
      </c>
      <c r="F184" s="179" t="s">
        <v>366</v>
      </c>
      <c r="H184" s="178" t="s">
        <v>1</v>
      </c>
      <c r="I184" s="180"/>
      <c r="L184" s="176"/>
      <c r="M184" s="181"/>
      <c r="N184" s="182"/>
      <c r="O184" s="182"/>
      <c r="P184" s="182"/>
      <c r="Q184" s="182"/>
      <c r="R184" s="182"/>
      <c r="S184" s="182"/>
      <c r="T184" s="183"/>
      <c r="AT184" s="178" t="s">
        <v>126</v>
      </c>
      <c r="AU184" s="178" t="s">
        <v>124</v>
      </c>
      <c r="AV184" s="13" t="s">
        <v>81</v>
      </c>
      <c r="AW184" s="13" t="s">
        <v>29</v>
      </c>
      <c r="AX184" s="13" t="s">
        <v>73</v>
      </c>
      <c r="AY184" s="178" t="s">
        <v>116</v>
      </c>
    </row>
    <row r="185" spans="1:65" s="14" customFormat="1" ht="11.25">
      <c r="B185" s="184"/>
      <c r="D185" s="177" t="s">
        <v>126</v>
      </c>
      <c r="E185" s="185" t="s">
        <v>1</v>
      </c>
      <c r="F185" s="186" t="s">
        <v>367</v>
      </c>
      <c r="H185" s="187">
        <v>4.0000000000000001E-3</v>
      </c>
      <c r="I185" s="188"/>
      <c r="L185" s="184"/>
      <c r="M185" s="189"/>
      <c r="N185" s="190"/>
      <c r="O185" s="190"/>
      <c r="P185" s="190"/>
      <c r="Q185" s="190"/>
      <c r="R185" s="190"/>
      <c r="S185" s="190"/>
      <c r="T185" s="191"/>
      <c r="AT185" s="185" t="s">
        <v>126</v>
      </c>
      <c r="AU185" s="185" t="s">
        <v>124</v>
      </c>
      <c r="AV185" s="14" t="s">
        <v>124</v>
      </c>
      <c r="AW185" s="14" t="s">
        <v>29</v>
      </c>
      <c r="AX185" s="14" t="s">
        <v>73</v>
      </c>
      <c r="AY185" s="185" t="s">
        <v>116</v>
      </c>
    </row>
    <row r="186" spans="1:65" s="15" customFormat="1" ht="11.25">
      <c r="B186" s="192"/>
      <c r="D186" s="177" t="s">
        <v>126</v>
      </c>
      <c r="E186" s="193" t="s">
        <v>1</v>
      </c>
      <c r="F186" s="194" t="s">
        <v>133</v>
      </c>
      <c r="H186" s="195">
        <v>4.0000000000000001E-3</v>
      </c>
      <c r="I186" s="196"/>
      <c r="L186" s="192"/>
      <c r="M186" s="197"/>
      <c r="N186" s="198"/>
      <c r="O186" s="198"/>
      <c r="P186" s="198"/>
      <c r="Q186" s="198"/>
      <c r="R186" s="198"/>
      <c r="S186" s="198"/>
      <c r="T186" s="199"/>
      <c r="AT186" s="193" t="s">
        <v>126</v>
      </c>
      <c r="AU186" s="193" t="s">
        <v>124</v>
      </c>
      <c r="AV186" s="15" t="s">
        <v>123</v>
      </c>
      <c r="AW186" s="15" t="s">
        <v>29</v>
      </c>
      <c r="AX186" s="15" t="s">
        <v>81</v>
      </c>
      <c r="AY186" s="193" t="s">
        <v>116</v>
      </c>
    </row>
    <row r="187" spans="1:65" s="2" customFormat="1" ht="21.75" customHeight="1">
      <c r="A187" s="32"/>
      <c r="B187" s="161"/>
      <c r="C187" s="162" t="s">
        <v>179</v>
      </c>
      <c r="D187" s="162" t="s">
        <v>119</v>
      </c>
      <c r="E187" s="163" t="s">
        <v>368</v>
      </c>
      <c r="F187" s="164" t="s">
        <v>369</v>
      </c>
      <c r="G187" s="165" t="s">
        <v>122</v>
      </c>
      <c r="H187" s="166">
        <v>52.87</v>
      </c>
      <c r="I187" s="167"/>
      <c r="J187" s="168">
        <f>ROUND(I187*H187,2)</f>
        <v>0</v>
      </c>
      <c r="K187" s="169"/>
      <c r="L187" s="33"/>
      <c r="M187" s="170" t="s">
        <v>1</v>
      </c>
      <c r="N187" s="171" t="s">
        <v>39</v>
      </c>
      <c r="O187" s="58"/>
      <c r="P187" s="172">
        <f>O187*H187</f>
        <v>0</v>
      </c>
      <c r="Q187" s="172">
        <v>8.6700000000000006E-3</v>
      </c>
      <c r="R187" s="172">
        <f>Q187*H187</f>
        <v>0.45838290000000004</v>
      </c>
      <c r="S187" s="172">
        <v>0</v>
      </c>
      <c r="T187" s="173">
        <f>S187*H187</f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74" t="s">
        <v>123</v>
      </c>
      <c r="AT187" s="174" t="s">
        <v>119</v>
      </c>
      <c r="AU187" s="174" t="s">
        <v>124</v>
      </c>
      <c r="AY187" s="17" t="s">
        <v>116</v>
      </c>
      <c r="BE187" s="175">
        <f>IF(N187="základná",J187,0)</f>
        <v>0</v>
      </c>
      <c r="BF187" s="175">
        <f>IF(N187="znížená",J187,0)</f>
        <v>0</v>
      </c>
      <c r="BG187" s="175">
        <f>IF(N187="zákl. prenesená",J187,0)</f>
        <v>0</v>
      </c>
      <c r="BH187" s="175">
        <f>IF(N187="zníž. prenesená",J187,0)</f>
        <v>0</v>
      </c>
      <c r="BI187" s="175">
        <f>IF(N187="nulová",J187,0)</f>
        <v>0</v>
      </c>
      <c r="BJ187" s="17" t="s">
        <v>124</v>
      </c>
      <c r="BK187" s="175">
        <f>ROUND(I187*H187,2)</f>
        <v>0</v>
      </c>
      <c r="BL187" s="17" t="s">
        <v>123</v>
      </c>
      <c r="BM187" s="174" t="s">
        <v>370</v>
      </c>
    </row>
    <row r="188" spans="1:65" s="13" customFormat="1" ht="33.75">
      <c r="B188" s="176"/>
      <c r="D188" s="177" t="s">
        <v>126</v>
      </c>
      <c r="E188" s="178" t="s">
        <v>1</v>
      </c>
      <c r="F188" s="179" t="s">
        <v>371</v>
      </c>
      <c r="H188" s="178" t="s">
        <v>1</v>
      </c>
      <c r="I188" s="180"/>
      <c r="L188" s="176"/>
      <c r="M188" s="181"/>
      <c r="N188" s="182"/>
      <c r="O188" s="182"/>
      <c r="P188" s="182"/>
      <c r="Q188" s="182"/>
      <c r="R188" s="182"/>
      <c r="S188" s="182"/>
      <c r="T188" s="183"/>
      <c r="AT188" s="178" t="s">
        <v>126</v>
      </c>
      <c r="AU188" s="178" t="s">
        <v>124</v>
      </c>
      <c r="AV188" s="13" t="s">
        <v>81</v>
      </c>
      <c r="AW188" s="13" t="s">
        <v>29</v>
      </c>
      <c r="AX188" s="13" t="s">
        <v>73</v>
      </c>
      <c r="AY188" s="178" t="s">
        <v>116</v>
      </c>
    </row>
    <row r="189" spans="1:65" s="14" customFormat="1" ht="11.25">
      <c r="B189" s="184"/>
      <c r="D189" s="177" t="s">
        <v>126</v>
      </c>
      <c r="E189" s="185" t="s">
        <v>1</v>
      </c>
      <c r="F189" s="186" t="s">
        <v>372</v>
      </c>
      <c r="H189" s="187">
        <v>52.87</v>
      </c>
      <c r="I189" s="188"/>
      <c r="L189" s="184"/>
      <c r="M189" s="189"/>
      <c r="N189" s="190"/>
      <c r="O189" s="190"/>
      <c r="P189" s="190"/>
      <c r="Q189" s="190"/>
      <c r="R189" s="190"/>
      <c r="S189" s="190"/>
      <c r="T189" s="191"/>
      <c r="AT189" s="185" t="s">
        <v>126</v>
      </c>
      <c r="AU189" s="185" t="s">
        <v>124</v>
      </c>
      <c r="AV189" s="14" t="s">
        <v>124</v>
      </c>
      <c r="AW189" s="14" t="s">
        <v>29</v>
      </c>
      <c r="AX189" s="14" t="s">
        <v>73</v>
      </c>
      <c r="AY189" s="185" t="s">
        <v>116</v>
      </c>
    </row>
    <row r="190" spans="1:65" s="15" customFormat="1" ht="11.25">
      <c r="B190" s="192"/>
      <c r="D190" s="177" t="s">
        <v>126</v>
      </c>
      <c r="E190" s="193" t="s">
        <v>1</v>
      </c>
      <c r="F190" s="194" t="s">
        <v>133</v>
      </c>
      <c r="H190" s="195">
        <v>52.87</v>
      </c>
      <c r="I190" s="196"/>
      <c r="L190" s="192"/>
      <c r="M190" s="197"/>
      <c r="N190" s="198"/>
      <c r="O190" s="198"/>
      <c r="P190" s="198"/>
      <c r="Q190" s="198"/>
      <c r="R190" s="198"/>
      <c r="S190" s="198"/>
      <c r="T190" s="199"/>
      <c r="AT190" s="193" t="s">
        <v>126</v>
      </c>
      <c r="AU190" s="193" t="s">
        <v>124</v>
      </c>
      <c r="AV190" s="15" t="s">
        <v>123</v>
      </c>
      <c r="AW190" s="15" t="s">
        <v>29</v>
      </c>
      <c r="AX190" s="15" t="s">
        <v>81</v>
      </c>
      <c r="AY190" s="193" t="s">
        <v>116</v>
      </c>
    </row>
    <row r="191" spans="1:65" s="12" customFormat="1" ht="22.9" customHeight="1">
      <c r="B191" s="148"/>
      <c r="D191" s="149" t="s">
        <v>72</v>
      </c>
      <c r="E191" s="159" t="s">
        <v>117</v>
      </c>
      <c r="F191" s="159" t="s">
        <v>118</v>
      </c>
      <c r="I191" s="151"/>
      <c r="J191" s="160">
        <f>BK191</f>
        <v>0</v>
      </c>
      <c r="L191" s="148"/>
      <c r="M191" s="153"/>
      <c r="N191" s="154"/>
      <c r="O191" s="154"/>
      <c r="P191" s="155">
        <f>SUM(P192:P205)</f>
        <v>0</v>
      </c>
      <c r="Q191" s="154"/>
      <c r="R191" s="155">
        <f>SUM(R192:R205)</f>
        <v>0.43904509999999997</v>
      </c>
      <c r="S191" s="154"/>
      <c r="T191" s="156">
        <f>SUM(T192:T205)</f>
        <v>0</v>
      </c>
      <c r="AR191" s="149" t="s">
        <v>81</v>
      </c>
      <c r="AT191" s="157" t="s">
        <v>72</v>
      </c>
      <c r="AU191" s="157" t="s">
        <v>81</v>
      </c>
      <c r="AY191" s="149" t="s">
        <v>116</v>
      </c>
      <c r="BK191" s="158">
        <f>SUM(BK192:BK205)</f>
        <v>0</v>
      </c>
    </row>
    <row r="192" spans="1:65" s="2" customFormat="1" ht="21.75" customHeight="1">
      <c r="A192" s="32"/>
      <c r="B192" s="161"/>
      <c r="C192" s="162" t="s">
        <v>184</v>
      </c>
      <c r="D192" s="162" t="s">
        <v>119</v>
      </c>
      <c r="E192" s="163" t="s">
        <v>120</v>
      </c>
      <c r="F192" s="164" t="s">
        <v>121</v>
      </c>
      <c r="G192" s="165" t="s">
        <v>122</v>
      </c>
      <c r="H192" s="166">
        <v>277.87</v>
      </c>
      <c r="I192" s="167"/>
      <c r="J192" s="168">
        <f>ROUND(I192*H192,2)</f>
        <v>0</v>
      </c>
      <c r="K192" s="169"/>
      <c r="L192" s="33"/>
      <c r="M192" s="170" t="s">
        <v>1</v>
      </c>
      <c r="N192" s="171" t="s">
        <v>39</v>
      </c>
      <c r="O192" s="58"/>
      <c r="P192" s="172">
        <f>O192*H192</f>
        <v>0</v>
      </c>
      <c r="Q192" s="172">
        <v>1.5299999999999999E-3</v>
      </c>
      <c r="R192" s="172">
        <f>Q192*H192</f>
        <v>0.42514109999999999</v>
      </c>
      <c r="S192" s="172">
        <v>0</v>
      </c>
      <c r="T192" s="173">
        <f>S192*H192</f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74" t="s">
        <v>123</v>
      </c>
      <c r="AT192" s="174" t="s">
        <v>119</v>
      </c>
      <c r="AU192" s="174" t="s">
        <v>124</v>
      </c>
      <c r="AY192" s="17" t="s">
        <v>116</v>
      </c>
      <c r="BE192" s="175">
        <f>IF(N192="základná",J192,0)</f>
        <v>0</v>
      </c>
      <c r="BF192" s="175">
        <f>IF(N192="znížená",J192,0)</f>
        <v>0</v>
      </c>
      <c r="BG192" s="175">
        <f>IF(N192="zákl. prenesená",J192,0)</f>
        <v>0</v>
      </c>
      <c r="BH192" s="175">
        <f>IF(N192="zníž. prenesená",J192,0)</f>
        <v>0</v>
      </c>
      <c r="BI192" s="175">
        <f>IF(N192="nulová",J192,0)</f>
        <v>0</v>
      </c>
      <c r="BJ192" s="17" t="s">
        <v>124</v>
      </c>
      <c r="BK192" s="175">
        <f>ROUND(I192*H192,2)</f>
        <v>0</v>
      </c>
      <c r="BL192" s="17" t="s">
        <v>123</v>
      </c>
      <c r="BM192" s="174" t="s">
        <v>373</v>
      </c>
    </row>
    <row r="193" spans="1:65" s="13" customFormat="1" ht="11.25">
      <c r="B193" s="176"/>
      <c r="D193" s="177" t="s">
        <v>126</v>
      </c>
      <c r="E193" s="178" t="s">
        <v>1</v>
      </c>
      <c r="F193" s="179" t="s">
        <v>374</v>
      </c>
      <c r="H193" s="178" t="s">
        <v>1</v>
      </c>
      <c r="I193" s="180"/>
      <c r="L193" s="176"/>
      <c r="M193" s="181"/>
      <c r="N193" s="182"/>
      <c r="O193" s="182"/>
      <c r="P193" s="182"/>
      <c r="Q193" s="182"/>
      <c r="R193" s="182"/>
      <c r="S193" s="182"/>
      <c r="T193" s="183"/>
      <c r="AT193" s="178" t="s">
        <v>126</v>
      </c>
      <c r="AU193" s="178" t="s">
        <v>124</v>
      </c>
      <c r="AV193" s="13" t="s">
        <v>81</v>
      </c>
      <c r="AW193" s="13" t="s">
        <v>29</v>
      </c>
      <c r="AX193" s="13" t="s">
        <v>73</v>
      </c>
      <c r="AY193" s="178" t="s">
        <v>116</v>
      </c>
    </row>
    <row r="194" spans="1:65" s="14" customFormat="1" ht="11.25">
      <c r="B194" s="184"/>
      <c r="D194" s="177" t="s">
        <v>126</v>
      </c>
      <c r="E194" s="185" t="s">
        <v>1</v>
      </c>
      <c r="F194" s="186" t="s">
        <v>375</v>
      </c>
      <c r="H194" s="187">
        <v>42.17</v>
      </c>
      <c r="I194" s="188"/>
      <c r="L194" s="184"/>
      <c r="M194" s="189"/>
      <c r="N194" s="190"/>
      <c r="O194" s="190"/>
      <c r="P194" s="190"/>
      <c r="Q194" s="190"/>
      <c r="R194" s="190"/>
      <c r="S194" s="190"/>
      <c r="T194" s="191"/>
      <c r="AT194" s="185" t="s">
        <v>126</v>
      </c>
      <c r="AU194" s="185" t="s">
        <v>124</v>
      </c>
      <c r="AV194" s="14" t="s">
        <v>124</v>
      </c>
      <c r="AW194" s="14" t="s">
        <v>29</v>
      </c>
      <c r="AX194" s="14" t="s">
        <v>73</v>
      </c>
      <c r="AY194" s="185" t="s">
        <v>116</v>
      </c>
    </row>
    <row r="195" spans="1:65" s="13" customFormat="1" ht="11.25">
      <c r="B195" s="176"/>
      <c r="D195" s="177" t="s">
        <v>126</v>
      </c>
      <c r="E195" s="178" t="s">
        <v>1</v>
      </c>
      <c r="F195" s="179" t="s">
        <v>376</v>
      </c>
      <c r="H195" s="178" t="s">
        <v>1</v>
      </c>
      <c r="I195" s="180"/>
      <c r="L195" s="176"/>
      <c r="M195" s="181"/>
      <c r="N195" s="182"/>
      <c r="O195" s="182"/>
      <c r="P195" s="182"/>
      <c r="Q195" s="182"/>
      <c r="R195" s="182"/>
      <c r="S195" s="182"/>
      <c r="T195" s="183"/>
      <c r="AT195" s="178" t="s">
        <v>126</v>
      </c>
      <c r="AU195" s="178" t="s">
        <v>124</v>
      </c>
      <c r="AV195" s="13" t="s">
        <v>81</v>
      </c>
      <c r="AW195" s="13" t="s">
        <v>29</v>
      </c>
      <c r="AX195" s="13" t="s">
        <v>73</v>
      </c>
      <c r="AY195" s="178" t="s">
        <v>116</v>
      </c>
    </row>
    <row r="196" spans="1:65" s="14" customFormat="1" ht="11.25">
      <c r="B196" s="184"/>
      <c r="D196" s="177" t="s">
        <v>126</v>
      </c>
      <c r="E196" s="185" t="s">
        <v>1</v>
      </c>
      <c r="F196" s="186" t="s">
        <v>377</v>
      </c>
      <c r="H196" s="187">
        <v>10.7</v>
      </c>
      <c r="I196" s="188"/>
      <c r="L196" s="184"/>
      <c r="M196" s="189"/>
      <c r="N196" s="190"/>
      <c r="O196" s="190"/>
      <c r="P196" s="190"/>
      <c r="Q196" s="190"/>
      <c r="R196" s="190"/>
      <c r="S196" s="190"/>
      <c r="T196" s="191"/>
      <c r="AT196" s="185" t="s">
        <v>126</v>
      </c>
      <c r="AU196" s="185" t="s">
        <v>124</v>
      </c>
      <c r="AV196" s="14" t="s">
        <v>124</v>
      </c>
      <c r="AW196" s="14" t="s">
        <v>29</v>
      </c>
      <c r="AX196" s="14" t="s">
        <v>73</v>
      </c>
      <c r="AY196" s="185" t="s">
        <v>116</v>
      </c>
    </row>
    <row r="197" spans="1:65" s="13" customFormat="1" ht="11.25">
      <c r="B197" s="176"/>
      <c r="D197" s="177" t="s">
        <v>126</v>
      </c>
      <c r="E197" s="178" t="s">
        <v>1</v>
      </c>
      <c r="F197" s="179" t="s">
        <v>378</v>
      </c>
      <c r="H197" s="178" t="s">
        <v>1</v>
      </c>
      <c r="I197" s="180"/>
      <c r="L197" s="176"/>
      <c r="M197" s="181"/>
      <c r="N197" s="182"/>
      <c r="O197" s="182"/>
      <c r="P197" s="182"/>
      <c r="Q197" s="182"/>
      <c r="R197" s="182"/>
      <c r="S197" s="182"/>
      <c r="T197" s="183"/>
      <c r="AT197" s="178" t="s">
        <v>126</v>
      </c>
      <c r="AU197" s="178" t="s">
        <v>124</v>
      </c>
      <c r="AV197" s="13" t="s">
        <v>81</v>
      </c>
      <c r="AW197" s="13" t="s">
        <v>29</v>
      </c>
      <c r="AX197" s="13" t="s">
        <v>73</v>
      </c>
      <c r="AY197" s="178" t="s">
        <v>116</v>
      </c>
    </row>
    <row r="198" spans="1:65" s="14" customFormat="1" ht="11.25">
      <c r="B198" s="184"/>
      <c r="D198" s="177" t="s">
        <v>126</v>
      </c>
      <c r="E198" s="185" t="s">
        <v>1</v>
      </c>
      <c r="F198" s="186" t="s">
        <v>132</v>
      </c>
      <c r="H198" s="187">
        <v>225</v>
      </c>
      <c r="I198" s="188"/>
      <c r="L198" s="184"/>
      <c r="M198" s="189"/>
      <c r="N198" s="190"/>
      <c r="O198" s="190"/>
      <c r="P198" s="190"/>
      <c r="Q198" s="190"/>
      <c r="R198" s="190"/>
      <c r="S198" s="190"/>
      <c r="T198" s="191"/>
      <c r="AT198" s="185" t="s">
        <v>126</v>
      </c>
      <c r="AU198" s="185" t="s">
        <v>124</v>
      </c>
      <c r="AV198" s="14" t="s">
        <v>124</v>
      </c>
      <c r="AW198" s="14" t="s">
        <v>29</v>
      </c>
      <c r="AX198" s="14" t="s">
        <v>73</v>
      </c>
      <c r="AY198" s="185" t="s">
        <v>116</v>
      </c>
    </row>
    <row r="199" spans="1:65" s="15" customFormat="1" ht="11.25">
      <c r="B199" s="192"/>
      <c r="D199" s="177" t="s">
        <v>126</v>
      </c>
      <c r="E199" s="193" t="s">
        <v>1</v>
      </c>
      <c r="F199" s="194" t="s">
        <v>133</v>
      </c>
      <c r="H199" s="195">
        <v>277.87</v>
      </c>
      <c r="I199" s="196"/>
      <c r="L199" s="192"/>
      <c r="M199" s="197"/>
      <c r="N199" s="198"/>
      <c r="O199" s="198"/>
      <c r="P199" s="198"/>
      <c r="Q199" s="198"/>
      <c r="R199" s="198"/>
      <c r="S199" s="198"/>
      <c r="T199" s="199"/>
      <c r="AT199" s="193" t="s">
        <v>126</v>
      </c>
      <c r="AU199" s="193" t="s">
        <v>124</v>
      </c>
      <c r="AV199" s="15" t="s">
        <v>123</v>
      </c>
      <c r="AW199" s="15" t="s">
        <v>29</v>
      </c>
      <c r="AX199" s="15" t="s">
        <v>81</v>
      </c>
      <c r="AY199" s="193" t="s">
        <v>116</v>
      </c>
    </row>
    <row r="200" spans="1:65" s="2" customFormat="1" ht="16.5" customHeight="1">
      <c r="A200" s="32"/>
      <c r="B200" s="161"/>
      <c r="C200" s="162" t="s">
        <v>189</v>
      </c>
      <c r="D200" s="162" t="s">
        <v>119</v>
      </c>
      <c r="E200" s="163" t="s">
        <v>379</v>
      </c>
      <c r="F200" s="164" t="s">
        <v>380</v>
      </c>
      <c r="G200" s="165" t="s">
        <v>122</v>
      </c>
      <c r="H200" s="166">
        <v>278.08</v>
      </c>
      <c r="I200" s="167"/>
      <c r="J200" s="168">
        <f>ROUND(I200*H200,2)</f>
        <v>0</v>
      </c>
      <c r="K200" s="169"/>
      <c r="L200" s="33"/>
      <c r="M200" s="170" t="s">
        <v>1</v>
      </c>
      <c r="N200" s="171" t="s">
        <v>39</v>
      </c>
      <c r="O200" s="58"/>
      <c r="P200" s="172">
        <f>O200*H200</f>
        <v>0</v>
      </c>
      <c r="Q200" s="172">
        <v>5.0000000000000002E-5</v>
      </c>
      <c r="R200" s="172">
        <f>Q200*H200</f>
        <v>1.3904E-2</v>
      </c>
      <c r="S200" s="172">
        <v>0</v>
      </c>
      <c r="T200" s="173">
        <f>S200*H200</f>
        <v>0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74" t="s">
        <v>123</v>
      </c>
      <c r="AT200" s="174" t="s">
        <v>119</v>
      </c>
      <c r="AU200" s="174" t="s">
        <v>124</v>
      </c>
      <c r="AY200" s="17" t="s">
        <v>116</v>
      </c>
      <c r="BE200" s="175">
        <f>IF(N200="základná",J200,0)</f>
        <v>0</v>
      </c>
      <c r="BF200" s="175">
        <f>IF(N200="znížená",J200,0)</f>
        <v>0</v>
      </c>
      <c r="BG200" s="175">
        <f>IF(N200="zákl. prenesená",J200,0)</f>
        <v>0</v>
      </c>
      <c r="BH200" s="175">
        <f>IF(N200="zníž. prenesená",J200,0)</f>
        <v>0</v>
      </c>
      <c r="BI200" s="175">
        <f>IF(N200="nulová",J200,0)</f>
        <v>0</v>
      </c>
      <c r="BJ200" s="17" t="s">
        <v>124</v>
      </c>
      <c r="BK200" s="175">
        <f>ROUND(I200*H200,2)</f>
        <v>0</v>
      </c>
      <c r="BL200" s="17" t="s">
        <v>123</v>
      </c>
      <c r="BM200" s="174" t="s">
        <v>381</v>
      </c>
    </row>
    <row r="201" spans="1:65" s="13" customFormat="1" ht="11.25">
      <c r="B201" s="176"/>
      <c r="D201" s="177" t="s">
        <v>126</v>
      </c>
      <c r="E201" s="178" t="s">
        <v>1</v>
      </c>
      <c r="F201" s="179" t="s">
        <v>382</v>
      </c>
      <c r="H201" s="178" t="s">
        <v>1</v>
      </c>
      <c r="I201" s="180"/>
      <c r="L201" s="176"/>
      <c r="M201" s="181"/>
      <c r="N201" s="182"/>
      <c r="O201" s="182"/>
      <c r="P201" s="182"/>
      <c r="Q201" s="182"/>
      <c r="R201" s="182"/>
      <c r="S201" s="182"/>
      <c r="T201" s="183"/>
      <c r="AT201" s="178" t="s">
        <v>126</v>
      </c>
      <c r="AU201" s="178" t="s">
        <v>124</v>
      </c>
      <c r="AV201" s="13" t="s">
        <v>81</v>
      </c>
      <c r="AW201" s="13" t="s">
        <v>29</v>
      </c>
      <c r="AX201" s="13" t="s">
        <v>73</v>
      </c>
      <c r="AY201" s="178" t="s">
        <v>116</v>
      </c>
    </row>
    <row r="202" spans="1:65" s="14" customFormat="1" ht="11.25">
      <c r="B202" s="184"/>
      <c r="D202" s="177" t="s">
        <v>126</v>
      </c>
      <c r="E202" s="185" t="s">
        <v>1</v>
      </c>
      <c r="F202" s="186" t="s">
        <v>383</v>
      </c>
      <c r="H202" s="187">
        <v>53.08</v>
      </c>
      <c r="I202" s="188"/>
      <c r="L202" s="184"/>
      <c r="M202" s="189"/>
      <c r="N202" s="190"/>
      <c r="O202" s="190"/>
      <c r="P202" s="190"/>
      <c r="Q202" s="190"/>
      <c r="R202" s="190"/>
      <c r="S202" s="190"/>
      <c r="T202" s="191"/>
      <c r="AT202" s="185" t="s">
        <v>126</v>
      </c>
      <c r="AU202" s="185" t="s">
        <v>124</v>
      </c>
      <c r="AV202" s="14" t="s">
        <v>124</v>
      </c>
      <c r="AW202" s="14" t="s">
        <v>29</v>
      </c>
      <c r="AX202" s="14" t="s">
        <v>73</v>
      </c>
      <c r="AY202" s="185" t="s">
        <v>116</v>
      </c>
    </row>
    <row r="203" spans="1:65" s="13" customFormat="1" ht="11.25">
      <c r="B203" s="176"/>
      <c r="D203" s="177" t="s">
        <v>126</v>
      </c>
      <c r="E203" s="178" t="s">
        <v>1</v>
      </c>
      <c r="F203" s="179" t="s">
        <v>378</v>
      </c>
      <c r="H203" s="178" t="s">
        <v>1</v>
      </c>
      <c r="I203" s="180"/>
      <c r="L203" s="176"/>
      <c r="M203" s="181"/>
      <c r="N203" s="182"/>
      <c r="O203" s="182"/>
      <c r="P203" s="182"/>
      <c r="Q203" s="182"/>
      <c r="R203" s="182"/>
      <c r="S203" s="182"/>
      <c r="T203" s="183"/>
      <c r="AT203" s="178" t="s">
        <v>126</v>
      </c>
      <c r="AU203" s="178" t="s">
        <v>124</v>
      </c>
      <c r="AV203" s="13" t="s">
        <v>81</v>
      </c>
      <c r="AW203" s="13" t="s">
        <v>29</v>
      </c>
      <c r="AX203" s="13" t="s">
        <v>73</v>
      </c>
      <c r="AY203" s="178" t="s">
        <v>116</v>
      </c>
    </row>
    <row r="204" spans="1:65" s="14" customFormat="1" ht="11.25">
      <c r="B204" s="184"/>
      <c r="D204" s="177" t="s">
        <v>126</v>
      </c>
      <c r="E204" s="185" t="s">
        <v>1</v>
      </c>
      <c r="F204" s="186" t="s">
        <v>132</v>
      </c>
      <c r="H204" s="187">
        <v>225</v>
      </c>
      <c r="I204" s="188"/>
      <c r="L204" s="184"/>
      <c r="M204" s="189"/>
      <c r="N204" s="190"/>
      <c r="O204" s="190"/>
      <c r="P204" s="190"/>
      <c r="Q204" s="190"/>
      <c r="R204" s="190"/>
      <c r="S204" s="190"/>
      <c r="T204" s="191"/>
      <c r="AT204" s="185" t="s">
        <v>126</v>
      </c>
      <c r="AU204" s="185" t="s">
        <v>124</v>
      </c>
      <c r="AV204" s="14" t="s">
        <v>124</v>
      </c>
      <c r="AW204" s="14" t="s">
        <v>29</v>
      </c>
      <c r="AX204" s="14" t="s">
        <v>73</v>
      </c>
      <c r="AY204" s="185" t="s">
        <v>116</v>
      </c>
    </row>
    <row r="205" spans="1:65" s="15" customFormat="1" ht="11.25">
      <c r="B205" s="192"/>
      <c r="D205" s="177" t="s">
        <v>126</v>
      </c>
      <c r="E205" s="193" t="s">
        <v>1</v>
      </c>
      <c r="F205" s="194" t="s">
        <v>133</v>
      </c>
      <c r="H205" s="195">
        <v>278.08</v>
      </c>
      <c r="I205" s="196"/>
      <c r="L205" s="192"/>
      <c r="M205" s="197"/>
      <c r="N205" s="198"/>
      <c r="O205" s="198"/>
      <c r="P205" s="198"/>
      <c r="Q205" s="198"/>
      <c r="R205" s="198"/>
      <c r="S205" s="198"/>
      <c r="T205" s="199"/>
      <c r="AT205" s="193" t="s">
        <v>126</v>
      </c>
      <c r="AU205" s="193" t="s">
        <v>124</v>
      </c>
      <c r="AV205" s="15" t="s">
        <v>123</v>
      </c>
      <c r="AW205" s="15" t="s">
        <v>29</v>
      </c>
      <c r="AX205" s="15" t="s">
        <v>81</v>
      </c>
      <c r="AY205" s="193" t="s">
        <v>116</v>
      </c>
    </row>
    <row r="206" spans="1:65" s="12" customFormat="1" ht="22.9" customHeight="1">
      <c r="B206" s="148"/>
      <c r="D206" s="149" t="s">
        <v>72</v>
      </c>
      <c r="E206" s="159" t="s">
        <v>384</v>
      </c>
      <c r="F206" s="159" t="s">
        <v>385</v>
      </c>
      <c r="I206" s="151"/>
      <c r="J206" s="160">
        <f>BK206</f>
        <v>0</v>
      </c>
      <c r="L206" s="148"/>
      <c r="M206" s="153"/>
      <c r="N206" s="154"/>
      <c r="O206" s="154"/>
      <c r="P206" s="155">
        <f>P207</f>
        <v>0</v>
      </c>
      <c r="Q206" s="154"/>
      <c r="R206" s="155">
        <f>R207</f>
        <v>0</v>
      </c>
      <c r="S206" s="154"/>
      <c r="T206" s="156">
        <f>T207</f>
        <v>0</v>
      </c>
      <c r="AR206" s="149" t="s">
        <v>81</v>
      </c>
      <c r="AT206" s="157" t="s">
        <v>72</v>
      </c>
      <c r="AU206" s="157" t="s">
        <v>81</v>
      </c>
      <c r="AY206" s="149" t="s">
        <v>116</v>
      </c>
      <c r="BK206" s="158">
        <f>BK207</f>
        <v>0</v>
      </c>
    </row>
    <row r="207" spans="1:65" s="2" customFormat="1" ht="21.75" customHeight="1">
      <c r="A207" s="32"/>
      <c r="B207" s="161"/>
      <c r="C207" s="162" t="s">
        <v>195</v>
      </c>
      <c r="D207" s="162" t="s">
        <v>119</v>
      </c>
      <c r="E207" s="163" t="s">
        <v>386</v>
      </c>
      <c r="F207" s="164" t="s">
        <v>387</v>
      </c>
      <c r="G207" s="165" t="s">
        <v>228</v>
      </c>
      <c r="H207" s="166">
        <v>7.06</v>
      </c>
      <c r="I207" s="167"/>
      <c r="J207" s="168">
        <f>ROUND(I207*H207,2)</f>
        <v>0</v>
      </c>
      <c r="K207" s="169"/>
      <c r="L207" s="33"/>
      <c r="M207" s="170" t="s">
        <v>1</v>
      </c>
      <c r="N207" s="171" t="s">
        <v>39</v>
      </c>
      <c r="O207" s="58"/>
      <c r="P207" s="172">
        <f>O207*H207</f>
        <v>0</v>
      </c>
      <c r="Q207" s="172">
        <v>0</v>
      </c>
      <c r="R207" s="172">
        <f>Q207*H207</f>
        <v>0</v>
      </c>
      <c r="S207" s="172">
        <v>0</v>
      </c>
      <c r="T207" s="173">
        <f>S207*H207</f>
        <v>0</v>
      </c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R207" s="174" t="s">
        <v>123</v>
      </c>
      <c r="AT207" s="174" t="s">
        <v>119</v>
      </c>
      <c r="AU207" s="174" t="s">
        <v>124</v>
      </c>
      <c r="AY207" s="17" t="s">
        <v>116</v>
      </c>
      <c r="BE207" s="175">
        <f>IF(N207="základná",J207,0)</f>
        <v>0</v>
      </c>
      <c r="BF207" s="175">
        <f>IF(N207="znížená",J207,0)</f>
        <v>0</v>
      </c>
      <c r="BG207" s="175">
        <f>IF(N207="zákl. prenesená",J207,0)</f>
        <v>0</v>
      </c>
      <c r="BH207" s="175">
        <f>IF(N207="zníž. prenesená",J207,0)</f>
        <v>0</v>
      </c>
      <c r="BI207" s="175">
        <f>IF(N207="nulová",J207,0)</f>
        <v>0</v>
      </c>
      <c r="BJ207" s="17" t="s">
        <v>124</v>
      </c>
      <c r="BK207" s="175">
        <f>ROUND(I207*H207,2)</f>
        <v>0</v>
      </c>
      <c r="BL207" s="17" t="s">
        <v>123</v>
      </c>
      <c r="BM207" s="174" t="s">
        <v>388</v>
      </c>
    </row>
    <row r="208" spans="1:65" s="12" customFormat="1" ht="25.9" customHeight="1">
      <c r="B208" s="148"/>
      <c r="D208" s="149" t="s">
        <v>72</v>
      </c>
      <c r="E208" s="150" t="s">
        <v>250</v>
      </c>
      <c r="F208" s="150" t="s">
        <v>251</v>
      </c>
      <c r="I208" s="151"/>
      <c r="J208" s="152">
        <f>BK208</f>
        <v>0</v>
      </c>
      <c r="L208" s="148"/>
      <c r="M208" s="153"/>
      <c r="N208" s="154"/>
      <c r="O208" s="154"/>
      <c r="P208" s="155">
        <f>P209+P217+P224+P242+P265+P292+P313</f>
        <v>0</v>
      </c>
      <c r="Q208" s="154"/>
      <c r="R208" s="155">
        <f>R209+R217+R224+R242+R265+R292+R313</f>
        <v>2.4209512100000001</v>
      </c>
      <c r="S208" s="154"/>
      <c r="T208" s="156">
        <f>T209+T217+T224+T242+T265+T292+T313</f>
        <v>0</v>
      </c>
      <c r="AR208" s="149" t="s">
        <v>124</v>
      </c>
      <c r="AT208" s="157" t="s">
        <v>72</v>
      </c>
      <c r="AU208" s="157" t="s">
        <v>73</v>
      </c>
      <c r="AY208" s="149" t="s">
        <v>116</v>
      </c>
      <c r="BK208" s="158">
        <f>BK209+BK217+BK224+BK242+BK265+BK292+BK313</f>
        <v>0</v>
      </c>
    </row>
    <row r="209" spans="1:65" s="12" customFormat="1" ht="22.9" customHeight="1">
      <c r="B209" s="148"/>
      <c r="D209" s="149" t="s">
        <v>72</v>
      </c>
      <c r="E209" s="159" t="s">
        <v>389</v>
      </c>
      <c r="F209" s="159" t="s">
        <v>390</v>
      </c>
      <c r="I209" s="151"/>
      <c r="J209" s="160">
        <f>BK209</f>
        <v>0</v>
      </c>
      <c r="L209" s="148"/>
      <c r="M209" s="153"/>
      <c r="N209" s="154"/>
      <c r="O209" s="154"/>
      <c r="P209" s="155">
        <f>SUM(P210:P216)</f>
        <v>0</v>
      </c>
      <c r="Q209" s="154"/>
      <c r="R209" s="155">
        <f>SUM(R210:R216)</f>
        <v>5.4475199999999991E-3</v>
      </c>
      <c r="S209" s="154"/>
      <c r="T209" s="156">
        <f>SUM(T210:T216)</f>
        <v>0</v>
      </c>
      <c r="AR209" s="149" t="s">
        <v>124</v>
      </c>
      <c r="AT209" s="157" t="s">
        <v>72</v>
      </c>
      <c r="AU209" s="157" t="s">
        <v>81</v>
      </c>
      <c r="AY209" s="149" t="s">
        <v>116</v>
      </c>
      <c r="BK209" s="158">
        <f>SUM(BK210:BK216)</f>
        <v>0</v>
      </c>
    </row>
    <row r="210" spans="1:65" s="2" customFormat="1" ht="33" customHeight="1">
      <c r="A210" s="32"/>
      <c r="B210" s="161"/>
      <c r="C210" s="162" t="s">
        <v>202</v>
      </c>
      <c r="D210" s="162" t="s">
        <v>119</v>
      </c>
      <c r="E210" s="163" t="s">
        <v>391</v>
      </c>
      <c r="F210" s="164" t="s">
        <v>392</v>
      </c>
      <c r="G210" s="165" t="s">
        <v>155</v>
      </c>
      <c r="H210" s="166">
        <v>2</v>
      </c>
      <c r="I210" s="167"/>
      <c r="J210" s="168">
        <f>ROUND(I210*H210,2)</f>
        <v>0</v>
      </c>
      <c r="K210" s="169"/>
      <c r="L210" s="33"/>
      <c r="M210" s="170" t="s">
        <v>1</v>
      </c>
      <c r="N210" s="171" t="s">
        <v>39</v>
      </c>
      <c r="O210" s="58"/>
      <c r="P210" s="172">
        <f>O210*H210</f>
        <v>0</v>
      </c>
      <c r="Q210" s="172">
        <v>8.9999999999999998E-4</v>
      </c>
      <c r="R210" s="172">
        <f>Q210*H210</f>
        <v>1.8E-3</v>
      </c>
      <c r="S210" s="172">
        <v>0</v>
      </c>
      <c r="T210" s="173">
        <f>S210*H210</f>
        <v>0</v>
      </c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R210" s="174" t="s">
        <v>214</v>
      </c>
      <c r="AT210" s="174" t="s">
        <v>119</v>
      </c>
      <c r="AU210" s="174" t="s">
        <v>124</v>
      </c>
      <c r="AY210" s="17" t="s">
        <v>116</v>
      </c>
      <c r="BE210" s="175">
        <f>IF(N210="základná",J210,0)</f>
        <v>0</v>
      </c>
      <c r="BF210" s="175">
        <f>IF(N210="znížená",J210,0)</f>
        <v>0</v>
      </c>
      <c r="BG210" s="175">
        <f>IF(N210="zákl. prenesená",J210,0)</f>
        <v>0</v>
      </c>
      <c r="BH210" s="175">
        <f>IF(N210="zníž. prenesená",J210,0)</f>
        <v>0</v>
      </c>
      <c r="BI210" s="175">
        <f>IF(N210="nulová",J210,0)</f>
        <v>0</v>
      </c>
      <c r="BJ210" s="17" t="s">
        <v>124</v>
      </c>
      <c r="BK210" s="175">
        <f>ROUND(I210*H210,2)</f>
        <v>0</v>
      </c>
      <c r="BL210" s="17" t="s">
        <v>214</v>
      </c>
      <c r="BM210" s="174" t="s">
        <v>393</v>
      </c>
    </row>
    <row r="211" spans="1:65" s="13" customFormat="1" ht="22.5">
      <c r="B211" s="176"/>
      <c r="D211" s="177" t="s">
        <v>126</v>
      </c>
      <c r="E211" s="178" t="s">
        <v>1</v>
      </c>
      <c r="F211" s="179" t="s">
        <v>394</v>
      </c>
      <c r="H211" s="178" t="s">
        <v>1</v>
      </c>
      <c r="I211" s="180"/>
      <c r="L211" s="176"/>
      <c r="M211" s="181"/>
      <c r="N211" s="182"/>
      <c r="O211" s="182"/>
      <c r="P211" s="182"/>
      <c r="Q211" s="182"/>
      <c r="R211" s="182"/>
      <c r="S211" s="182"/>
      <c r="T211" s="183"/>
      <c r="AT211" s="178" t="s">
        <v>126</v>
      </c>
      <c r="AU211" s="178" t="s">
        <v>124</v>
      </c>
      <c r="AV211" s="13" t="s">
        <v>81</v>
      </c>
      <c r="AW211" s="13" t="s">
        <v>29</v>
      </c>
      <c r="AX211" s="13" t="s">
        <v>73</v>
      </c>
      <c r="AY211" s="178" t="s">
        <v>116</v>
      </c>
    </row>
    <row r="212" spans="1:65" s="14" customFormat="1" ht="11.25">
      <c r="B212" s="184"/>
      <c r="D212" s="177" t="s">
        <v>126</v>
      </c>
      <c r="E212" s="185" t="s">
        <v>1</v>
      </c>
      <c r="F212" s="186" t="s">
        <v>124</v>
      </c>
      <c r="H212" s="187">
        <v>2</v>
      </c>
      <c r="I212" s="188"/>
      <c r="L212" s="184"/>
      <c r="M212" s="189"/>
      <c r="N212" s="190"/>
      <c r="O212" s="190"/>
      <c r="P212" s="190"/>
      <c r="Q212" s="190"/>
      <c r="R212" s="190"/>
      <c r="S212" s="190"/>
      <c r="T212" s="191"/>
      <c r="AT212" s="185" t="s">
        <v>126</v>
      </c>
      <c r="AU212" s="185" t="s">
        <v>124</v>
      </c>
      <c r="AV212" s="14" t="s">
        <v>124</v>
      </c>
      <c r="AW212" s="14" t="s">
        <v>29</v>
      </c>
      <c r="AX212" s="14" t="s">
        <v>81</v>
      </c>
      <c r="AY212" s="185" t="s">
        <v>116</v>
      </c>
    </row>
    <row r="213" spans="1:65" s="2" customFormat="1" ht="33" customHeight="1">
      <c r="A213" s="32"/>
      <c r="B213" s="161"/>
      <c r="C213" s="206" t="s">
        <v>208</v>
      </c>
      <c r="D213" s="206" t="s">
        <v>395</v>
      </c>
      <c r="E213" s="207" t="s">
        <v>396</v>
      </c>
      <c r="F213" s="208" t="s">
        <v>397</v>
      </c>
      <c r="G213" s="209" t="s">
        <v>122</v>
      </c>
      <c r="H213" s="210">
        <v>0.40799999999999997</v>
      </c>
      <c r="I213" s="211"/>
      <c r="J213" s="212">
        <f>ROUND(I213*H213,2)</f>
        <v>0</v>
      </c>
      <c r="K213" s="213"/>
      <c r="L213" s="214"/>
      <c r="M213" s="215" t="s">
        <v>1</v>
      </c>
      <c r="N213" s="216" t="s">
        <v>39</v>
      </c>
      <c r="O213" s="58"/>
      <c r="P213" s="172">
        <f>O213*H213</f>
        <v>0</v>
      </c>
      <c r="Q213" s="172">
        <v>8.94E-3</v>
      </c>
      <c r="R213" s="172">
        <f>Q213*H213</f>
        <v>3.6475199999999996E-3</v>
      </c>
      <c r="S213" s="172">
        <v>0</v>
      </c>
      <c r="T213" s="173">
        <f>S213*H213</f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174" t="s">
        <v>304</v>
      </c>
      <c r="AT213" s="174" t="s">
        <v>395</v>
      </c>
      <c r="AU213" s="174" t="s">
        <v>124</v>
      </c>
      <c r="AY213" s="17" t="s">
        <v>116</v>
      </c>
      <c r="BE213" s="175">
        <f>IF(N213="základná",J213,0)</f>
        <v>0</v>
      </c>
      <c r="BF213" s="175">
        <f>IF(N213="znížená",J213,0)</f>
        <v>0</v>
      </c>
      <c r="BG213" s="175">
        <f>IF(N213="zákl. prenesená",J213,0)</f>
        <v>0</v>
      </c>
      <c r="BH213" s="175">
        <f>IF(N213="zníž. prenesená",J213,0)</f>
        <v>0</v>
      </c>
      <c r="BI213" s="175">
        <f>IF(N213="nulová",J213,0)</f>
        <v>0</v>
      </c>
      <c r="BJ213" s="17" t="s">
        <v>124</v>
      </c>
      <c r="BK213" s="175">
        <f>ROUND(I213*H213,2)</f>
        <v>0</v>
      </c>
      <c r="BL213" s="17" t="s">
        <v>214</v>
      </c>
      <c r="BM213" s="174" t="s">
        <v>398</v>
      </c>
    </row>
    <row r="214" spans="1:65" s="2" customFormat="1" ht="19.5">
      <c r="A214" s="32"/>
      <c r="B214" s="33"/>
      <c r="C214" s="32"/>
      <c r="D214" s="177" t="s">
        <v>234</v>
      </c>
      <c r="E214" s="32"/>
      <c r="F214" s="200" t="s">
        <v>399</v>
      </c>
      <c r="G214" s="32"/>
      <c r="H214" s="32"/>
      <c r="I214" s="96"/>
      <c r="J214" s="32"/>
      <c r="K214" s="32"/>
      <c r="L214" s="33"/>
      <c r="M214" s="201"/>
      <c r="N214" s="202"/>
      <c r="O214" s="58"/>
      <c r="P214" s="58"/>
      <c r="Q214" s="58"/>
      <c r="R214" s="58"/>
      <c r="S214" s="58"/>
      <c r="T214" s="59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T214" s="17" t="s">
        <v>234</v>
      </c>
      <c r="AU214" s="17" t="s">
        <v>124</v>
      </c>
    </row>
    <row r="215" spans="1:65" s="14" customFormat="1" ht="11.25">
      <c r="B215" s="184"/>
      <c r="D215" s="177" t="s">
        <v>126</v>
      </c>
      <c r="F215" s="186" t="s">
        <v>400</v>
      </c>
      <c r="H215" s="187">
        <v>0.40799999999999997</v>
      </c>
      <c r="I215" s="188"/>
      <c r="L215" s="184"/>
      <c r="M215" s="189"/>
      <c r="N215" s="190"/>
      <c r="O215" s="190"/>
      <c r="P215" s="190"/>
      <c r="Q215" s="190"/>
      <c r="R215" s="190"/>
      <c r="S215" s="190"/>
      <c r="T215" s="191"/>
      <c r="AT215" s="185" t="s">
        <v>126</v>
      </c>
      <c r="AU215" s="185" t="s">
        <v>124</v>
      </c>
      <c r="AV215" s="14" t="s">
        <v>124</v>
      </c>
      <c r="AW215" s="14" t="s">
        <v>3</v>
      </c>
      <c r="AX215" s="14" t="s">
        <v>81</v>
      </c>
      <c r="AY215" s="185" t="s">
        <v>116</v>
      </c>
    </row>
    <row r="216" spans="1:65" s="2" customFormat="1" ht="21.75" customHeight="1">
      <c r="A216" s="32"/>
      <c r="B216" s="161"/>
      <c r="C216" s="162" t="s">
        <v>214</v>
      </c>
      <c r="D216" s="162" t="s">
        <v>119</v>
      </c>
      <c r="E216" s="163" t="s">
        <v>401</v>
      </c>
      <c r="F216" s="164" t="s">
        <v>402</v>
      </c>
      <c r="G216" s="165" t="s">
        <v>403</v>
      </c>
      <c r="H216" s="217"/>
      <c r="I216" s="167"/>
      <c r="J216" s="168">
        <f>ROUND(I216*H216,2)</f>
        <v>0</v>
      </c>
      <c r="K216" s="169"/>
      <c r="L216" s="33"/>
      <c r="M216" s="170" t="s">
        <v>1</v>
      </c>
      <c r="N216" s="171" t="s">
        <v>39</v>
      </c>
      <c r="O216" s="58"/>
      <c r="P216" s="172">
        <f>O216*H216</f>
        <v>0</v>
      </c>
      <c r="Q216" s="172">
        <v>0</v>
      </c>
      <c r="R216" s="172">
        <f>Q216*H216</f>
        <v>0</v>
      </c>
      <c r="S216" s="172">
        <v>0</v>
      </c>
      <c r="T216" s="173">
        <f>S216*H216</f>
        <v>0</v>
      </c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R216" s="174" t="s">
        <v>214</v>
      </c>
      <c r="AT216" s="174" t="s">
        <v>119</v>
      </c>
      <c r="AU216" s="174" t="s">
        <v>124</v>
      </c>
      <c r="AY216" s="17" t="s">
        <v>116</v>
      </c>
      <c r="BE216" s="175">
        <f>IF(N216="základná",J216,0)</f>
        <v>0</v>
      </c>
      <c r="BF216" s="175">
        <f>IF(N216="znížená",J216,0)</f>
        <v>0</v>
      </c>
      <c r="BG216" s="175">
        <f>IF(N216="zákl. prenesená",J216,0)</f>
        <v>0</v>
      </c>
      <c r="BH216" s="175">
        <f>IF(N216="zníž. prenesená",J216,0)</f>
        <v>0</v>
      </c>
      <c r="BI216" s="175">
        <f>IF(N216="nulová",J216,0)</f>
        <v>0</v>
      </c>
      <c r="BJ216" s="17" t="s">
        <v>124</v>
      </c>
      <c r="BK216" s="175">
        <f>ROUND(I216*H216,2)</f>
        <v>0</v>
      </c>
      <c r="BL216" s="17" t="s">
        <v>214</v>
      </c>
      <c r="BM216" s="174" t="s">
        <v>404</v>
      </c>
    </row>
    <row r="217" spans="1:65" s="12" customFormat="1" ht="22.9" customHeight="1">
      <c r="B217" s="148"/>
      <c r="D217" s="149" t="s">
        <v>72</v>
      </c>
      <c r="E217" s="159" t="s">
        <v>252</v>
      </c>
      <c r="F217" s="159" t="s">
        <v>253</v>
      </c>
      <c r="I217" s="151"/>
      <c r="J217" s="160">
        <f>BK217</f>
        <v>0</v>
      </c>
      <c r="L217" s="148"/>
      <c r="M217" s="153"/>
      <c r="N217" s="154"/>
      <c r="O217" s="154"/>
      <c r="P217" s="155">
        <f>SUM(P218:P223)</f>
        <v>0</v>
      </c>
      <c r="Q217" s="154"/>
      <c r="R217" s="155">
        <f>SUM(R218:R223)</f>
        <v>5.5999999999999995E-4</v>
      </c>
      <c r="S217" s="154"/>
      <c r="T217" s="156">
        <f>SUM(T218:T223)</f>
        <v>0</v>
      </c>
      <c r="AR217" s="149" t="s">
        <v>124</v>
      </c>
      <c r="AT217" s="157" t="s">
        <v>72</v>
      </c>
      <c r="AU217" s="157" t="s">
        <v>81</v>
      </c>
      <c r="AY217" s="149" t="s">
        <v>116</v>
      </c>
      <c r="BK217" s="158">
        <f>SUM(BK218:BK223)</f>
        <v>0</v>
      </c>
    </row>
    <row r="218" spans="1:65" s="2" customFormat="1" ht="21.75" customHeight="1">
      <c r="A218" s="32"/>
      <c r="B218" s="161"/>
      <c r="C218" s="162" t="s">
        <v>207</v>
      </c>
      <c r="D218" s="162" t="s">
        <v>119</v>
      </c>
      <c r="E218" s="163" t="s">
        <v>405</v>
      </c>
      <c r="F218" s="164" t="s">
        <v>406</v>
      </c>
      <c r="G218" s="165" t="s">
        <v>155</v>
      </c>
      <c r="H218" s="166">
        <v>2</v>
      </c>
      <c r="I218" s="167"/>
      <c r="J218" s="168">
        <f>ROUND(I218*H218,2)</f>
        <v>0</v>
      </c>
      <c r="K218" s="169"/>
      <c r="L218" s="33"/>
      <c r="M218" s="170" t="s">
        <v>1</v>
      </c>
      <c r="N218" s="171" t="s">
        <v>39</v>
      </c>
      <c r="O218" s="58"/>
      <c r="P218" s="172">
        <f>O218*H218</f>
        <v>0</v>
      </c>
      <c r="Q218" s="172">
        <v>2.7999999999999998E-4</v>
      </c>
      <c r="R218" s="172">
        <f>Q218*H218</f>
        <v>5.5999999999999995E-4</v>
      </c>
      <c r="S218" s="172">
        <v>0</v>
      </c>
      <c r="T218" s="173">
        <f>S218*H218</f>
        <v>0</v>
      </c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R218" s="174" t="s">
        <v>214</v>
      </c>
      <c r="AT218" s="174" t="s">
        <v>119</v>
      </c>
      <c r="AU218" s="174" t="s">
        <v>124</v>
      </c>
      <c r="AY218" s="17" t="s">
        <v>116</v>
      </c>
      <c r="BE218" s="175">
        <f>IF(N218="základná",J218,0)</f>
        <v>0</v>
      </c>
      <c r="BF218" s="175">
        <f>IF(N218="znížená",J218,0)</f>
        <v>0</v>
      </c>
      <c r="BG218" s="175">
        <f>IF(N218="zákl. prenesená",J218,0)</f>
        <v>0</v>
      </c>
      <c r="BH218" s="175">
        <f>IF(N218="zníž. prenesená",J218,0)</f>
        <v>0</v>
      </c>
      <c r="BI218" s="175">
        <f>IF(N218="nulová",J218,0)</f>
        <v>0</v>
      </c>
      <c r="BJ218" s="17" t="s">
        <v>124</v>
      </c>
      <c r="BK218" s="175">
        <f>ROUND(I218*H218,2)</f>
        <v>0</v>
      </c>
      <c r="BL218" s="17" t="s">
        <v>214</v>
      </c>
      <c r="BM218" s="174" t="s">
        <v>407</v>
      </c>
    </row>
    <row r="219" spans="1:65" s="13" customFormat="1" ht="22.5">
      <c r="B219" s="176"/>
      <c r="D219" s="177" t="s">
        <v>126</v>
      </c>
      <c r="E219" s="178" t="s">
        <v>1</v>
      </c>
      <c r="F219" s="179" t="s">
        <v>408</v>
      </c>
      <c r="H219" s="178" t="s">
        <v>1</v>
      </c>
      <c r="I219" s="180"/>
      <c r="L219" s="176"/>
      <c r="M219" s="181"/>
      <c r="N219" s="182"/>
      <c r="O219" s="182"/>
      <c r="P219" s="182"/>
      <c r="Q219" s="182"/>
      <c r="R219" s="182"/>
      <c r="S219" s="182"/>
      <c r="T219" s="183"/>
      <c r="AT219" s="178" t="s">
        <v>126</v>
      </c>
      <c r="AU219" s="178" t="s">
        <v>124</v>
      </c>
      <c r="AV219" s="13" t="s">
        <v>81</v>
      </c>
      <c r="AW219" s="13" t="s">
        <v>29</v>
      </c>
      <c r="AX219" s="13" t="s">
        <v>73</v>
      </c>
      <c r="AY219" s="178" t="s">
        <v>116</v>
      </c>
    </row>
    <row r="220" spans="1:65" s="14" customFormat="1" ht="11.25">
      <c r="B220" s="184"/>
      <c r="D220" s="177" t="s">
        <v>126</v>
      </c>
      <c r="E220" s="185" t="s">
        <v>1</v>
      </c>
      <c r="F220" s="186" t="s">
        <v>124</v>
      </c>
      <c r="H220" s="187">
        <v>2</v>
      </c>
      <c r="I220" s="188"/>
      <c r="L220" s="184"/>
      <c r="M220" s="189"/>
      <c r="N220" s="190"/>
      <c r="O220" s="190"/>
      <c r="P220" s="190"/>
      <c r="Q220" s="190"/>
      <c r="R220" s="190"/>
      <c r="S220" s="190"/>
      <c r="T220" s="191"/>
      <c r="AT220" s="185" t="s">
        <v>126</v>
      </c>
      <c r="AU220" s="185" t="s">
        <v>124</v>
      </c>
      <c r="AV220" s="14" t="s">
        <v>124</v>
      </c>
      <c r="AW220" s="14" t="s">
        <v>29</v>
      </c>
      <c r="AX220" s="14" t="s">
        <v>81</v>
      </c>
      <c r="AY220" s="185" t="s">
        <v>116</v>
      </c>
    </row>
    <row r="221" spans="1:65" s="2" customFormat="1" ht="21.75" customHeight="1">
      <c r="A221" s="32"/>
      <c r="B221" s="161"/>
      <c r="C221" s="162" t="s">
        <v>225</v>
      </c>
      <c r="D221" s="162" t="s">
        <v>119</v>
      </c>
      <c r="E221" s="163" t="s">
        <v>409</v>
      </c>
      <c r="F221" s="164" t="s">
        <v>410</v>
      </c>
      <c r="G221" s="165" t="s">
        <v>155</v>
      </c>
      <c r="H221" s="166">
        <v>2</v>
      </c>
      <c r="I221" s="167"/>
      <c r="J221" s="168">
        <f>ROUND(I221*H221,2)</f>
        <v>0</v>
      </c>
      <c r="K221" s="169"/>
      <c r="L221" s="33"/>
      <c r="M221" s="170" t="s">
        <v>1</v>
      </c>
      <c r="N221" s="171" t="s">
        <v>39</v>
      </c>
      <c r="O221" s="58"/>
      <c r="P221" s="172">
        <f>O221*H221</f>
        <v>0</v>
      </c>
      <c r="Q221" s="172">
        <v>0</v>
      </c>
      <c r="R221" s="172">
        <f>Q221*H221</f>
        <v>0</v>
      </c>
      <c r="S221" s="172">
        <v>0</v>
      </c>
      <c r="T221" s="173">
        <f>S221*H221</f>
        <v>0</v>
      </c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R221" s="174" t="s">
        <v>214</v>
      </c>
      <c r="AT221" s="174" t="s">
        <v>119</v>
      </c>
      <c r="AU221" s="174" t="s">
        <v>124</v>
      </c>
      <c r="AY221" s="17" t="s">
        <v>116</v>
      </c>
      <c r="BE221" s="175">
        <f>IF(N221="základná",J221,0)</f>
        <v>0</v>
      </c>
      <c r="BF221" s="175">
        <f>IF(N221="znížená",J221,0)</f>
        <v>0</v>
      </c>
      <c r="BG221" s="175">
        <f>IF(N221="zákl. prenesená",J221,0)</f>
        <v>0</v>
      </c>
      <c r="BH221" s="175">
        <f>IF(N221="zníž. prenesená",J221,0)</f>
        <v>0</v>
      </c>
      <c r="BI221" s="175">
        <f>IF(N221="nulová",J221,0)</f>
        <v>0</v>
      </c>
      <c r="BJ221" s="17" t="s">
        <v>124</v>
      </c>
      <c r="BK221" s="175">
        <f>ROUND(I221*H221,2)</f>
        <v>0</v>
      </c>
      <c r="BL221" s="17" t="s">
        <v>214</v>
      </c>
      <c r="BM221" s="174" t="s">
        <v>411</v>
      </c>
    </row>
    <row r="222" spans="1:65" s="2" customFormat="1" ht="21.75" customHeight="1">
      <c r="A222" s="32"/>
      <c r="B222" s="161"/>
      <c r="C222" s="162" t="s">
        <v>230</v>
      </c>
      <c r="D222" s="162" t="s">
        <v>119</v>
      </c>
      <c r="E222" s="163" t="s">
        <v>412</v>
      </c>
      <c r="F222" s="164" t="s">
        <v>413</v>
      </c>
      <c r="G222" s="165" t="s">
        <v>155</v>
      </c>
      <c r="H222" s="166">
        <v>2</v>
      </c>
      <c r="I222" s="167"/>
      <c r="J222" s="168">
        <f>ROUND(I222*H222,2)</f>
        <v>0</v>
      </c>
      <c r="K222" s="169"/>
      <c r="L222" s="33"/>
      <c r="M222" s="170" t="s">
        <v>1</v>
      </c>
      <c r="N222" s="171" t="s">
        <v>39</v>
      </c>
      <c r="O222" s="58"/>
      <c r="P222" s="172">
        <f>O222*H222</f>
        <v>0</v>
      </c>
      <c r="Q222" s="172">
        <v>0</v>
      </c>
      <c r="R222" s="172">
        <f>Q222*H222</f>
        <v>0</v>
      </c>
      <c r="S222" s="172">
        <v>0</v>
      </c>
      <c r="T222" s="173">
        <f>S222*H222</f>
        <v>0</v>
      </c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R222" s="174" t="s">
        <v>214</v>
      </c>
      <c r="AT222" s="174" t="s">
        <v>119</v>
      </c>
      <c r="AU222" s="174" t="s">
        <v>124</v>
      </c>
      <c r="AY222" s="17" t="s">
        <v>116</v>
      </c>
      <c r="BE222" s="175">
        <f>IF(N222="základná",J222,0)</f>
        <v>0</v>
      </c>
      <c r="BF222" s="175">
        <f>IF(N222="znížená",J222,0)</f>
        <v>0</v>
      </c>
      <c r="BG222" s="175">
        <f>IF(N222="zákl. prenesená",J222,0)</f>
        <v>0</v>
      </c>
      <c r="BH222" s="175">
        <f>IF(N222="zníž. prenesená",J222,0)</f>
        <v>0</v>
      </c>
      <c r="BI222" s="175">
        <f>IF(N222="nulová",J222,0)</f>
        <v>0</v>
      </c>
      <c r="BJ222" s="17" t="s">
        <v>124</v>
      </c>
      <c r="BK222" s="175">
        <f>ROUND(I222*H222,2)</f>
        <v>0</v>
      </c>
      <c r="BL222" s="17" t="s">
        <v>214</v>
      </c>
      <c r="BM222" s="174" t="s">
        <v>414</v>
      </c>
    </row>
    <row r="223" spans="1:65" s="2" customFormat="1" ht="21.75" customHeight="1">
      <c r="A223" s="32"/>
      <c r="B223" s="161"/>
      <c r="C223" s="162" t="s">
        <v>7</v>
      </c>
      <c r="D223" s="162" t="s">
        <v>119</v>
      </c>
      <c r="E223" s="163" t="s">
        <v>415</v>
      </c>
      <c r="F223" s="164" t="s">
        <v>416</v>
      </c>
      <c r="G223" s="165" t="s">
        <v>403</v>
      </c>
      <c r="H223" s="217"/>
      <c r="I223" s="167"/>
      <c r="J223" s="168">
        <f>ROUND(I223*H223,2)</f>
        <v>0</v>
      </c>
      <c r="K223" s="169"/>
      <c r="L223" s="33"/>
      <c r="M223" s="170" t="s">
        <v>1</v>
      </c>
      <c r="N223" s="171" t="s">
        <v>39</v>
      </c>
      <c r="O223" s="58"/>
      <c r="P223" s="172">
        <f>O223*H223</f>
        <v>0</v>
      </c>
      <c r="Q223" s="172">
        <v>0</v>
      </c>
      <c r="R223" s="172">
        <f>Q223*H223</f>
        <v>0</v>
      </c>
      <c r="S223" s="172">
        <v>0</v>
      </c>
      <c r="T223" s="173">
        <f>S223*H223</f>
        <v>0</v>
      </c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R223" s="174" t="s">
        <v>214</v>
      </c>
      <c r="AT223" s="174" t="s">
        <v>119</v>
      </c>
      <c r="AU223" s="174" t="s">
        <v>124</v>
      </c>
      <c r="AY223" s="17" t="s">
        <v>116</v>
      </c>
      <c r="BE223" s="175">
        <f>IF(N223="základná",J223,0)</f>
        <v>0</v>
      </c>
      <c r="BF223" s="175">
        <f>IF(N223="znížená",J223,0)</f>
        <v>0</v>
      </c>
      <c r="BG223" s="175">
        <f>IF(N223="zákl. prenesená",J223,0)</f>
        <v>0</v>
      </c>
      <c r="BH223" s="175">
        <f>IF(N223="zníž. prenesená",J223,0)</f>
        <v>0</v>
      </c>
      <c r="BI223" s="175">
        <f>IF(N223="nulová",J223,0)</f>
        <v>0</v>
      </c>
      <c r="BJ223" s="17" t="s">
        <v>124</v>
      </c>
      <c r="BK223" s="175">
        <f>ROUND(I223*H223,2)</f>
        <v>0</v>
      </c>
      <c r="BL223" s="17" t="s">
        <v>214</v>
      </c>
      <c r="BM223" s="174" t="s">
        <v>417</v>
      </c>
    </row>
    <row r="224" spans="1:65" s="12" customFormat="1" ht="22.9" customHeight="1">
      <c r="B224" s="148"/>
      <c r="D224" s="149" t="s">
        <v>72</v>
      </c>
      <c r="E224" s="159" t="s">
        <v>268</v>
      </c>
      <c r="F224" s="159" t="s">
        <v>269</v>
      </c>
      <c r="I224" s="151"/>
      <c r="J224" s="160">
        <f>BK224</f>
        <v>0</v>
      </c>
      <c r="L224" s="148"/>
      <c r="M224" s="153"/>
      <c r="N224" s="154"/>
      <c r="O224" s="154"/>
      <c r="P224" s="155">
        <f>SUM(P225:P241)</f>
        <v>0</v>
      </c>
      <c r="Q224" s="154"/>
      <c r="R224" s="155">
        <f>SUM(R225:R241)</f>
        <v>1.8836454</v>
      </c>
      <c r="S224" s="154"/>
      <c r="T224" s="156">
        <f>SUM(T225:T241)</f>
        <v>0</v>
      </c>
      <c r="AR224" s="149" t="s">
        <v>124</v>
      </c>
      <c r="AT224" s="157" t="s">
        <v>72</v>
      </c>
      <c r="AU224" s="157" t="s">
        <v>81</v>
      </c>
      <c r="AY224" s="149" t="s">
        <v>116</v>
      </c>
      <c r="BK224" s="158">
        <f>SUM(BK225:BK241)</f>
        <v>0</v>
      </c>
    </row>
    <row r="225" spans="1:65" s="2" customFormat="1" ht="33" customHeight="1">
      <c r="A225" s="32"/>
      <c r="B225" s="161"/>
      <c r="C225" s="162" t="s">
        <v>240</v>
      </c>
      <c r="D225" s="162" t="s">
        <v>119</v>
      </c>
      <c r="E225" s="163" t="s">
        <v>418</v>
      </c>
      <c r="F225" s="164" t="s">
        <v>419</v>
      </c>
      <c r="G225" s="165" t="s">
        <v>122</v>
      </c>
      <c r="H225" s="166">
        <v>54.174999999999997</v>
      </c>
      <c r="I225" s="167"/>
      <c r="J225" s="168">
        <f>ROUND(I225*H225,2)</f>
        <v>0</v>
      </c>
      <c r="K225" s="169"/>
      <c r="L225" s="33"/>
      <c r="M225" s="170" t="s">
        <v>1</v>
      </c>
      <c r="N225" s="171" t="s">
        <v>39</v>
      </c>
      <c r="O225" s="58"/>
      <c r="P225" s="172">
        <f>O225*H225</f>
        <v>0</v>
      </c>
      <c r="Q225" s="172">
        <v>4.5999999999999999E-3</v>
      </c>
      <c r="R225" s="172">
        <f>Q225*H225</f>
        <v>0.24920499999999998</v>
      </c>
      <c r="S225" s="172">
        <v>0</v>
      </c>
      <c r="T225" s="173">
        <f>S225*H225</f>
        <v>0</v>
      </c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R225" s="174" t="s">
        <v>214</v>
      </c>
      <c r="AT225" s="174" t="s">
        <v>119</v>
      </c>
      <c r="AU225" s="174" t="s">
        <v>124</v>
      </c>
      <c r="AY225" s="17" t="s">
        <v>116</v>
      </c>
      <c r="BE225" s="175">
        <f>IF(N225="základná",J225,0)</f>
        <v>0</v>
      </c>
      <c r="BF225" s="175">
        <f>IF(N225="znížená",J225,0)</f>
        <v>0</v>
      </c>
      <c r="BG225" s="175">
        <f>IF(N225="zákl. prenesená",J225,0)</f>
        <v>0</v>
      </c>
      <c r="BH225" s="175">
        <f>IF(N225="zníž. prenesená",J225,0)</f>
        <v>0</v>
      </c>
      <c r="BI225" s="175">
        <f>IF(N225="nulová",J225,0)</f>
        <v>0</v>
      </c>
      <c r="BJ225" s="17" t="s">
        <v>124</v>
      </c>
      <c r="BK225" s="175">
        <f>ROUND(I225*H225,2)</f>
        <v>0</v>
      </c>
      <c r="BL225" s="17" t="s">
        <v>214</v>
      </c>
      <c r="BM225" s="174" t="s">
        <v>420</v>
      </c>
    </row>
    <row r="226" spans="1:65" s="13" customFormat="1" ht="11.25">
      <c r="B226" s="176"/>
      <c r="D226" s="177" t="s">
        <v>126</v>
      </c>
      <c r="E226" s="178" t="s">
        <v>1</v>
      </c>
      <c r="F226" s="179" t="s">
        <v>349</v>
      </c>
      <c r="H226" s="178" t="s">
        <v>1</v>
      </c>
      <c r="I226" s="180"/>
      <c r="L226" s="176"/>
      <c r="M226" s="181"/>
      <c r="N226" s="182"/>
      <c r="O226" s="182"/>
      <c r="P226" s="182"/>
      <c r="Q226" s="182"/>
      <c r="R226" s="182"/>
      <c r="S226" s="182"/>
      <c r="T226" s="183"/>
      <c r="AT226" s="178" t="s">
        <v>126</v>
      </c>
      <c r="AU226" s="178" t="s">
        <v>124</v>
      </c>
      <c r="AV226" s="13" t="s">
        <v>81</v>
      </c>
      <c r="AW226" s="13" t="s">
        <v>29</v>
      </c>
      <c r="AX226" s="13" t="s">
        <v>73</v>
      </c>
      <c r="AY226" s="178" t="s">
        <v>116</v>
      </c>
    </row>
    <row r="227" spans="1:65" s="14" customFormat="1" ht="11.25">
      <c r="B227" s="184"/>
      <c r="D227" s="177" t="s">
        <v>126</v>
      </c>
      <c r="E227" s="185" t="s">
        <v>1</v>
      </c>
      <c r="F227" s="186" t="s">
        <v>350</v>
      </c>
      <c r="H227" s="187">
        <v>58.723999999999997</v>
      </c>
      <c r="I227" s="188"/>
      <c r="L227" s="184"/>
      <c r="M227" s="189"/>
      <c r="N227" s="190"/>
      <c r="O227" s="190"/>
      <c r="P227" s="190"/>
      <c r="Q227" s="190"/>
      <c r="R227" s="190"/>
      <c r="S227" s="190"/>
      <c r="T227" s="191"/>
      <c r="AT227" s="185" t="s">
        <v>126</v>
      </c>
      <c r="AU227" s="185" t="s">
        <v>124</v>
      </c>
      <c r="AV227" s="14" t="s">
        <v>124</v>
      </c>
      <c r="AW227" s="14" t="s">
        <v>29</v>
      </c>
      <c r="AX227" s="14" t="s">
        <v>73</v>
      </c>
      <c r="AY227" s="185" t="s">
        <v>116</v>
      </c>
    </row>
    <row r="228" spans="1:65" s="14" customFormat="1" ht="11.25">
      <c r="B228" s="184"/>
      <c r="D228" s="177" t="s">
        <v>126</v>
      </c>
      <c r="E228" s="185" t="s">
        <v>1</v>
      </c>
      <c r="F228" s="186" t="s">
        <v>351</v>
      </c>
      <c r="H228" s="187">
        <v>-4.5490000000000004</v>
      </c>
      <c r="I228" s="188"/>
      <c r="L228" s="184"/>
      <c r="M228" s="189"/>
      <c r="N228" s="190"/>
      <c r="O228" s="190"/>
      <c r="P228" s="190"/>
      <c r="Q228" s="190"/>
      <c r="R228" s="190"/>
      <c r="S228" s="190"/>
      <c r="T228" s="191"/>
      <c r="AT228" s="185" t="s">
        <v>126</v>
      </c>
      <c r="AU228" s="185" t="s">
        <v>124</v>
      </c>
      <c r="AV228" s="14" t="s">
        <v>124</v>
      </c>
      <c r="AW228" s="14" t="s">
        <v>29</v>
      </c>
      <c r="AX228" s="14" t="s">
        <v>73</v>
      </c>
      <c r="AY228" s="185" t="s">
        <v>116</v>
      </c>
    </row>
    <row r="229" spans="1:65" s="15" customFormat="1" ht="11.25">
      <c r="B229" s="192"/>
      <c r="D229" s="177" t="s">
        <v>126</v>
      </c>
      <c r="E229" s="193" t="s">
        <v>1</v>
      </c>
      <c r="F229" s="194" t="s">
        <v>133</v>
      </c>
      <c r="H229" s="195">
        <v>54.174999999999997</v>
      </c>
      <c r="I229" s="196"/>
      <c r="L229" s="192"/>
      <c r="M229" s="197"/>
      <c r="N229" s="198"/>
      <c r="O229" s="198"/>
      <c r="P229" s="198"/>
      <c r="Q229" s="198"/>
      <c r="R229" s="198"/>
      <c r="S229" s="198"/>
      <c r="T229" s="199"/>
      <c r="AT229" s="193" t="s">
        <v>126</v>
      </c>
      <c r="AU229" s="193" t="s">
        <v>124</v>
      </c>
      <c r="AV229" s="15" t="s">
        <v>123</v>
      </c>
      <c r="AW229" s="15" t="s">
        <v>29</v>
      </c>
      <c r="AX229" s="15" t="s">
        <v>81</v>
      </c>
      <c r="AY229" s="193" t="s">
        <v>116</v>
      </c>
    </row>
    <row r="230" spans="1:65" s="2" customFormat="1" ht="21.75" customHeight="1">
      <c r="A230" s="32"/>
      <c r="B230" s="161"/>
      <c r="C230" s="206" t="s">
        <v>246</v>
      </c>
      <c r="D230" s="206" t="s">
        <v>395</v>
      </c>
      <c r="E230" s="207" t="s">
        <v>421</v>
      </c>
      <c r="F230" s="208" t="s">
        <v>422</v>
      </c>
      <c r="G230" s="209" t="s">
        <v>122</v>
      </c>
      <c r="H230" s="210">
        <v>113.768</v>
      </c>
      <c r="I230" s="211"/>
      <c r="J230" s="212">
        <f>ROUND(I230*H230,2)</f>
        <v>0</v>
      </c>
      <c r="K230" s="213"/>
      <c r="L230" s="214"/>
      <c r="M230" s="215" t="s">
        <v>1</v>
      </c>
      <c r="N230" s="216" t="s">
        <v>39</v>
      </c>
      <c r="O230" s="58"/>
      <c r="P230" s="172">
        <f>O230*H230</f>
        <v>0</v>
      </c>
      <c r="Q230" s="172">
        <v>1.12E-2</v>
      </c>
      <c r="R230" s="172">
        <f>Q230*H230</f>
        <v>1.2742016</v>
      </c>
      <c r="S230" s="172">
        <v>0</v>
      </c>
      <c r="T230" s="173">
        <f>S230*H230</f>
        <v>0</v>
      </c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R230" s="174" t="s">
        <v>304</v>
      </c>
      <c r="AT230" s="174" t="s">
        <v>395</v>
      </c>
      <c r="AU230" s="174" t="s">
        <v>124</v>
      </c>
      <c r="AY230" s="17" t="s">
        <v>116</v>
      </c>
      <c r="BE230" s="175">
        <f>IF(N230="základná",J230,0)</f>
        <v>0</v>
      </c>
      <c r="BF230" s="175">
        <f>IF(N230="znížená",J230,0)</f>
        <v>0</v>
      </c>
      <c r="BG230" s="175">
        <f>IF(N230="zákl. prenesená",J230,0)</f>
        <v>0</v>
      </c>
      <c r="BH230" s="175">
        <f>IF(N230="zníž. prenesená",J230,0)</f>
        <v>0</v>
      </c>
      <c r="BI230" s="175">
        <f>IF(N230="nulová",J230,0)</f>
        <v>0</v>
      </c>
      <c r="BJ230" s="17" t="s">
        <v>124</v>
      </c>
      <c r="BK230" s="175">
        <f>ROUND(I230*H230,2)</f>
        <v>0</v>
      </c>
      <c r="BL230" s="17" t="s">
        <v>214</v>
      </c>
      <c r="BM230" s="174" t="s">
        <v>423</v>
      </c>
    </row>
    <row r="231" spans="1:65" s="14" customFormat="1" ht="11.25">
      <c r="B231" s="184"/>
      <c r="D231" s="177" t="s">
        <v>126</v>
      </c>
      <c r="F231" s="186" t="s">
        <v>424</v>
      </c>
      <c r="H231" s="187">
        <v>113.768</v>
      </c>
      <c r="I231" s="188"/>
      <c r="L231" s="184"/>
      <c r="M231" s="189"/>
      <c r="N231" s="190"/>
      <c r="O231" s="190"/>
      <c r="P231" s="190"/>
      <c r="Q231" s="190"/>
      <c r="R231" s="190"/>
      <c r="S231" s="190"/>
      <c r="T231" s="191"/>
      <c r="AT231" s="185" t="s">
        <v>126</v>
      </c>
      <c r="AU231" s="185" t="s">
        <v>124</v>
      </c>
      <c r="AV231" s="14" t="s">
        <v>124</v>
      </c>
      <c r="AW231" s="14" t="s">
        <v>3</v>
      </c>
      <c r="AX231" s="14" t="s">
        <v>81</v>
      </c>
      <c r="AY231" s="185" t="s">
        <v>116</v>
      </c>
    </row>
    <row r="232" spans="1:65" s="2" customFormat="1" ht="21.75" customHeight="1">
      <c r="A232" s="32"/>
      <c r="B232" s="161"/>
      <c r="C232" s="162" t="s">
        <v>254</v>
      </c>
      <c r="D232" s="162" t="s">
        <v>119</v>
      </c>
      <c r="E232" s="163" t="s">
        <v>425</v>
      </c>
      <c r="F232" s="164" t="s">
        <v>426</v>
      </c>
      <c r="G232" s="165" t="s">
        <v>122</v>
      </c>
      <c r="H232" s="166">
        <v>42.17</v>
      </c>
      <c r="I232" s="167"/>
      <c r="J232" s="168">
        <f>ROUND(I232*H232,2)</f>
        <v>0</v>
      </c>
      <c r="K232" s="169"/>
      <c r="L232" s="33"/>
      <c r="M232" s="170" t="s">
        <v>1</v>
      </c>
      <c r="N232" s="171" t="s">
        <v>39</v>
      </c>
      <c r="O232" s="58"/>
      <c r="P232" s="172">
        <f>O232*H232</f>
        <v>0</v>
      </c>
      <c r="Q232" s="172">
        <v>8.5400000000000007E-3</v>
      </c>
      <c r="R232" s="172">
        <f>Q232*H232</f>
        <v>0.36013180000000006</v>
      </c>
      <c r="S232" s="172">
        <v>0</v>
      </c>
      <c r="T232" s="173">
        <f>S232*H232</f>
        <v>0</v>
      </c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R232" s="174" t="s">
        <v>214</v>
      </c>
      <c r="AT232" s="174" t="s">
        <v>119</v>
      </c>
      <c r="AU232" s="174" t="s">
        <v>124</v>
      </c>
      <c r="AY232" s="17" t="s">
        <v>116</v>
      </c>
      <c r="BE232" s="175">
        <f>IF(N232="základná",J232,0)</f>
        <v>0</v>
      </c>
      <c r="BF232" s="175">
        <f>IF(N232="znížená",J232,0)</f>
        <v>0</v>
      </c>
      <c r="BG232" s="175">
        <f>IF(N232="zákl. prenesená",J232,0)</f>
        <v>0</v>
      </c>
      <c r="BH232" s="175">
        <f>IF(N232="zníž. prenesená",J232,0)</f>
        <v>0</v>
      </c>
      <c r="BI232" s="175">
        <f>IF(N232="nulová",J232,0)</f>
        <v>0</v>
      </c>
      <c r="BJ232" s="17" t="s">
        <v>124</v>
      </c>
      <c r="BK232" s="175">
        <f>ROUND(I232*H232,2)</f>
        <v>0</v>
      </c>
      <c r="BL232" s="17" t="s">
        <v>214</v>
      </c>
      <c r="BM232" s="174" t="s">
        <v>427</v>
      </c>
    </row>
    <row r="233" spans="1:65" s="13" customFormat="1" ht="11.25">
      <c r="B233" s="176"/>
      <c r="D233" s="177" t="s">
        <v>126</v>
      </c>
      <c r="E233" s="178" t="s">
        <v>1</v>
      </c>
      <c r="F233" s="179" t="s">
        <v>374</v>
      </c>
      <c r="H233" s="178" t="s">
        <v>1</v>
      </c>
      <c r="I233" s="180"/>
      <c r="L233" s="176"/>
      <c r="M233" s="181"/>
      <c r="N233" s="182"/>
      <c r="O233" s="182"/>
      <c r="P233" s="182"/>
      <c r="Q233" s="182"/>
      <c r="R233" s="182"/>
      <c r="S233" s="182"/>
      <c r="T233" s="183"/>
      <c r="AT233" s="178" t="s">
        <v>126</v>
      </c>
      <c r="AU233" s="178" t="s">
        <v>124</v>
      </c>
      <c r="AV233" s="13" t="s">
        <v>81</v>
      </c>
      <c r="AW233" s="13" t="s">
        <v>29</v>
      </c>
      <c r="AX233" s="13" t="s">
        <v>73</v>
      </c>
      <c r="AY233" s="178" t="s">
        <v>116</v>
      </c>
    </row>
    <row r="234" spans="1:65" s="14" customFormat="1" ht="11.25">
      <c r="B234" s="184"/>
      <c r="D234" s="177" t="s">
        <v>126</v>
      </c>
      <c r="E234" s="185" t="s">
        <v>1</v>
      </c>
      <c r="F234" s="186" t="s">
        <v>375</v>
      </c>
      <c r="H234" s="187">
        <v>42.17</v>
      </c>
      <c r="I234" s="188"/>
      <c r="L234" s="184"/>
      <c r="M234" s="189"/>
      <c r="N234" s="190"/>
      <c r="O234" s="190"/>
      <c r="P234" s="190"/>
      <c r="Q234" s="190"/>
      <c r="R234" s="190"/>
      <c r="S234" s="190"/>
      <c r="T234" s="191"/>
      <c r="AT234" s="185" t="s">
        <v>126</v>
      </c>
      <c r="AU234" s="185" t="s">
        <v>124</v>
      </c>
      <c r="AV234" s="14" t="s">
        <v>124</v>
      </c>
      <c r="AW234" s="14" t="s">
        <v>29</v>
      </c>
      <c r="AX234" s="14" t="s">
        <v>73</v>
      </c>
      <c r="AY234" s="185" t="s">
        <v>116</v>
      </c>
    </row>
    <row r="235" spans="1:65" s="15" customFormat="1" ht="11.25">
      <c r="B235" s="192"/>
      <c r="D235" s="177" t="s">
        <v>126</v>
      </c>
      <c r="E235" s="193" t="s">
        <v>1</v>
      </c>
      <c r="F235" s="194" t="s">
        <v>133</v>
      </c>
      <c r="H235" s="195">
        <v>42.17</v>
      </c>
      <c r="I235" s="196"/>
      <c r="L235" s="192"/>
      <c r="M235" s="197"/>
      <c r="N235" s="198"/>
      <c r="O235" s="198"/>
      <c r="P235" s="198"/>
      <c r="Q235" s="198"/>
      <c r="R235" s="198"/>
      <c r="S235" s="198"/>
      <c r="T235" s="199"/>
      <c r="AT235" s="193" t="s">
        <v>126</v>
      </c>
      <c r="AU235" s="193" t="s">
        <v>124</v>
      </c>
      <c r="AV235" s="15" t="s">
        <v>123</v>
      </c>
      <c r="AW235" s="15" t="s">
        <v>29</v>
      </c>
      <c r="AX235" s="15" t="s">
        <v>81</v>
      </c>
      <c r="AY235" s="193" t="s">
        <v>116</v>
      </c>
    </row>
    <row r="236" spans="1:65" s="2" customFormat="1" ht="21.75" customHeight="1">
      <c r="A236" s="32"/>
      <c r="B236" s="161"/>
      <c r="C236" s="162" t="s">
        <v>260</v>
      </c>
      <c r="D236" s="162" t="s">
        <v>119</v>
      </c>
      <c r="E236" s="163" t="s">
        <v>428</v>
      </c>
      <c r="F236" s="164" t="s">
        <v>429</v>
      </c>
      <c r="G236" s="165" t="s">
        <v>122</v>
      </c>
      <c r="H236" s="166">
        <v>10.7</v>
      </c>
      <c r="I236" s="167"/>
      <c r="J236" s="168">
        <f>ROUND(I236*H236,2)</f>
        <v>0</v>
      </c>
      <c r="K236" s="169"/>
      <c r="L236" s="33"/>
      <c r="M236" s="170" t="s">
        <v>1</v>
      </c>
      <c r="N236" s="171" t="s">
        <v>39</v>
      </c>
      <c r="O236" s="58"/>
      <c r="P236" s="172">
        <f>O236*H236</f>
        <v>0</v>
      </c>
      <c r="Q236" s="172">
        <v>1.0000000000000001E-5</v>
      </c>
      <c r="R236" s="172">
        <f>Q236*H236</f>
        <v>1.07E-4</v>
      </c>
      <c r="S236" s="172">
        <v>0</v>
      </c>
      <c r="T236" s="173">
        <f>S236*H236</f>
        <v>0</v>
      </c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R236" s="174" t="s">
        <v>214</v>
      </c>
      <c r="AT236" s="174" t="s">
        <v>119</v>
      </c>
      <c r="AU236" s="174" t="s">
        <v>124</v>
      </c>
      <c r="AY236" s="17" t="s">
        <v>116</v>
      </c>
      <c r="BE236" s="175">
        <f>IF(N236="základná",J236,0)</f>
        <v>0</v>
      </c>
      <c r="BF236" s="175">
        <f>IF(N236="znížená",J236,0)</f>
        <v>0</v>
      </c>
      <c r="BG236" s="175">
        <f>IF(N236="zákl. prenesená",J236,0)</f>
        <v>0</v>
      </c>
      <c r="BH236" s="175">
        <f>IF(N236="zníž. prenesená",J236,0)</f>
        <v>0</v>
      </c>
      <c r="BI236" s="175">
        <f>IF(N236="nulová",J236,0)</f>
        <v>0</v>
      </c>
      <c r="BJ236" s="17" t="s">
        <v>124</v>
      </c>
      <c r="BK236" s="175">
        <f>ROUND(I236*H236,2)</f>
        <v>0</v>
      </c>
      <c r="BL236" s="17" t="s">
        <v>214</v>
      </c>
      <c r="BM236" s="174" t="s">
        <v>430</v>
      </c>
    </row>
    <row r="237" spans="1:65" s="2" customFormat="1" ht="19.5">
      <c r="A237" s="32"/>
      <c r="B237" s="33"/>
      <c r="C237" s="32"/>
      <c r="D237" s="177" t="s">
        <v>234</v>
      </c>
      <c r="E237" s="32"/>
      <c r="F237" s="200" t="s">
        <v>431</v>
      </c>
      <c r="G237" s="32"/>
      <c r="H237" s="32"/>
      <c r="I237" s="96"/>
      <c r="J237" s="32"/>
      <c r="K237" s="32"/>
      <c r="L237" s="33"/>
      <c r="M237" s="201"/>
      <c r="N237" s="202"/>
      <c r="O237" s="58"/>
      <c r="P237" s="58"/>
      <c r="Q237" s="58"/>
      <c r="R237" s="58"/>
      <c r="S237" s="58"/>
      <c r="T237" s="59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T237" s="17" t="s">
        <v>234</v>
      </c>
      <c r="AU237" s="17" t="s">
        <v>124</v>
      </c>
    </row>
    <row r="238" spans="1:65" s="13" customFormat="1" ht="11.25">
      <c r="B238" s="176"/>
      <c r="D238" s="177" t="s">
        <v>126</v>
      </c>
      <c r="E238" s="178" t="s">
        <v>1</v>
      </c>
      <c r="F238" s="179" t="s">
        <v>376</v>
      </c>
      <c r="H238" s="178" t="s">
        <v>1</v>
      </c>
      <c r="I238" s="180"/>
      <c r="L238" s="176"/>
      <c r="M238" s="181"/>
      <c r="N238" s="182"/>
      <c r="O238" s="182"/>
      <c r="P238" s="182"/>
      <c r="Q238" s="182"/>
      <c r="R238" s="182"/>
      <c r="S238" s="182"/>
      <c r="T238" s="183"/>
      <c r="AT238" s="178" t="s">
        <v>126</v>
      </c>
      <c r="AU238" s="178" t="s">
        <v>124</v>
      </c>
      <c r="AV238" s="13" t="s">
        <v>81</v>
      </c>
      <c r="AW238" s="13" t="s">
        <v>29</v>
      </c>
      <c r="AX238" s="13" t="s">
        <v>73</v>
      </c>
      <c r="AY238" s="178" t="s">
        <v>116</v>
      </c>
    </row>
    <row r="239" spans="1:65" s="14" customFormat="1" ht="11.25">
      <c r="B239" s="184"/>
      <c r="D239" s="177" t="s">
        <v>126</v>
      </c>
      <c r="E239" s="185" t="s">
        <v>1</v>
      </c>
      <c r="F239" s="186" t="s">
        <v>377</v>
      </c>
      <c r="H239" s="187">
        <v>10.7</v>
      </c>
      <c r="I239" s="188"/>
      <c r="L239" s="184"/>
      <c r="M239" s="189"/>
      <c r="N239" s="190"/>
      <c r="O239" s="190"/>
      <c r="P239" s="190"/>
      <c r="Q239" s="190"/>
      <c r="R239" s="190"/>
      <c r="S239" s="190"/>
      <c r="T239" s="191"/>
      <c r="AT239" s="185" t="s">
        <v>126</v>
      </c>
      <c r="AU239" s="185" t="s">
        <v>124</v>
      </c>
      <c r="AV239" s="14" t="s">
        <v>124</v>
      </c>
      <c r="AW239" s="14" t="s">
        <v>29</v>
      </c>
      <c r="AX239" s="14" t="s">
        <v>73</v>
      </c>
      <c r="AY239" s="185" t="s">
        <v>116</v>
      </c>
    </row>
    <row r="240" spans="1:65" s="15" customFormat="1" ht="11.25">
      <c r="B240" s="192"/>
      <c r="D240" s="177" t="s">
        <v>126</v>
      </c>
      <c r="E240" s="193" t="s">
        <v>1</v>
      </c>
      <c r="F240" s="194" t="s">
        <v>133</v>
      </c>
      <c r="H240" s="195">
        <v>10.7</v>
      </c>
      <c r="I240" s="196"/>
      <c r="L240" s="192"/>
      <c r="M240" s="197"/>
      <c r="N240" s="198"/>
      <c r="O240" s="198"/>
      <c r="P240" s="198"/>
      <c r="Q240" s="198"/>
      <c r="R240" s="198"/>
      <c r="S240" s="198"/>
      <c r="T240" s="199"/>
      <c r="AT240" s="193" t="s">
        <v>126</v>
      </c>
      <c r="AU240" s="193" t="s">
        <v>124</v>
      </c>
      <c r="AV240" s="15" t="s">
        <v>123</v>
      </c>
      <c r="AW240" s="15" t="s">
        <v>29</v>
      </c>
      <c r="AX240" s="15" t="s">
        <v>81</v>
      </c>
      <c r="AY240" s="193" t="s">
        <v>116</v>
      </c>
    </row>
    <row r="241" spans="1:65" s="2" customFormat="1" ht="21.75" customHeight="1">
      <c r="A241" s="32"/>
      <c r="B241" s="161"/>
      <c r="C241" s="162" t="s">
        <v>264</v>
      </c>
      <c r="D241" s="162" t="s">
        <v>119</v>
      </c>
      <c r="E241" s="163" t="s">
        <v>432</v>
      </c>
      <c r="F241" s="164" t="s">
        <v>433</v>
      </c>
      <c r="G241" s="165" t="s">
        <v>403</v>
      </c>
      <c r="H241" s="217"/>
      <c r="I241" s="167"/>
      <c r="J241" s="168">
        <f>ROUND(I241*H241,2)</f>
        <v>0</v>
      </c>
      <c r="K241" s="169"/>
      <c r="L241" s="33"/>
      <c r="M241" s="170" t="s">
        <v>1</v>
      </c>
      <c r="N241" s="171" t="s">
        <v>39</v>
      </c>
      <c r="O241" s="58"/>
      <c r="P241" s="172">
        <f>O241*H241</f>
        <v>0</v>
      </c>
      <c r="Q241" s="172">
        <v>0</v>
      </c>
      <c r="R241" s="172">
        <f>Q241*H241</f>
        <v>0</v>
      </c>
      <c r="S241" s="172">
        <v>0</v>
      </c>
      <c r="T241" s="173">
        <f>S241*H241</f>
        <v>0</v>
      </c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R241" s="174" t="s">
        <v>214</v>
      </c>
      <c r="AT241" s="174" t="s">
        <v>119</v>
      </c>
      <c r="AU241" s="174" t="s">
        <v>124</v>
      </c>
      <c r="AY241" s="17" t="s">
        <v>116</v>
      </c>
      <c r="BE241" s="175">
        <f>IF(N241="základná",J241,0)</f>
        <v>0</v>
      </c>
      <c r="BF241" s="175">
        <f>IF(N241="znížená",J241,0)</f>
        <v>0</v>
      </c>
      <c r="BG241" s="175">
        <f>IF(N241="zákl. prenesená",J241,0)</f>
        <v>0</v>
      </c>
      <c r="BH241" s="175">
        <f>IF(N241="zníž. prenesená",J241,0)</f>
        <v>0</v>
      </c>
      <c r="BI241" s="175">
        <f>IF(N241="nulová",J241,0)</f>
        <v>0</v>
      </c>
      <c r="BJ241" s="17" t="s">
        <v>124</v>
      </c>
      <c r="BK241" s="175">
        <f>ROUND(I241*H241,2)</f>
        <v>0</v>
      </c>
      <c r="BL241" s="17" t="s">
        <v>214</v>
      </c>
      <c r="BM241" s="174" t="s">
        <v>434</v>
      </c>
    </row>
    <row r="242" spans="1:65" s="12" customFormat="1" ht="22.9" customHeight="1">
      <c r="B242" s="148"/>
      <c r="D242" s="149" t="s">
        <v>72</v>
      </c>
      <c r="E242" s="159" t="s">
        <v>435</v>
      </c>
      <c r="F242" s="159" t="s">
        <v>436</v>
      </c>
      <c r="I242" s="151"/>
      <c r="J242" s="160">
        <f>BK242</f>
        <v>0</v>
      </c>
      <c r="L242" s="148"/>
      <c r="M242" s="153"/>
      <c r="N242" s="154"/>
      <c r="O242" s="154"/>
      <c r="P242" s="155">
        <f>SUM(P243:P264)</f>
        <v>0</v>
      </c>
      <c r="Q242" s="154"/>
      <c r="R242" s="155">
        <f>SUM(R243:R264)</f>
        <v>8.1619999999999998E-2</v>
      </c>
      <c r="S242" s="154"/>
      <c r="T242" s="156">
        <f>SUM(T243:T264)</f>
        <v>0</v>
      </c>
      <c r="AR242" s="149" t="s">
        <v>124</v>
      </c>
      <c r="AT242" s="157" t="s">
        <v>72</v>
      </c>
      <c r="AU242" s="157" t="s">
        <v>81</v>
      </c>
      <c r="AY242" s="149" t="s">
        <v>116</v>
      </c>
      <c r="BK242" s="158">
        <f>SUM(BK243:BK264)</f>
        <v>0</v>
      </c>
    </row>
    <row r="243" spans="1:65" s="2" customFormat="1" ht="21.75" customHeight="1">
      <c r="A243" s="32"/>
      <c r="B243" s="161"/>
      <c r="C243" s="162" t="s">
        <v>270</v>
      </c>
      <c r="D243" s="162" t="s">
        <v>119</v>
      </c>
      <c r="E243" s="163" t="s">
        <v>437</v>
      </c>
      <c r="F243" s="164" t="s">
        <v>438</v>
      </c>
      <c r="G243" s="165" t="s">
        <v>155</v>
      </c>
      <c r="H243" s="166">
        <v>1</v>
      </c>
      <c r="I243" s="167"/>
      <c r="J243" s="168">
        <f>ROUND(I243*H243,2)</f>
        <v>0</v>
      </c>
      <c r="K243" s="169"/>
      <c r="L243" s="33"/>
      <c r="M243" s="170" t="s">
        <v>1</v>
      </c>
      <c r="N243" s="171" t="s">
        <v>39</v>
      </c>
      <c r="O243" s="58"/>
      <c r="P243" s="172">
        <f>O243*H243</f>
        <v>0</v>
      </c>
      <c r="Q243" s="172">
        <v>0</v>
      </c>
      <c r="R243" s="172">
        <f>Q243*H243</f>
        <v>0</v>
      </c>
      <c r="S243" s="172">
        <v>0</v>
      </c>
      <c r="T243" s="173">
        <f>S243*H243</f>
        <v>0</v>
      </c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R243" s="174" t="s">
        <v>214</v>
      </c>
      <c r="AT243" s="174" t="s">
        <v>119</v>
      </c>
      <c r="AU243" s="174" t="s">
        <v>124</v>
      </c>
      <c r="AY243" s="17" t="s">
        <v>116</v>
      </c>
      <c r="BE243" s="175">
        <f>IF(N243="základná",J243,0)</f>
        <v>0</v>
      </c>
      <c r="BF243" s="175">
        <f>IF(N243="znížená",J243,0)</f>
        <v>0</v>
      </c>
      <c r="BG243" s="175">
        <f>IF(N243="zákl. prenesená",J243,0)</f>
        <v>0</v>
      </c>
      <c r="BH243" s="175">
        <f>IF(N243="zníž. prenesená",J243,0)</f>
        <v>0</v>
      </c>
      <c r="BI243" s="175">
        <f>IF(N243="nulová",J243,0)</f>
        <v>0</v>
      </c>
      <c r="BJ243" s="17" t="s">
        <v>124</v>
      </c>
      <c r="BK243" s="175">
        <f>ROUND(I243*H243,2)</f>
        <v>0</v>
      </c>
      <c r="BL243" s="17" t="s">
        <v>214</v>
      </c>
      <c r="BM243" s="174" t="s">
        <v>439</v>
      </c>
    </row>
    <row r="244" spans="1:65" s="13" customFormat="1" ht="11.25">
      <c r="B244" s="176"/>
      <c r="D244" s="177" t="s">
        <v>126</v>
      </c>
      <c r="E244" s="178" t="s">
        <v>1</v>
      </c>
      <c r="F244" s="179" t="s">
        <v>440</v>
      </c>
      <c r="H244" s="178" t="s">
        <v>1</v>
      </c>
      <c r="I244" s="180"/>
      <c r="L244" s="176"/>
      <c r="M244" s="181"/>
      <c r="N244" s="182"/>
      <c r="O244" s="182"/>
      <c r="P244" s="182"/>
      <c r="Q244" s="182"/>
      <c r="R244" s="182"/>
      <c r="S244" s="182"/>
      <c r="T244" s="183"/>
      <c r="AT244" s="178" t="s">
        <v>126</v>
      </c>
      <c r="AU244" s="178" t="s">
        <v>124</v>
      </c>
      <c r="AV244" s="13" t="s">
        <v>81</v>
      </c>
      <c r="AW244" s="13" t="s">
        <v>29</v>
      </c>
      <c r="AX244" s="13" t="s">
        <v>73</v>
      </c>
      <c r="AY244" s="178" t="s">
        <v>116</v>
      </c>
    </row>
    <row r="245" spans="1:65" s="14" customFormat="1" ht="11.25">
      <c r="B245" s="184"/>
      <c r="D245" s="177" t="s">
        <v>126</v>
      </c>
      <c r="E245" s="185" t="s">
        <v>1</v>
      </c>
      <c r="F245" s="186" t="s">
        <v>81</v>
      </c>
      <c r="H245" s="187">
        <v>1</v>
      </c>
      <c r="I245" s="188"/>
      <c r="L245" s="184"/>
      <c r="M245" s="189"/>
      <c r="N245" s="190"/>
      <c r="O245" s="190"/>
      <c r="P245" s="190"/>
      <c r="Q245" s="190"/>
      <c r="R245" s="190"/>
      <c r="S245" s="190"/>
      <c r="T245" s="191"/>
      <c r="AT245" s="185" t="s">
        <v>126</v>
      </c>
      <c r="AU245" s="185" t="s">
        <v>124</v>
      </c>
      <c r="AV245" s="14" t="s">
        <v>124</v>
      </c>
      <c r="AW245" s="14" t="s">
        <v>29</v>
      </c>
      <c r="AX245" s="14" t="s">
        <v>81</v>
      </c>
      <c r="AY245" s="185" t="s">
        <v>116</v>
      </c>
    </row>
    <row r="246" spans="1:65" s="2" customFormat="1" ht="16.5" customHeight="1">
      <c r="A246" s="32"/>
      <c r="B246" s="161"/>
      <c r="C246" s="206" t="s">
        <v>279</v>
      </c>
      <c r="D246" s="206" t="s">
        <v>395</v>
      </c>
      <c r="E246" s="207" t="s">
        <v>441</v>
      </c>
      <c r="F246" s="208" t="s">
        <v>442</v>
      </c>
      <c r="G246" s="209" t="s">
        <v>155</v>
      </c>
      <c r="H246" s="210">
        <v>1</v>
      </c>
      <c r="I246" s="211"/>
      <c r="J246" s="212">
        <f>ROUND(I246*H246,2)</f>
        <v>0</v>
      </c>
      <c r="K246" s="213"/>
      <c r="L246" s="214"/>
      <c r="M246" s="215" t="s">
        <v>1</v>
      </c>
      <c r="N246" s="216" t="s">
        <v>39</v>
      </c>
      <c r="O246" s="58"/>
      <c r="P246" s="172">
        <f>O246*H246</f>
        <v>0</v>
      </c>
      <c r="Q246" s="172">
        <v>1E-3</v>
      </c>
      <c r="R246" s="172">
        <f>Q246*H246</f>
        <v>1E-3</v>
      </c>
      <c r="S246" s="172">
        <v>0</v>
      </c>
      <c r="T246" s="173">
        <f>S246*H246</f>
        <v>0</v>
      </c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R246" s="174" t="s">
        <v>304</v>
      </c>
      <c r="AT246" s="174" t="s">
        <v>395</v>
      </c>
      <c r="AU246" s="174" t="s">
        <v>124</v>
      </c>
      <c r="AY246" s="17" t="s">
        <v>116</v>
      </c>
      <c r="BE246" s="175">
        <f>IF(N246="základná",J246,0)</f>
        <v>0</v>
      </c>
      <c r="BF246" s="175">
        <f>IF(N246="znížená",J246,0)</f>
        <v>0</v>
      </c>
      <c r="BG246" s="175">
        <f>IF(N246="zákl. prenesená",J246,0)</f>
        <v>0</v>
      </c>
      <c r="BH246" s="175">
        <f>IF(N246="zníž. prenesená",J246,0)</f>
        <v>0</v>
      </c>
      <c r="BI246" s="175">
        <f>IF(N246="nulová",J246,0)</f>
        <v>0</v>
      </c>
      <c r="BJ246" s="17" t="s">
        <v>124</v>
      </c>
      <c r="BK246" s="175">
        <f>ROUND(I246*H246,2)</f>
        <v>0</v>
      </c>
      <c r="BL246" s="17" t="s">
        <v>214</v>
      </c>
      <c r="BM246" s="174" t="s">
        <v>443</v>
      </c>
    </row>
    <row r="247" spans="1:65" s="2" customFormat="1" ht="19.5">
      <c r="A247" s="32"/>
      <c r="B247" s="33"/>
      <c r="C247" s="32"/>
      <c r="D247" s="177" t="s">
        <v>234</v>
      </c>
      <c r="E247" s="32"/>
      <c r="F247" s="200" t="s">
        <v>444</v>
      </c>
      <c r="G247" s="32"/>
      <c r="H247" s="32"/>
      <c r="I247" s="96"/>
      <c r="J247" s="32"/>
      <c r="K247" s="32"/>
      <c r="L247" s="33"/>
      <c r="M247" s="201"/>
      <c r="N247" s="202"/>
      <c r="O247" s="58"/>
      <c r="P247" s="58"/>
      <c r="Q247" s="58"/>
      <c r="R247" s="58"/>
      <c r="S247" s="58"/>
      <c r="T247" s="59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T247" s="17" t="s">
        <v>234</v>
      </c>
      <c r="AU247" s="17" t="s">
        <v>124</v>
      </c>
    </row>
    <row r="248" spans="1:65" s="2" customFormat="1" ht="21.75" customHeight="1">
      <c r="A248" s="32"/>
      <c r="B248" s="161"/>
      <c r="C248" s="206" t="s">
        <v>283</v>
      </c>
      <c r="D248" s="206" t="s">
        <v>395</v>
      </c>
      <c r="E248" s="207" t="s">
        <v>445</v>
      </c>
      <c r="F248" s="208" t="s">
        <v>446</v>
      </c>
      <c r="G248" s="209" t="s">
        <v>155</v>
      </c>
      <c r="H248" s="210">
        <v>1</v>
      </c>
      <c r="I248" s="211"/>
      <c r="J248" s="212">
        <f>ROUND(I248*H248,2)</f>
        <v>0</v>
      </c>
      <c r="K248" s="213"/>
      <c r="L248" s="214"/>
      <c r="M248" s="215" t="s">
        <v>1</v>
      </c>
      <c r="N248" s="216" t="s">
        <v>39</v>
      </c>
      <c r="O248" s="58"/>
      <c r="P248" s="172">
        <f>O248*H248</f>
        <v>0</v>
      </c>
      <c r="Q248" s="172">
        <v>2.5000000000000001E-2</v>
      </c>
      <c r="R248" s="172">
        <f>Q248*H248</f>
        <v>2.5000000000000001E-2</v>
      </c>
      <c r="S248" s="172">
        <v>0</v>
      </c>
      <c r="T248" s="173">
        <f>S248*H248</f>
        <v>0</v>
      </c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R248" s="174" t="s">
        <v>304</v>
      </c>
      <c r="AT248" s="174" t="s">
        <v>395</v>
      </c>
      <c r="AU248" s="174" t="s">
        <v>124</v>
      </c>
      <c r="AY248" s="17" t="s">
        <v>116</v>
      </c>
      <c r="BE248" s="175">
        <f>IF(N248="základná",J248,0)</f>
        <v>0</v>
      </c>
      <c r="BF248" s="175">
        <f>IF(N248="znížená",J248,0)</f>
        <v>0</v>
      </c>
      <c r="BG248" s="175">
        <f>IF(N248="zákl. prenesená",J248,0)</f>
        <v>0</v>
      </c>
      <c r="BH248" s="175">
        <f>IF(N248="zníž. prenesená",J248,0)</f>
        <v>0</v>
      </c>
      <c r="BI248" s="175">
        <f>IF(N248="nulová",J248,0)</f>
        <v>0</v>
      </c>
      <c r="BJ248" s="17" t="s">
        <v>124</v>
      </c>
      <c r="BK248" s="175">
        <f>ROUND(I248*H248,2)</f>
        <v>0</v>
      </c>
      <c r="BL248" s="17" t="s">
        <v>214</v>
      </c>
      <c r="BM248" s="174" t="s">
        <v>447</v>
      </c>
    </row>
    <row r="249" spans="1:65" s="2" customFormat="1" ht="19.5">
      <c r="A249" s="32"/>
      <c r="B249" s="33"/>
      <c r="C249" s="32"/>
      <c r="D249" s="177" t="s">
        <v>234</v>
      </c>
      <c r="E249" s="32"/>
      <c r="F249" s="200" t="s">
        <v>448</v>
      </c>
      <c r="G249" s="32"/>
      <c r="H249" s="32"/>
      <c r="I249" s="96"/>
      <c r="J249" s="32"/>
      <c r="K249" s="32"/>
      <c r="L249" s="33"/>
      <c r="M249" s="201"/>
      <c r="N249" s="202"/>
      <c r="O249" s="58"/>
      <c r="P249" s="58"/>
      <c r="Q249" s="58"/>
      <c r="R249" s="58"/>
      <c r="S249" s="58"/>
      <c r="T249" s="59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T249" s="17" t="s">
        <v>234</v>
      </c>
      <c r="AU249" s="17" t="s">
        <v>124</v>
      </c>
    </row>
    <row r="250" spans="1:65" s="2" customFormat="1" ht="21.75" customHeight="1">
      <c r="A250" s="32"/>
      <c r="B250" s="161"/>
      <c r="C250" s="162" t="s">
        <v>287</v>
      </c>
      <c r="D250" s="162" t="s">
        <v>119</v>
      </c>
      <c r="E250" s="163" t="s">
        <v>449</v>
      </c>
      <c r="F250" s="164" t="s">
        <v>450</v>
      </c>
      <c r="G250" s="165" t="s">
        <v>155</v>
      </c>
      <c r="H250" s="166">
        <v>1</v>
      </c>
      <c r="I250" s="167"/>
      <c r="J250" s="168">
        <f>ROUND(I250*H250,2)</f>
        <v>0</v>
      </c>
      <c r="K250" s="169"/>
      <c r="L250" s="33"/>
      <c r="M250" s="170" t="s">
        <v>1</v>
      </c>
      <c r="N250" s="171" t="s">
        <v>39</v>
      </c>
      <c r="O250" s="58"/>
      <c r="P250" s="172">
        <f>O250*H250</f>
        <v>0</v>
      </c>
      <c r="Q250" s="172">
        <v>0</v>
      </c>
      <c r="R250" s="172">
        <f>Q250*H250</f>
        <v>0</v>
      </c>
      <c r="S250" s="172">
        <v>0</v>
      </c>
      <c r="T250" s="173">
        <f>S250*H250</f>
        <v>0</v>
      </c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R250" s="174" t="s">
        <v>214</v>
      </c>
      <c r="AT250" s="174" t="s">
        <v>119</v>
      </c>
      <c r="AU250" s="174" t="s">
        <v>124</v>
      </c>
      <c r="AY250" s="17" t="s">
        <v>116</v>
      </c>
      <c r="BE250" s="175">
        <f>IF(N250="základná",J250,0)</f>
        <v>0</v>
      </c>
      <c r="BF250" s="175">
        <f>IF(N250="znížená",J250,0)</f>
        <v>0</v>
      </c>
      <c r="BG250" s="175">
        <f>IF(N250="zákl. prenesená",J250,0)</f>
        <v>0</v>
      </c>
      <c r="BH250" s="175">
        <f>IF(N250="zníž. prenesená",J250,0)</f>
        <v>0</v>
      </c>
      <c r="BI250" s="175">
        <f>IF(N250="nulová",J250,0)</f>
        <v>0</v>
      </c>
      <c r="BJ250" s="17" t="s">
        <v>124</v>
      </c>
      <c r="BK250" s="175">
        <f>ROUND(I250*H250,2)</f>
        <v>0</v>
      </c>
      <c r="BL250" s="17" t="s">
        <v>214</v>
      </c>
      <c r="BM250" s="174" t="s">
        <v>451</v>
      </c>
    </row>
    <row r="251" spans="1:65" s="13" customFormat="1" ht="11.25">
      <c r="B251" s="176"/>
      <c r="D251" s="177" t="s">
        <v>126</v>
      </c>
      <c r="E251" s="178" t="s">
        <v>1</v>
      </c>
      <c r="F251" s="179" t="s">
        <v>452</v>
      </c>
      <c r="H251" s="178" t="s">
        <v>1</v>
      </c>
      <c r="I251" s="180"/>
      <c r="L251" s="176"/>
      <c r="M251" s="181"/>
      <c r="N251" s="182"/>
      <c r="O251" s="182"/>
      <c r="P251" s="182"/>
      <c r="Q251" s="182"/>
      <c r="R251" s="182"/>
      <c r="S251" s="182"/>
      <c r="T251" s="183"/>
      <c r="AT251" s="178" t="s">
        <v>126</v>
      </c>
      <c r="AU251" s="178" t="s">
        <v>124</v>
      </c>
      <c r="AV251" s="13" t="s">
        <v>81</v>
      </c>
      <c r="AW251" s="13" t="s">
        <v>29</v>
      </c>
      <c r="AX251" s="13" t="s">
        <v>73</v>
      </c>
      <c r="AY251" s="178" t="s">
        <v>116</v>
      </c>
    </row>
    <row r="252" spans="1:65" s="14" customFormat="1" ht="11.25">
      <c r="B252" s="184"/>
      <c r="D252" s="177" t="s">
        <v>126</v>
      </c>
      <c r="E252" s="185" t="s">
        <v>1</v>
      </c>
      <c r="F252" s="186" t="s">
        <v>81</v>
      </c>
      <c r="H252" s="187">
        <v>1</v>
      </c>
      <c r="I252" s="188"/>
      <c r="L252" s="184"/>
      <c r="M252" s="189"/>
      <c r="N252" s="190"/>
      <c r="O252" s="190"/>
      <c r="P252" s="190"/>
      <c r="Q252" s="190"/>
      <c r="R252" s="190"/>
      <c r="S252" s="190"/>
      <c r="T252" s="191"/>
      <c r="AT252" s="185" t="s">
        <v>126</v>
      </c>
      <c r="AU252" s="185" t="s">
        <v>124</v>
      </c>
      <c r="AV252" s="14" t="s">
        <v>124</v>
      </c>
      <c r="AW252" s="14" t="s">
        <v>29</v>
      </c>
      <c r="AX252" s="14" t="s">
        <v>81</v>
      </c>
      <c r="AY252" s="185" t="s">
        <v>116</v>
      </c>
    </row>
    <row r="253" spans="1:65" s="2" customFormat="1" ht="16.5" customHeight="1">
      <c r="A253" s="32"/>
      <c r="B253" s="161"/>
      <c r="C253" s="206" t="s">
        <v>293</v>
      </c>
      <c r="D253" s="206" t="s">
        <v>395</v>
      </c>
      <c r="E253" s="207" t="s">
        <v>441</v>
      </c>
      <c r="F253" s="208" t="s">
        <v>442</v>
      </c>
      <c r="G253" s="209" t="s">
        <v>155</v>
      </c>
      <c r="H253" s="210">
        <v>1</v>
      </c>
      <c r="I253" s="211"/>
      <c r="J253" s="212">
        <f>ROUND(I253*H253,2)</f>
        <v>0</v>
      </c>
      <c r="K253" s="213"/>
      <c r="L253" s="214"/>
      <c r="M253" s="215" t="s">
        <v>1</v>
      </c>
      <c r="N253" s="216" t="s">
        <v>39</v>
      </c>
      <c r="O253" s="58"/>
      <c r="P253" s="172">
        <f>O253*H253</f>
        <v>0</v>
      </c>
      <c r="Q253" s="172">
        <v>1E-3</v>
      </c>
      <c r="R253" s="172">
        <f>Q253*H253</f>
        <v>1E-3</v>
      </c>
      <c r="S253" s="172">
        <v>0</v>
      </c>
      <c r="T253" s="173">
        <f>S253*H253</f>
        <v>0</v>
      </c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R253" s="174" t="s">
        <v>304</v>
      </c>
      <c r="AT253" s="174" t="s">
        <v>395</v>
      </c>
      <c r="AU253" s="174" t="s">
        <v>124</v>
      </c>
      <c r="AY253" s="17" t="s">
        <v>116</v>
      </c>
      <c r="BE253" s="175">
        <f>IF(N253="základná",J253,0)</f>
        <v>0</v>
      </c>
      <c r="BF253" s="175">
        <f>IF(N253="znížená",J253,0)</f>
        <v>0</v>
      </c>
      <c r="BG253" s="175">
        <f>IF(N253="zákl. prenesená",J253,0)</f>
        <v>0</v>
      </c>
      <c r="BH253" s="175">
        <f>IF(N253="zníž. prenesená",J253,0)</f>
        <v>0</v>
      </c>
      <c r="BI253" s="175">
        <f>IF(N253="nulová",J253,0)</f>
        <v>0</v>
      </c>
      <c r="BJ253" s="17" t="s">
        <v>124</v>
      </c>
      <c r="BK253" s="175">
        <f>ROUND(I253*H253,2)</f>
        <v>0</v>
      </c>
      <c r="BL253" s="17" t="s">
        <v>214</v>
      </c>
      <c r="BM253" s="174" t="s">
        <v>453</v>
      </c>
    </row>
    <row r="254" spans="1:65" s="2" customFormat="1" ht="21.75" customHeight="1">
      <c r="A254" s="32"/>
      <c r="B254" s="161"/>
      <c r="C254" s="206" t="s">
        <v>299</v>
      </c>
      <c r="D254" s="206" t="s">
        <v>395</v>
      </c>
      <c r="E254" s="207" t="s">
        <v>452</v>
      </c>
      <c r="F254" s="208" t="s">
        <v>454</v>
      </c>
      <c r="G254" s="209" t="s">
        <v>155</v>
      </c>
      <c r="H254" s="210">
        <v>1</v>
      </c>
      <c r="I254" s="211"/>
      <c r="J254" s="212">
        <f>ROUND(I254*H254,2)</f>
        <v>0</v>
      </c>
      <c r="K254" s="213"/>
      <c r="L254" s="214"/>
      <c r="M254" s="215" t="s">
        <v>1</v>
      </c>
      <c r="N254" s="216" t="s">
        <v>39</v>
      </c>
      <c r="O254" s="58"/>
      <c r="P254" s="172">
        <f>O254*H254</f>
        <v>0</v>
      </c>
      <c r="Q254" s="172">
        <v>2.5000000000000001E-2</v>
      </c>
      <c r="R254" s="172">
        <f>Q254*H254</f>
        <v>2.5000000000000001E-2</v>
      </c>
      <c r="S254" s="172">
        <v>0</v>
      </c>
      <c r="T254" s="173">
        <f>S254*H254</f>
        <v>0</v>
      </c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R254" s="174" t="s">
        <v>304</v>
      </c>
      <c r="AT254" s="174" t="s">
        <v>395</v>
      </c>
      <c r="AU254" s="174" t="s">
        <v>124</v>
      </c>
      <c r="AY254" s="17" t="s">
        <v>116</v>
      </c>
      <c r="BE254" s="175">
        <f>IF(N254="základná",J254,0)</f>
        <v>0</v>
      </c>
      <c r="BF254" s="175">
        <f>IF(N254="znížená",J254,0)</f>
        <v>0</v>
      </c>
      <c r="BG254" s="175">
        <f>IF(N254="zákl. prenesená",J254,0)</f>
        <v>0</v>
      </c>
      <c r="BH254" s="175">
        <f>IF(N254="zníž. prenesená",J254,0)</f>
        <v>0</v>
      </c>
      <c r="BI254" s="175">
        <f>IF(N254="nulová",J254,0)</f>
        <v>0</v>
      </c>
      <c r="BJ254" s="17" t="s">
        <v>124</v>
      </c>
      <c r="BK254" s="175">
        <f>ROUND(I254*H254,2)</f>
        <v>0</v>
      </c>
      <c r="BL254" s="17" t="s">
        <v>214</v>
      </c>
      <c r="BM254" s="174" t="s">
        <v>455</v>
      </c>
    </row>
    <row r="255" spans="1:65" s="2" customFormat="1" ht="19.5">
      <c r="A255" s="32"/>
      <c r="B255" s="33"/>
      <c r="C255" s="32"/>
      <c r="D255" s="177" t="s">
        <v>234</v>
      </c>
      <c r="E255" s="32"/>
      <c r="F255" s="200" t="s">
        <v>448</v>
      </c>
      <c r="G255" s="32"/>
      <c r="H255" s="32"/>
      <c r="I255" s="96"/>
      <c r="J255" s="32"/>
      <c r="K255" s="32"/>
      <c r="L255" s="33"/>
      <c r="M255" s="201"/>
      <c r="N255" s="202"/>
      <c r="O255" s="58"/>
      <c r="P255" s="58"/>
      <c r="Q255" s="58"/>
      <c r="R255" s="58"/>
      <c r="S255" s="58"/>
      <c r="T255" s="59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T255" s="17" t="s">
        <v>234</v>
      </c>
      <c r="AU255" s="17" t="s">
        <v>124</v>
      </c>
    </row>
    <row r="256" spans="1:65" s="2" customFormat="1" ht="16.5" customHeight="1">
      <c r="A256" s="32"/>
      <c r="B256" s="161"/>
      <c r="C256" s="162" t="s">
        <v>304</v>
      </c>
      <c r="D256" s="162" t="s">
        <v>119</v>
      </c>
      <c r="E256" s="163" t="s">
        <v>456</v>
      </c>
      <c r="F256" s="164" t="s">
        <v>457</v>
      </c>
      <c r="G256" s="165" t="s">
        <v>155</v>
      </c>
      <c r="H256" s="166">
        <v>1</v>
      </c>
      <c r="I256" s="167"/>
      <c r="J256" s="168">
        <f>ROUND(I256*H256,2)</f>
        <v>0</v>
      </c>
      <c r="K256" s="169"/>
      <c r="L256" s="33"/>
      <c r="M256" s="170" t="s">
        <v>1</v>
      </c>
      <c r="N256" s="171" t="s">
        <v>39</v>
      </c>
      <c r="O256" s="58"/>
      <c r="P256" s="172">
        <f>O256*H256</f>
        <v>0</v>
      </c>
      <c r="Q256" s="172">
        <v>8.4999999999999995E-4</v>
      </c>
      <c r="R256" s="172">
        <f>Q256*H256</f>
        <v>8.4999999999999995E-4</v>
      </c>
      <c r="S256" s="172">
        <v>0</v>
      </c>
      <c r="T256" s="173">
        <f>S256*H256</f>
        <v>0</v>
      </c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R256" s="174" t="s">
        <v>214</v>
      </c>
      <c r="AT256" s="174" t="s">
        <v>119</v>
      </c>
      <c r="AU256" s="174" t="s">
        <v>124</v>
      </c>
      <c r="AY256" s="17" t="s">
        <v>116</v>
      </c>
      <c r="BE256" s="175">
        <f>IF(N256="základná",J256,0)</f>
        <v>0</v>
      </c>
      <c r="BF256" s="175">
        <f>IF(N256="znížená",J256,0)</f>
        <v>0</v>
      </c>
      <c r="BG256" s="175">
        <f>IF(N256="zákl. prenesená",J256,0)</f>
        <v>0</v>
      </c>
      <c r="BH256" s="175">
        <f>IF(N256="zníž. prenesená",J256,0)</f>
        <v>0</v>
      </c>
      <c r="BI256" s="175">
        <f>IF(N256="nulová",J256,0)</f>
        <v>0</v>
      </c>
      <c r="BJ256" s="17" t="s">
        <v>124</v>
      </c>
      <c r="BK256" s="175">
        <f>ROUND(I256*H256,2)</f>
        <v>0</v>
      </c>
      <c r="BL256" s="17" t="s">
        <v>214</v>
      </c>
      <c r="BM256" s="174" t="s">
        <v>458</v>
      </c>
    </row>
    <row r="257" spans="1:65" s="13" customFormat="1" ht="11.25">
      <c r="B257" s="176"/>
      <c r="D257" s="177" t="s">
        <v>126</v>
      </c>
      <c r="E257" s="178" t="s">
        <v>1</v>
      </c>
      <c r="F257" s="179" t="s">
        <v>440</v>
      </c>
      <c r="H257" s="178" t="s">
        <v>1</v>
      </c>
      <c r="I257" s="180"/>
      <c r="L257" s="176"/>
      <c r="M257" s="181"/>
      <c r="N257" s="182"/>
      <c r="O257" s="182"/>
      <c r="P257" s="182"/>
      <c r="Q257" s="182"/>
      <c r="R257" s="182"/>
      <c r="S257" s="182"/>
      <c r="T257" s="183"/>
      <c r="AT257" s="178" t="s">
        <v>126</v>
      </c>
      <c r="AU257" s="178" t="s">
        <v>124</v>
      </c>
      <c r="AV257" s="13" t="s">
        <v>81</v>
      </c>
      <c r="AW257" s="13" t="s">
        <v>29</v>
      </c>
      <c r="AX257" s="13" t="s">
        <v>73</v>
      </c>
      <c r="AY257" s="178" t="s">
        <v>116</v>
      </c>
    </row>
    <row r="258" spans="1:65" s="14" customFormat="1" ht="11.25">
      <c r="B258" s="184"/>
      <c r="D258" s="177" t="s">
        <v>126</v>
      </c>
      <c r="E258" s="185" t="s">
        <v>1</v>
      </c>
      <c r="F258" s="186" t="s">
        <v>81</v>
      </c>
      <c r="H258" s="187">
        <v>1</v>
      </c>
      <c r="I258" s="188"/>
      <c r="L258" s="184"/>
      <c r="M258" s="189"/>
      <c r="N258" s="190"/>
      <c r="O258" s="190"/>
      <c r="P258" s="190"/>
      <c r="Q258" s="190"/>
      <c r="R258" s="190"/>
      <c r="S258" s="190"/>
      <c r="T258" s="191"/>
      <c r="AT258" s="185" t="s">
        <v>126</v>
      </c>
      <c r="AU258" s="185" t="s">
        <v>124</v>
      </c>
      <c r="AV258" s="14" t="s">
        <v>124</v>
      </c>
      <c r="AW258" s="14" t="s">
        <v>29</v>
      </c>
      <c r="AX258" s="14" t="s">
        <v>81</v>
      </c>
      <c r="AY258" s="185" t="s">
        <v>116</v>
      </c>
    </row>
    <row r="259" spans="1:65" s="2" customFormat="1" ht="16.5" customHeight="1">
      <c r="A259" s="32"/>
      <c r="B259" s="161"/>
      <c r="C259" s="206" t="s">
        <v>459</v>
      </c>
      <c r="D259" s="206" t="s">
        <v>395</v>
      </c>
      <c r="E259" s="207" t="s">
        <v>460</v>
      </c>
      <c r="F259" s="208" t="s">
        <v>461</v>
      </c>
      <c r="G259" s="209" t="s">
        <v>155</v>
      </c>
      <c r="H259" s="210">
        <v>1</v>
      </c>
      <c r="I259" s="211"/>
      <c r="J259" s="212">
        <f>ROUND(I259*H259,2)</f>
        <v>0</v>
      </c>
      <c r="K259" s="213"/>
      <c r="L259" s="214"/>
      <c r="M259" s="215" t="s">
        <v>1</v>
      </c>
      <c r="N259" s="216" t="s">
        <v>39</v>
      </c>
      <c r="O259" s="58"/>
      <c r="P259" s="172">
        <f>O259*H259</f>
        <v>0</v>
      </c>
      <c r="Q259" s="172">
        <v>1.0999999999999999E-2</v>
      </c>
      <c r="R259" s="172">
        <f>Q259*H259</f>
        <v>1.0999999999999999E-2</v>
      </c>
      <c r="S259" s="172">
        <v>0</v>
      </c>
      <c r="T259" s="173">
        <f>S259*H259</f>
        <v>0</v>
      </c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R259" s="174" t="s">
        <v>304</v>
      </c>
      <c r="AT259" s="174" t="s">
        <v>395</v>
      </c>
      <c r="AU259" s="174" t="s">
        <v>124</v>
      </c>
      <c r="AY259" s="17" t="s">
        <v>116</v>
      </c>
      <c r="BE259" s="175">
        <f>IF(N259="základná",J259,0)</f>
        <v>0</v>
      </c>
      <c r="BF259" s="175">
        <f>IF(N259="znížená",J259,0)</f>
        <v>0</v>
      </c>
      <c r="BG259" s="175">
        <f>IF(N259="zákl. prenesená",J259,0)</f>
        <v>0</v>
      </c>
      <c r="BH259" s="175">
        <f>IF(N259="zníž. prenesená",J259,0)</f>
        <v>0</v>
      </c>
      <c r="BI259" s="175">
        <f>IF(N259="nulová",J259,0)</f>
        <v>0</v>
      </c>
      <c r="BJ259" s="17" t="s">
        <v>124</v>
      </c>
      <c r="BK259" s="175">
        <f>ROUND(I259*H259,2)</f>
        <v>0</v>
      </c>
      <c r="BL259" s="17" t="s">
        <v>214</v>
      </c>
      <c r="BM259" s="174" t="s">
        <v>462</v>
      </c>
    </row>
    <row r="260" spans="1:65" s="2" customFormat="1" ht="16.5" customHeight="1">
      <c r="A260" s="32"/>
      <c r="B260" s="161"/>
      <c r="C260" s="162" t="s">
        <v>463</v>
      </c>
      <c r="D260" s="162" t="s">
        <v>119</v>
      </c>
      <c r="E260" s="163" t="s">
        <v>464</v>
      </c>
      <c r="F260" s="164" t="s">
        <v>465</v>
      </c>
      <c r="G260" s="165" t="s">
        <v>155</v>
      </c>
      <c r="H260" s="166">
        <v>1</v>
      </c>
      <c r="I260" s="167"/>
      <c r="J260" s="168">
        <f>ROUND(I260*H260,2)</f>
        <v>0</v>
      </c>
      <c r="K260" s="169"/>
      <c r="L260" s="33"/>
      <c r="M260" s="170" t="s">
        <v>1</v>
      </c>
      <c r="N260" s="171" t="s">
        <v>39</v>
      </c>
      <c r="O260" s="58"/>
      <c r="P260" s="172">
        <f>O260*H260</f>
        <v>0</v>
      </c>
      <c r="Q260" s="172">
        <v>9.7000000000000005E-4</v>
      </c>
      <c r="R260" s="172">
        <f>Q260*H260</f>
        <v>9.7000000000000005E-4</v>
      </c>
      <c r="S260" s="172">
        <v>0</v>
      </c>
      <c r="T260" s="173">
        <f>S260*H260</f>
        <v>0</v>
      </c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R260" s="174" t="s">
        <v>214</v>
      </c>
      <c r="AT260" s="174" t="s">
        <v>119</v>
      </c>
      <c r="AU260" s="174" t="s">
        <v>124</v>
      </c>
      <c r="AY260" s="17" t="s">
        <v>116</v>
      </c>
      <c r="BE260" s="175">
        <f>IF(N260="základná",J260,0)</f>
        <v>0</v>
      </c>
      <c r="BF260" s="175">
        <f>IF(N260="znížená",J260,0)</f>
        <v>0</v>
      </c>
      <c r="BG260" s="175">
        <f>IF(N260="zákl. prenesená",J260,0)</f>
        <v>0</v>
      </c>
      <c r="BH260" s="175">
        <f>IF(N260="zníž. prenesená",J260,0)</f>
        <v>0</v>
      </c>
      <c r="BI260" s="175">
        <f>IF(N260="nulová",J260,0)</f>
        <v>0</v>
      </c>
      <c r="BJ260" s="17" t="s">
        <v>124</v>
      </c>
      <c r="BK260" s="175">
        <f>ROUND(I260*H260,2)</f>
        <v>0</v>
      </c>
      <c r="BL260" s="17" t="s">
        <v>214</v>
      </c>
      <c r="BM260" s="174" t="s">
        <v>466</v>
      </c>
    </row>
    <row r="261" spans="1:65" s="13" customFormat="1" ht="11.25">
      <c r="B261" s="176"/>
      <c r="D261" s="177" t="s">
        <v>126</v>
      </c>
      <c r="E261" s="178" t="s">
        <v>1</v>
      </c>
      <c r="F261" s="179" t="s">
        <v>467</v>
      </c>
      <c r="H261" s="178" t="s">
        <v>1</v>
      </c>
      <c r="I261" s="180"/>
      <c r="L261" s="176"/>
      <c r="M261" s="181"/>
      <c r="N261" s="182"/>
      <c r="O261" s="182"/>
      <c r="P261" s="182"/>
      <c r="Q261" s="182"/>
      <c r="R261" s="182"/>
      <c r="S261" s="182"/>
      <c r="T261" s="183"/>
      <c r="AT261" s="178" t="s">
        <v>126</v>
      </c>
      <c r="AU261" s="178" t="s">
        <v>124</v>
      </c>
      <c r="AV261" s="13" t="s">
        <v>81</v>
      </c>
      <c r="AW261" s="13" t="s">
        <v>29</v>
      </c>
      <c r="AX261" s="13" t="s">
        <v>73</v>
      </c>
      <c r="AY261" s="178" t="s">
        <v>116</v>
      </c>
    </row>
    <row r="262" spans="1:65" s="14" customFormat="1" ht="11.25">
      <c r="B262" s="184"/>
      <c r="D262" s="177" t="s">
        <v>126</v>
      </c>
      <c r="E262" s="185" t="s">
        <v>1</v>
      </c>
      <c r="F262" s="186" t="s">
        <v>81</v>
      </c>
      <c r="H262" s="187">
        <v>1</v>
      </c>
      <c r="I262" s="188"/>
      <c r="L262" s="184"/>
      <c r="M262" s="189"/>
      <c r="N262" s="190"/>
      <c r="O262" s="190"/>
      <c r="P262" s="190"/>
      <c r="Q262" s="190"/>
      <c r="R262" s="190"/>
      <c r="S262" s="190"/>
      <c r="T262" s="191"/>
      <c r="AT262" s="185" t="s">
        <v>126</v>
      </c>
      <c r="AU262" s="185" t="s">
        <v>124</v>
      </c>
      <c r="AV262" s="14" t="s">
        <v>124</v>
      </c>
      <c r="AW262" s="14" t="s">
        <v>29</v>
      </c>
      <c r="AX262" s="14" t="s">
        <v>81</v>
      </c>
      <c r="AY262" s="185" t="s">
        <v>116</v>
      </c>
    </row>
    <row r="263" spans="1:65" s="2" customFormat="1" ht="16.5" customHeight="1">
      <c r="A263" s="32"/>
      <c r="B263" s="161"/>
      <c r="C263" s="206" t="s">
        <v>468</v>
      </c>
      <c r="D263" s="206" t="s">
        <v>395</v>
      </c>
      <c r="E263" s="207" t="s">
        <v>469</v>
      </c>
      <c r="F263" s="208" t="s">
        <v>470</v>
      </c>
      <c r="G263" s="209" t="s">
        <v>155</v>
      </c>
      <c r="H263" s="210">
        <v>1</v>
      </c>
      <c r="I263" s="211"/>
      <c r="J263" s="212">
        <f>ROUND(I263*H263,2)</f>
        <v>0</v>
      </c>
      <c r="K263" s="213"/>
      <c r="L263" s="214"/>
      <c r="M263" s="215" t="s">
        <v>1</v>
      </c>
      <c r="N263" s="216" t="s">
        <v>39</v>
      </c>
      <c r="O263" s="58"/>
      <c r="P263" s="172">
        <f>O263*H263</f>
        <v>0</v>
      </c>
      <c r="Q263" s="172">
        <v>1.6799999999999999E-2</v>
      </c>
      <c r="R263" s="172">
        <f>Q263*H263</f>
        <v>1.6799999999999999E-2</v>
      </c>
      <c r="S263" s="172">
        <v>0</v>
      </c>
      <c r="T263" s="173">
        <f>S263*H263</f>
        <v>0</v>
      </c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R263" s="174" t="s">
        <v>304</v>
      </c>
      <c r="AT263" s="174" t="s">
        <v>395</v>
      </c>
      <c r="AU263" s="174" t="s">
        <v>124</v>
      </c>
      <c r="AY263" s="17" t="s">
        <v>116</v>
      </c>
      <c r="BE263" s="175">
        <f>IF(N263="základná",J263,0)</f>
        <v>0</v>
      </c>
      <c r="BF263" s="175">
        <f>IF(N263="znížená",J263,0)</f>
        <v>0</v>
      </c>
      <c r="BG263" s="175">
        <f>IF(N263="zákl. prenesená",J263,0)</f>
        <v>0</v>
      </c>
      <c r="BH263" s="175">
        <f>IF(N263="zníž. prenesená",J263,0)</f>
        <v>0</v>
      </c>
      <c r="BI263" s="175">
        <f>IF(N263="nulová",J263,0)</f>
        <v>0</v>
      </c>
      <c r="BJ263" s="17" t="s">
        <v>124</v>
      </c>
      <c r="BK263" s="175">
        <f>ROUND(I263*H263,2)</f>
        <v>0</v>
      </c>
      <c r="BL263" s="17" t="s">
        <v>214</v>
      </c>
      <c r="BM263" s="174" t="s">
        <v>471</v>
      </c>
    </row>
    <row r="264" spans="1:65" s="2" customFormat="1" ht="21.75" customHeight="1">
      <c r="A264" s="32"/>
      <c r="B264" s="161"/>
      <c r="C264" s="162" t="s">
        <v>472</v>
      </c>
      <c r="D264" s="162" t="s">
        <v>119</v>
      </c>
      <c r="E264" s="163" t="s">
        <v>473</v>
      </c>
      <c r="F264" s="164" t="s">
        <v>474</v>
      </c>
      <c r="G264" s="165" t="s">
        <v>403</v>
      </c>
      <c r="H264" s="217"/>
      <c r="I264" s="167"/>
      <c r="J264" s="168">
        <f>ROUND(I264*H264,2)</f>
        <v>0</v>
      </c>
      <c r="K264" s="169"/>
      <c r="L264" s="33"/>
      <c r="M264" s="170" t="s">
        <v>1</v>
      </c>
      <c r="N264" s="171" t="s">
        <v>39</v>
      </c>
      <c r="O264" s="58"/>
      <c r="P264" s="172">
        <f>O264*H264</f>
        <v>0</v>
      </c>
      <c r="Q264" s="172">
        <v>0</v>
      </c>
      <c r="R264" s="172">
        <f>Q264*H264</f>
        <v>0</v>
      </c>
      <c r="S264" s="172">
        <v>0</v>
      </c>
      <c r="T264" s="173">
        <f>S264*H264</f>
        <v>0</v>
      </c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R264" s="174" t="s">
        <v>214</v>
      </c>
      <c r="AT264" s="174" t="s">
        <v>119</v>
      </c>
      <c r="AU264" s="174" t="s">
        <v>124</v>
      </c>
      <c r="AY264" s="17" t="s">
        <v>116</v>
      </c>
      <c r="BE264" s="175">
        <f>IF(N264="základná",J264,0)</f>
        <v>0</v>
      </c>
      <c r="BF264" s="175">
        <f>IF(N264="znížená",J264,0)</f>
        <v>0</v>
      </c>
      <c r="BG264" s="175">
        <f>IF(N264="zákl. prenesená",J264,0)</f>
        <v>0</v>
      </c>
      <c r="BH264" s="175">
        <f>IF(N264="zníž. prenesená",J264,0)</f>
        <v>0</v>
      </c>
      <c r="BI264" s="175">
        <f>IF(N264="nulová",J264,0)</f>
        <v>0</v>
      </c>
      <c r="BJ264" s="17" t="s">
        <v>124</v>
      </c>
      <c r="BK264" s="175">
        <f>ROUND(I264*H264,2)</f>
        <v>0</v>
      </c>
      <c r="BL264" s="17" t="s">
        <v>214</v>
      </c>
      <c r="BM264" s="174" t="s">
        <v>475</v>
      </c>
    </row>
    <row r="265" spans="1:65" s="12" customFormat="1" ht="22.9" customHeight="1">
      <c r="B265" s="148"/>
      <c r="D265" s="149" t="s">
        <v>72</v>
      </c>
      <c r="E265" s="159" t="s">
        <v>277</v>
      </c>
      <c r="F265" s="159" t="s">
        <v>278</v>
      </c>
      <c r="I265" s="151"/>
      <c r="J265" s="160">
        <f>BK265</f>
        <v>0</v>
      </c>
      <c r="L265" s="148"/>
      <c r="M265" s="153"/>
      <c r="N265" s="154"/>
      <c r="O265" s="154"/>
      <c r="P265" s="155">
        <f>SUM(P266:P291)</f>
        <v>0</v>
      </c>
      <c r="Q265" s="154"/>
      <c r="R265" s="155">
        <f>SUM(R266:R291)</f>
        <v>0.25322819999999996</v>
      </c>
      <c r="S265" s="154"/>
      <c r="T265" s="156">
        <f>SUM(T266:T291)</f>
        <v>0</v>
      </c>
      <c r="AR265" s="149" t="s">
        <v>124</v>
      </c>
      <c r="AT265" s="157" t="s">
        <v>72</v>
      </c>
      <c r="AU265" s="157" t="s">
        <v>81</v>
      </c>
      <c r="AY265" s="149" t="s">
        <v>116</v>
      </c>
      <c r="BK265" s="158">
        <f>SUM(BK266:BK291)</f>
        <v>0</v>
      </c>
    </row>
    <row r="266" spans="1:65" s="2" customFormat="1" ht="21.75" customHeight="1">
      <c r="A266" s="32"/>
      <c r="B266" s="161"/>
      <c r="C266" s="162" t="s">
        <v>476</v>
      </c>
      <c r="D266" s="162" t="s">
        <v>119</v>
      </c>
      <c r="E266" s="163" t="s">
        <v>477</v>
      </c>
      <c r="F266" s="164" t="s">
        <v>478</v>
      </c>
      <c r="G266" s="165" t="s">
        <v>122</v>
      </c>
      <c r="H266" s="166">
        <v>225</v>
      </c>
      <c r="I266" s="167"/>
      <c r="J266" s="168">
        <f>ROUND(I266*H266,2)</f>
        <v>0</v>
      </c>
      <c r="K266" s="169"/>
      <c r="L266" s="33"/>
      <c r="M266" s="170" t="s">
        <v>1</v>
      </c>
      <c r="N266" s="171" t="s">
        <v>39</v>
      </c>
      <c r="O266" s="58"/>
      <c r="P266" s="172">
        <f>O266*H266</f>
        <v>0</v>
      </c>
      <c r="Q266" s="172">
        <v>6.0000000000000002E-5</v>
      </c>
      <c r="R266" s="172">
        <f>Q266*H266</f>
        <v>1.35E-2</v>
      </c>
      <c r="S266" s="172">
        <v>0</v>
      </c>
      <c r="T266" s="173">
        <f>S266*H266</f>
        <v>0</v>
      </c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R266" s="174" t="s">
        <v>214</v>
      </c>
      <c r="AT266" s="174" t="s">
        <v>119</v>
      </c>
      <c r="AU266" s="174" t="s">
        <v>124</v>
      </c>
      <c r="AY266" s="17" t="s">
        <v>116</v>
      </c>
      <c r="BE266" s="175">
        <f>IF(N266="základná",J266,0)</f>
        <v>0</v>
      </c>
      <c r="BF266" s="175">
        <f>IF(N266="znížená",J266,0)</f>
        <v>0</v>
      </c>
      <c r="BG266" s="175">
        <f>IF(N266="zákl. prenesená",J266,0)</f>
        <v>0</v>
      </c>
      <c r="BH266" s="175">
        <f>IF(N266="zníž. prenesená",J266,0)</f>
        <v>0</v>
      </c>
      <c r="BI266" s="175">
        <f>IF(N266="nulová",J266,0)</f>
        <v>0</v>
      </c>
      <c r="BJ266" s="17" t="s">
        <v>124</v>
      </c>
      <c r="BK266" s="175">
        <f>ROUND(I266*H266,2)</f>
        <v>0</v>
      </c>
      <c r="BL266" s="17" t="s">
        <v>214</v>
      </c>
      <c r="BM266" s="174" t="s">
        <v>479</v>
      </c>
    </row>
    <row r="267" spans="1:65" s="2" customFormat="1" ht="19.5">
      <c r="A267" s="32"/>
      <c r="B267" s="33"/>
      <c r="C267" s="32"/>
      <c r="D267" s="177" t="s">
        <v>234</v>
      </c>
      <c r="E267" s="32"/>
      <c r="F267" s="200" t="s">
        <v>480</v>
      </c>
      <c r="G267" s="32"/>
      <c r="H267" s="32"/>
      <c r="I267" s="96"/>
      <c r="J267" s="32"/>
      <c r="K267" s="32"/>
      <c r="L267" s="33"/>
      <c r="M267" s="201"/>
      <c r="N267" s="202"/>
      <c r="O267" s="58"/>
      <c r="P267" s="58"/>
      <c r="Q267" s="58"/>
      <c r="R267" s="58"/>
      <c r="S267" s="58"/>
      <c r="T267" s="59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T267" s="17" t="s">
        <v>234</v>
      </c>
      <c r="AU267" s="17" t="s">
        <v>124</v>
      </c>
    </row>
    <row r="268" spans="1:65" s="13" customFormat="1" ht="11.25">
      <c r="B268" s="176"/>
      <c r="D268" s="177" t="s">
        <v>126</v>
      </c>
      <c r="E268" s="178" t="s">
        <v>1</v>
      </c>
      <c r="F268" s="179" t="s">
        <v>378</v>
      </c>
      <c r="H268" s="178" t="s">
        <v>1</v>
      </c>
      <c r="I268" s="180"/>
      <c r="L268" s="176"/>
      <c r="M268" s="181"/>
      <c r="N268" s="182"/>
      <c r="O268" s="182"/>
      <c r="P268" s="182"/>
      <c r="Q268" s="182"/>
      <c r="R268" s="182"/>
      <c r="S268" s="182"/>
      <c r="T268" s="183"/>
      <c r="AT268" s="178" t="s">
        <v>126</v>
      </c>
      <c r="AU268" s="178" t="s">
        <v>124</v>
      </c>
      <c r="AV268" s="13" t="s">
        <v>81</v>
      </c>
      <c r="AW268" s="13" t="s">
        <v>29</v>
      </c>
      <c r="AX268" s="13" t="s">
        <v>73</v>
      </c>
      <c r="AY268" s="178" t="s">
        <v>116</v>
      </c>
    </row>
    <row r="269" spans="1:65" s="14" customFormat="1" ht="11.25">
      <c r="B269" s="184"/>
      <c r="D269" s="177" t="s">
        <v>126</v>
      </c>
      <c r="E269" s="185" t="s">
        <v>1</v>
      </c>
      <c r="F269" s="186" t="s">
        <v>132</v>
      </c>
      <c r="H269" s="187">
        <v>225</v>
      </c>
      <c r="I269" s="188"/>
      <c r="L269" s="184"/>
      <c r="M269" s="189"/>
      <c r="N269" s="190"/>
      <c r="O269" s="190"/>
      <c r="P269" s="190"/>
      <c r="Q269" s="190"/>
      <c r="R269" s="190"/>
      <c r="S269" s="190"/>
      <c r="T269" s="191"/>
      <c r="AT269" s="185" t="s">
        <v>126</v>
      </c>
      <c r="AU269" s="185" t="s">
        <v>124</v>
      </c>
      <c r="AV269" s="14" t="s">
        <v>124</v>
      </c>
      <c r="AW269" s="14" t="s">
        <v>29</v>
      </c>
      <c r="AX269" s="14" t="s">
        <v>81</v>
      </c>
      <c r="AY269" s="185" t="s">
        <v>116</v>
      </c>
    </row>
    <row r="270" spans="1:65" s="2" customFormat="1" ht="16.5" customHeight="1">
      <c r="A270" s="32"/>
      <c r="B270" s="161"/>
      <c r="C270" s="162" t="s">
        <v>481</v>
      </c>
      <c r="D270" s="162" t="s">
        <v>119</v>
      </c>
      <c r="E270" s="163" t="s">
        <v>482</v>
      </c>
      <c r="F270" s="164" t="s">
        <v>483</v>
      </c>
      <c r="G270" s="165" t="s">
        <v>175</v>
      </c>
      <c r="H270" s="166">
        <v>3.64</v>
      </c>
      <c r="I270" s="167"/>
      <c r="J270" s="168">
        <f>ROUND(I270*H270,2)</f>
        <v>0</v>
      </c>
      <c r="K270" s="169"/>
      <c r="L270" s="33"/>
      <c r="M270" s="170" t="s">
        <v>1</v>
      </c>
      <c r="N270" s="171" t="s">
        <v>39</v>
      </c>
      <c r="O270" s="58"/>
      <c r="P270" s="172">
        <f>O270*H270</f>
        <v>0</v>
      </c>
      <c r="Q270" s="172">
        <v>2.1000000000000001E-4</v>
      </c>
      <c r="R270" s="172">
        <f>Q270*H270</f>
        <v>7.6440000000000004E-4</v>
      </c>
      <c r="S270" s="172">
        <v>0</v>
      </c>
      <c r="T270" s="173">
        <f>S270*H270</f>
        <v>0</v>
      </c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R270" s="174" t="s">
        <v>214</v>
      </c>
      <c r="AT270" s="174" t="s">
        <v>119</v>
      </c>
      <c r="AU270" s="174" t="s">
        <v>124</v>
      </c>
      <c r="AY270" s="17" t="s">
        <v>116</v>
      </c>
      <c r="BE270" s="175">
        <f>IF(N270="základná",J270,0)</f>
        <v>0</v>
      </c>
      <c r="BF270" s="175">
        <f>IF(N270="znížená",J270,0)</f>
        <v>0</v>
      </c>
      <c r="BG270" s="175">
        <f>IF(N270="zákl. prenesená",J270,0)</f>
        <v>0</v>
      </c>
      <c r="BH270" s="175">
        <f>IF(N270="zníž. prenesená",J270,0)</f>
        <v>0</v>
      </c>
      <c r="BI270" s="175">
        <f>IF(N270="nulová",J270,0)</f>
        <v>0</v>
      </c>
      <c r="BJ270" s="17" t="s">
        <v>124</v>
      </c>
      <c r="BK270" s="175">
        <f>ROUND(I270*H270,2)</f>
        <v>0</v>
      </c>
      <c r="BL270" s="17" t="s">
        <v>214</v>
      </c>
      <c r="BM270" s="174" t="s">
        <v>484</v>
      </c>
    </row>
    <row r="271" spans="1:65" s="13" customFormat="1" ht="11.25">
      <c r="B271" s="176"/>
      <c r="D271" s="177" t="s">
        <v>126</v>
      </c>
      <c r="E271" s="178" t="s">
        <v>1</v>
      </c>
      <c r="F271" s="179" t="s">
        <v>485</v>
      </c>
      <c r="H271" s="178" t="s">
        <v>1</v>
      </c>
      <c r="I271" s="180"/>
      <c r="L271" s="176"/>
      <c r="M271" s="181"/>
      <c r="N271" s="182"/>
      <c r="O271" s="182"/>
      <c r="P271" s="182"/>
      <c r="Q271" s="182"/>
      <c r="R271" s="182"/>
      <c r="S271" s="182"/>
      <c r="T271" s="183"/>
      <c r="AT271" s="178" t="s">
        <v>126</v>
      </c>
      <c r="AU271" s="178" t="s">
        <v>124</v>
      </c>
      <c r="AV271" s="13" t="s">
        <v>81</v>
      </c>
      <c r="AW271" s="13" t="s">
        <v>29</v>
      </c>
      <c r="AX271" s="13" t="s">
        <v>73</v>
      </c>
      <c r="AY271" s="178" t="s">
        <v>116</v>
      </c>
    </row>
    <row r="272" spans="1:65" s="14" customFormat="1" ht="11.25">
      <c r="B272" s="184"/>
      <c r="D272" s="177" t="s">
        <v>126</v>
      </c>
      <c r="E272" s="185" t="s">
        <v>1</v>
      </c>
      <c r="F272" s="186" t="s">
        <v>486</v>
      </c>
      <c r="H272" s="187">
        <v>3.64</v>
      </c>
      <c r="I272" s="188"/>
      <c r="L272" s="184"/>
      <c r="M272" s="189"/>
      <c r="N272" s="190"/>
      <c r="O272" s="190"/>
      <c r="P272" s="190"/>
      <c r="Q272" s="190"/>
      <c r="R272" s="190"/>
      <c r="S272" s="190"/>
      <c r="T272" s="191"/>
      <c r="AT272" s="185" t="s">
        <v>126</v>
      </c>
      <c r="AU272" s="185" t="s">
        <v>124</v>
      </c>
      <c r="AV272" s="14" t="s">
        <v>124</v>
      </c>
      <c r="AW272" s="14" t="s">
        <v>29</v>
      </c>
      <c r="AX272" s="14" t="s">
        <v>73</v>
      </c>
      <c r="AY272" s="185" t="s">
        <v>116</v>
      </c>
    </row>
    <row r="273" spans="1:65" s="15" customFormat="1" ht="11.25">
      <c r="B273" s="192"/>
      <c r="D273" s="177" t="s">
        <v>126</v>
      </c>
      <c r="E273" s="193" t="s">
        <v>1</v>
      </c>
      <c r="F273" s="194" t="s">
        <v>133</v>
      </c>
      <c r="H273" s="195">
        <v>3.64</v>
      </c>
      <c r="I273" s="196"/>
      <c r="L273" s="192"/>
      <c r="M273" s="197"/>
      <c r="N273" s="198"/>
      <c r="O273" s="198"/>
      <c r="P273" s="198"/>
      <c r="Q273" s="198"/>
      <c r="R273" s="198"/>
      <c r="S273" s="198"/>
      <c r="T273" s="199"/>
      <c r="AT273" s="193" t="s">
        <v>126</v>
      </c>
      <c r="AU273" s="193" t="s">
        <v>124</v>
      </c>
      <c r="AV273" s="15" t="s">
        <v>123</v>
      </c>
      <c r="AW273" s="15" t="s">
        <v>29</v>
      </c>
      <c r="AX273" s="15" t="s">
        <v>81</v>
      </c>
      <c r="AY273" s="193" t="s">
        <v>116</v>
      </c>
    </row>
    <row r="274" spans="1:65" s="2" customFormat="1" ht="16.5" customHeight="1">
      <c r="A274" s="32"/>
      <c r="B274" s="161"/>
      <c r="C274" s="206" t="s">
        <v>487</v>
      </c>
      <c r="D274" s="206" t="s">
        <v>395</v>
      </c>
      <c r="E274" s="207" t="s">
        <v>488</v>
      </c>
      <c r="F274" s="208" t="s">
        <v>489</v>
      </c>
      <c r="G274" s="209" t="s">
        <v>155</v>
      </c>
      <c r="H274" s="210">
        <v>1</v>
      </c>
      <c r="I274" s="211"/>
      <c r="J274" s="212">
        <f>ROUND(I274*H274,2)</f>
        <v>0</v>
      </c>
      <c r="K274" s="213"/>
      <c r="L274" s="214"/>
      <c r="M274" s="215" t="s">
        <v>1</v>
      </c>
      <c r="N274" s="216" t="s">
        <v>39</v>
      </c>
      <c r="O274" s="58"/>
      <c r="P274" s="172">
        <f>O274*H274</f>
        <v>0</v>
      </c>
      <c r="Q274" s="172">
        <v>3.2000000000000001E-2</v>
      </c>
      <c r="R274" s="172">
        <f>Q274*H274</f>
        <v>3.2000000000000001E-2</v>
      </c>
      <c r="S274" s="172">
        <v>0</v>
      </c>
      <c r="T274" s="173">
        <f>S274*H274</f>
        <v>0</v>
      </c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R274" s="174" t="s">
        <v>304</v>
      </c>
      <c r="AT274" s="174" t="s">
        <v>395</v>
      </c>
      <c r="AU274" s="174" t="s">
        <v>124</v>
      </c>
      <c r="AY274" s="17" t="s">
        <v>116</v>
      </c>
      <c r="BE274" s="175">
        <f>IF(N274="základná",J274,0)</f>
        <v>0</v>
      </c>
      <c r="BF274" s="175">
        <f>IF(N274="znížená",J274,0)</f>
        <v>0</v>
      </c>
      <c r="BG274" s="175">
        <f>IF(N274="zákl. prenesená",J274,0)</f>
        <v>0</v>
      </c>
      <c r="BH274" s="175">
        <f>IF(N274="zníž. prenesená",J274,0)</f>
        <v>0</v>
      </c>
      <c r="BI274" s="175">
        <f>IF(N274="nulová",J274,0)</f>
        <v>0</v>
      </c>
      <c r="BJ274" s="17" t="s">
        <v>124</v>
      </c>
      <c r="BK274" s="175">
        <f>ROUND(I274*H274,2)</f>
        <v>0</v>
      </c>
      <c r="BL274" s="17" t="s">
        <v>214</v>
      </c>
      <c r="BM274" s="174" t="s">
        <v>490</v>
      </c>
    </row>
    <row r="275" spans="1:65" s="2" customFormat="1" ht="78">
      <c r="A275" s="32"/>
      <c r="B275" s="33"/>
      <c r="C275" s="32"/>
      <c r="D275" s="177" t="s">
        <v>234</v>
      </c>
      <c r="E275" s="32"/>
      <c r="F275" s="200" t="s">
        <v>491</v>
      </c>
      <c r="G275" s="32"/>
      <c r="H275" s="32"/>
      <c r="I275" s="96"/>
      <c r="J275" s="32"/>
      <c r="K275" s="32"/>
      <c r="L275" s="33"/>
      <c r="M275" s="201"/>
      <c r="N275" s="202"/>
      <c r="O275" s="58"/>
      <c r="P275" s="58"/>
      <c r="Q275" s="58"/>
      <c r="R275" s="58"/>
      <c r="S275" s="58"/>
      <c r="T275" s="59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T275" s="17" t="s">
        <v>234</v>
      </c>
      <c r="AU275" s="17" t="s">
        <v>124</v>
      </c>
    </row>
    <row r="276" spans="1:65" s="2" customFormat="1" ht="16.5" customHeight="1">
      <c r="A276" s="32"/>
      <c r="B276" s="161"/>
      <c r="C276" s="162" t="s">
        <v>492</v>
      </c>
      <c r="D276" s="162" t="s">
        <v>119</v>
      </c>
      <c r="E276" s="163" t="s">
        <v>493</v>
      </c>
      <c r="F276" s="164" t="s">
        <v>494</v>
      </c>
      <c r="G276" s="165" t="s">
        <v>175</v>
      </c>
      <c r="H276" s="166">
        <v>11.68</v>
      </c>
      <c r="I276" s="167"/>
      <c r="J276" s="168">
        <f>ROUND(I276*H276,2)</f>
        <v>0</v>
      </c>
      <c r="K276" s="169"/>
      <c r="L276" s="33"/>
      <c r="M276" s="170" t="s">
        <v>1</v>
      </c>
      <c r="N276" s="171" t="s">
        <v>39</v>
      </c>
      <c r="O276" s="58"/>
      <c r="P276" s="172">
        <f>O276*H276</f>
        <v>0</v>
      </c>
      <c r="Q276" s="172">
        <v>4.0999999999999999E-4</v>
      </c>
      <c r="R276" s="172">
        <f>Q276*H276</f>
        <v>4.7888000000000002E-3</v>
      </c>
      <c r="S276" s="172">
        <v>0</v>
      </c>
      <c r="T276" s="173">
        <f>S276*H276</f>
        <v>0</v>
      </c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R276" s="174" t="s">
        <v>214</v>
      </c>
      <c r="AT276" s="174" t="s">
        <v>119</v>
      </c>
      <c r="AU276" s="174" t="s">
        <v>124</v>
      </c>
      <c r="AY276" s="17" t="s">
        <v>116</v>
      </c>
      <c r="BE276" s="175">
        <f>IF(N276="základná",J276,0)</f>
        <v>0</v>
      </c>
      <c r="BF276" s="175">
        <f>IF(N276="znížená",J276,0)</f>
        <v>0</v>
      </c>
      <c r="BG276" s="175">
        <f>IF(N276="zákl. prenesená",J276,0)</f>
        <v>0</v>
      </c>
      <c r="BH276" s="175">
        <f>IF(N276="zníž. prenesená",J276,0)</f>
        <v>0</v>
      </c>
      <c r="BI276" s="175">
        <f>IF(N276="nulová",J276,0)</f>
        <v>0</v>
      </c>
      <c r="BJ276" s="17" t="s">
        <v>124</v>
      </c>
      <c r="BK276" s="175">
        <f>ROUND(I276*H276,2)</f>
        <v>0</v>
      </c>
      <c r="BL276" s="17" t="s">
        <v>214</v>
      </c>
      <c r="BM276" s="174" t="s">
        <v>495</v>
      </c>
    </row>
    <row r="277" spans="1:65" s="13" customFormat="1" ht="11.25">
      <c r="B277" s="176"/>
      <c r="D277" s="177" t="s">
        <v>126</v>
      </c>
      <c r="E277" s="178" t="s">
        <v>1</v>
      </c>
      <c r="F277" s="179" t="s">
        <v>496</v>
      </c>
      <c r="H277" s="178" t="s">
        <v>1</v>
      </c>
      <c r="I277" s="180"/>
      <c r="L277" s="176"/>
      <c r="M277" s="181"/>
      <c r="N277" s="182"/>
      <c r="O277" s="182"/>
      <c r="P277" s="182"/>
      <c r="Q277" s="182"/>
      <c r="R277" s="182"/>
      <c r="S277" s="182"/>
      <c r="T277" s="183"/>
      <c r="AT277" s="178" t="s">
        <v>126</v>
      </c>
      <c r="AU277" s="178" t="s">
        <v>124</v>
      </c>
      <c r="AV277" s="13" t="s">
        <v>81</v>
      </c>
      <c r="AW277" s="13" t="s">
        <v>29</v>
      </c>
      <c r="AX277" s="13" t="s">
        <v>73</v>
      </c>
      <c r="AY277" s="178" t="s">
        <v>116</v>
      </c>
    </row>
    <row r="278" spans="1:65" s="14" customFormat="1" ht="11.25">
      <c r="B278" s="184"/>
      <c r="D278" s="177" t="s">
        <v>126</v>
      </c>
      <c r="E278" s="185" t="s">
        <v>1</v>
      </c>
      <c r="F278" s="186" t="s">
        <v>497</v>
      </c>
      <c r="H278" s="187">
        <v>6.14</v>
      </c>
      <c r="I278" s="188"/>
      <c r="L278" s="184"/>
      <c r="M278" s="189"/>
      <c r="N278" s="190"/>
      <c r="O278" s="190"/>
      <c r="P278" s="190"/>
      <c r="Q278" s="190"/>
      <c r="R278" s="190"/>
      <c r="S278" s="190"/>
      <c r="T278" s="191"/>
      <c r="AT278" s="185" t="s">
        <v>126</v>
      </c>
      <c r="AU278" s="185" t="s">
        <v>124</v>
      </c>
      <c r="AV278" s="14" t="s">
        <v>124</v>
      </c>
      <c r="AW278" s="14" t="s">
        <v>29</v>
      </c>
      <c r="AX278" s="14" t="s">
        <v>73</v>
      </c>
      <c r="AY278" s="185" t="s">
        <v>116</v>
      </c>
    </row>
    <row r="279" spans="1:65" s="13" customFormat="1" ht="11.25">
      <c r="B279" s="176"/>
      <c r="D279" s="177" t="s">
        <v>126</v>
      </c>
      <c r="E279" s="178" t="s">
        <v>1</v>
      </c>
      <c r="F279" s="179" t="s">
        <v>498</v>
      </c>
      <c r="H279" s="178" t="s">
        <v>1</v>
      </c>
      <c r="I279" s="180"/>
      <c r="L279" s="176"/>
      <c r="M279" s="181"/>
      <c r="N279" s="182"/>
      <c r="O279" s="182"/>
      <c r="P279" s="182"/>
      <c r="Q279" s="182"/>
      <c r="R279" s="182"/>
      <c r="S279" s="182"/>
      <c r="T279" s="183"/>
      <c r="AT279" s="178" t="s">
        <v>126</v>
      </c>
      <c r="AU279" s="178" t="s">
        <v>124</v>
      </c>
      <c r="AV279" s="13" t="s">
        <v>81</v>
      </c>
      <c r="AW279" s="13" t="s">
        <v>29</v>
      </c>
      <c r="AX279" s="13" t="s">
        <v>73</v>
      </c>
      <c r="AY279" s="178" t="s">
        <v>116</v>
      </c>
    </row>
    <row r="280" spans="1:65" s="14" customFormat="1" ht="11.25">
      <c r="B280" s="184"/>
      <c r="D280" s="177" t="s">
        <v>126</v>
      </c>
      <c r="E280" s="185" t="s">
        <v>1</v>
      </c>
      <c r="F280" s="186" t="s">
        <v>499</v>
      </c>
      <c r="H280" s="187">
        <v>5.54</v>
      </c>
      <c r="I280" s="188"/>
      <c r="L280" s="184"/>
      <c r="M280" s="189"/>
      <c r="N280" s="190"/>
      <c r="O280" s="190"/>
      <c r="P280" s="190"/>
      <c r="Q280" s="190"/>
      <c r="R280" s="190"/>
      <c r="S280" s="190"/>
      <c r="T280" s="191"/>
      <c r="AT280" s="185" t="s">
        <v>126</v>
      </c>
      <c r="AU280" s="185" t="s">
        <v>124</v>
      </c>
      <c r="AV280" s="14" t="s">
        <v>124</v>
      </c>
      <c r="AW280" s="14" t="s">
        <v>29</v>
      </c>
      <c r="AX280" s="14" t="s">
        <v>73</v>
      </c>
      <c r="AY280" s="185" t="s">
        <v>116</v>
      </c>
    </row>
    <row r="281" spans="1:65" s="15" customFormat="1" ht="11.25">
      <c r="B281" s="192"/>
      <c r="D281" s="177" t="s">
        <v>126</v>
      </c>
      <c r="E281" s="193" t="s">
        <v>1</v>
      </c>
      <c r="F281" s="194" t="s">
        <v>133</v>
      </c>
      <c r="H281" s="195">
        <v>11.68</v>
      </c>
      <c r="I281" s="196"/>
      <c r="L281" s="192"/>
      <c r="M281" s="197"/>
      <c r="N281" s="198"/>
      <c r="O281" s="198"/>
      <c r="P281" s="198"/>
      <c r="Q281" s="198"/>
      <c r="R281" s="198"/>
      <c r="S281" s="198"/>
      <c r="T281" s="199"/>
      <c r="AT281" s="193" t="s">
        <v>126</v>
      </c>
      <c r="AU281" s="193" t="s">
        <v>124</v>
      </c>
      <c r="AV281" s="15" t="s">
        <v>123</v>
      </c>
      <c r="AW281" s="15" t="s">
        <v>29</v>
      </c>
      <c r="AX281" s="15" t="s">
        <v>81</v>
      </c>
      <c r="AY281" s="193" t="s">
        <v>116</v>
      </c>
    </row>
    <row r="282" spans="1:65" s="2" customFormat="1" ht="16.5" customHeight="1">
      <c r="A282" s="32"/>
      <c r="B282" s="161"/>
      <c r="C282" s="206" t="s">
        <v>500</v>
      </c>
      <c r="D282" s="206" t="s">
        <v>395</v>
      </c>
      <c r="E282" s="207" t="s">
        <v>441</v>
      </c>
      <c r="F282" s="208" t="s">
        <v>442</v>
      </c>
      <c r="G282" s="209" t="s">
        <v>155</v>
      </c>
      <c r="H282" s="210">
        <v>2</v>
      </c>
      <c r="I282" s="211"/>
      <c r="J282" s="212">
        <f>ROUND(I282*H282,2)</f>
        <v>0</v>
      </c>
      <c r="K282" s="213"/>
      <c r="L282" s="214"/>
      <c r="M282" s="215" t="s">
        <v>1</v>
      </c>
      <c r="N282" s="216" t="s">
        <v>39</v>
      </c>
      <c r="O282" s="58"/>
      <c r="P282" s="172">
        <f>O282*H282</f>
        <v>0</v>
      </c>
      <c r="Q282" s="172">
        <v>1E-3</v>
      </c>
      <c r="R282" s="172">
        <f>Q282*H282</f>
        <v>2E-3</v>
      </c>
      <c r="S282" s="172">
        <v>0</v>
      </c>
      <c r="T282" s="173">
        <f>S282*H282</f>
        <v>0</v>
      </c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R282" s="174" t="s">
        <v>304</v>
      </c>
      <c r="AT282" s="174" t="s">
        <v>395</v>
      </c>
      <c r="AU282" s="174" t="s">
        <v>124</v>
      </c>
      <c r="AY282" s="17" t="s">
        <v>116</v>
      </c>
      <c r="BE282" s="175">
        <f>IF(N282="základná",J282,0)</f>
        <v>0</v>
      </c>
      <c r="BF282" s="175">
        <f>IF(N282="znížená",J282,0)</f>
        <v>0</v>
      </c>
      <c r="BG282" s="175">
        <f>IF(N282="zákl. prenesená",J282,0)</f>
        <v>0</v>
      </c>
      <c r="BH282" s="175">
        <f>IF(N282="zníž. prenesená",J282,0)</f>
        <v>0</v>
      </c>
      <c r="BI282" s="175">
        <f>IF(N282="nulová",J282,0)</f>
        <v>0</v>
      </c>
      <c r="BJ282" s="17" t="s">
        <v>124</v>
      </c>
      <c r="BK282" s="175">
        <f>ROUND(I282*H282,2)</f>
        <v>0</v>
      </c>
      <c r="BL282" s="17" t="s">
        <v>214</v>
      </c>
      <c r="BM282" s="174" t="s">
        <v>501</v>
      </c>
    </row>
    <row r="283" spans="1:65" s="2" customFormat="1" ht="21.75" customHeight="1">
      <c r="A283" s="32"/>
      <c r="B283" s="161"/>
      <c r="C283" s="206" t="s">
        <v>502</v>
      </c>
      <c r="D283" s="206" t="s">
        <v>395</v>
      </c>
      <c r="E283" s="207" t="s">
        <v>498</v>
      </c>
      <c r="F283" s="208" t="s">
        <v>503</v>
      </c>
      <c r="G283" s="209" t="s">
        <v>155</v>
      </c>
      <c r="H283" s="210">
        <v>1</v>
      </c>
      <c r="I283" s="211"/>
      <c r="J283" s="212">
        <f>ROUND(I283*H283,2)</f>
        <v>0</v>
      </c>
      <c r="K283" s="213"/>
      <c r="L283" s="214"/>
      <c r="M283" s="215" t="s">
        <v>1</v>
      </c>
      <c r="N283" s="216" t="s">
        <v>39</v>
      </c>
      <c r="O283" s="58"/>
      <c r="P283" s="172">
        <f>O283*H283</f>
        <v>0</v>
      </c>
      <c r="Q283" s="172">
        <v>0.1</v>
      </c>
      <c r="R283" s="172">
        <f>Q283*H283</f>
        <v>0.1</v>
      </c>
      <c r="S283" s="172">
        <v>0</v>
      </c>
      <c r="T283" s="173">
        <f>S283*H283</f>
        <v>0</v>
      </c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R283" s="174" t="s">
        <v>304</v>
      </c>
      <c r="AT283" s="174" t="s">
        <v>395</v>
      </c>
      <c r="AU283" s="174" t="s">
        <v>124</v>
      </c>
      <c r="AY283" s="17" t="s">
        <v>116</v>
      </c>
      <c r="BE283" s="175">
        <f>IF(N283="základná",J283,0)</f>
        <v>0</v>
      </c>
      <c r="BF283" s="175">
        <f>IF(N283="znížená",J283,0)</f>
        <v>0</v>
      </c>
      <c r="BG283" s="175">
        <f>IF(N283="zákl. prenesená",J283,0)</f>
        <v>0</v>
      </c>
      <c r="BH283" s="175">
        <f>IF(N283="zníž. prenesená",J283,0)</f>
        <v>0</v>
      </c>
      <c r="BI283" s="175">
        <f>IF(N283="nulová",J283,0)</f>
        <v>0</v>
      </c>
      <c r="BJ283" s="17" t="s">
        <v>124</v>
      </c>
      <c r="BK283" s="175">
        <f>ROUND(I283*H283,2)</f>
        <v>0</v>
      </c>
      <c r="BL283" s="17" t="s">
        <v>214</v>
      </c>
      <c r="BM283" s="174" t="s">
        <v>504</v>
      </c>
    </row>
    <row r="284" spans="1:65" s="2" customFormat="1" ht="29.25">
      <c r="A284" s="32"/>
      <c r="B284" s="33"/>
      <c r="C284" s="32"/>
      <c r="D284" s="177" t="s">
        <v>234</v>
      </c>
      <c r="E284" s="32"/>
      <c r="F284" s="200" t="s">
        <v>505</v>
      </c>
      <c r="G284" s="32"/>
      <c r="H284" s="32"/>
      <c r="I284" s="96"/>
      <c r="J284" s="32"/>
      <c r="K284" s="32"/>
      <c r="L284" s="33"/>
      <c r="M284" s="201"/>
      <c r="N284" s="202"/>
      <c r="O284" s="58"/>
      <c r="P284" s="58"/>
      <c r="Q284" s="58"/>
      <c r="R284" s="58"/>
      <c r="S284" s="58"/>
      <c r="T284" s="59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T284" s="17" t="s">
        <v>234</v>
      </c>
      <c r="AU284" s="17" t="s">
        <v>124</v>
      </c>
    </row>
    <row r="285" spans="1:65" s="2" customFormat="1" ht="21.75" customHeight="1">
      <c r="A285" s="32"/>
      <c r="B285" s="161"/>
      <c r="C285" s="206" t="s">
        <v>506</v>
      </c>
      <c r="D285" s="206" t="s">
        <v>395</v>
      </c>
      <c r="E285" s="207" t="s">
        <v>496</v>
      </c>
      <c r="F285" s="208" t="s">
        <v>507</v>
      </c>
      <c r="G285" s="209" t="s">
        <v>155</v>
      </c>
      <c r="H285" s="210">
        <v>1</v>
      </c>
      <c r="I285" s="211"/>
      <c r="J285" s="212">
        <f>ROUND(I285*H285,2)</f>
        <v>0</v>
      </c>
      <c r="K285" s="213"/>
      <c r="L285" s="214"/>
      <c r="M285" s="215" t="s">
        <v>1</v>
      </c>
      <c r="N285" s="216" t="s">
        <v>39</v>
      </c>
      <c r="O285" s="58"/>
      <c r="P285" s="172">
        <f>O285*H285</f>
        <v>0</v>
      </c>
      <c r="Q285" s="172">
        <v>0.1</v>
      </c>
      <c r="R285" s="172">
        <f>Q285*H285</f>
        <v>0.1</v>
      </c>
      <c r="S285" s="172">
        <v>0</v>
      </c>
      <c r="T285" s="173">
        <f>S285*H285</f>
        <v>0</v>
      </c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R285" s="174" t="s">
        <v>304</v>
      </c>
      <c r="AT285" s="174" t="s">
        <v>395</v>
      </c>
      <c r="AU285" s="174" t="s">
        <v>124</v>
      </c>
      <c r="AY285" s="17" t="s">
        <v>116</v>
      </c>
      <c r="BE285" s="175">
        <f>IF(N285="základná",J285,0)</f>
        <v>0</v>
      </c>
      <c r="BF285" s="175">
        <f>IF(N285="znížená",J285,0)</f>
        <v>0</v>
      </c>
      <c r="BG285" s="175">
        <f>IF(N285="zákl. prenesená",J285,0)</f>
        <v>0</v>
      </c>
      <c r="BH285" s="175">
        <f>IF(N285="zníž. prenesená",J285,0)</f>
        <v>0</v>
      </c>
      <c r="BI285" s="175">
        <f>IF(N285="nulová",J285,0)</f>
        <v>0</v>
      </c>
      <c r="BJ285" s="17" t="s">
        <v>124</v>
      </c>
      <c r="BK285" s="175">
        <f>ROUND(I285*H285,2)</f>
        <v>0</v>
      </c>
      <c r="BL285" s="17" t="s">
        <v>214</v>
      </c>
      <c r="BM285" s="174" t="s">
        <v>508</v>
      </c>
    </row>
    <row r="286" spans="1:65" s="2" customFormat="1" ht="29.25">
      <c r="A286" s="32"/>
      <c r="B286" s="33"/>
      <c r="C286" s="32"/>
      <c r="D286" s="177" t="s">
        <v>234</v>
      </c>
      <c r="E286" s="32"/>
      <c r="F286" s="200" t="s">
        <v>509</v>
      </c>
      <c r="G286" s="32"/>
      <c r="H286" s="32"/>
      <c r="I286" s="96"/>
      <c r="J286" s="32"/>
      <c r="K286" s="32"/>
      <c r="L286" s="33"/>
      <c r="M286" s="201"/>
      <c r="N286" s="202"/>
      <c r="O286" s="58"/>
      <c r="P286" s="58"/>
      <c r="Q286" s="58"/>
      <c r="R286" s="58"/>
      <c r="S286" s="58"/>
      <c r="T286" s="59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T286" s="17" t="s">
        <v>234</v>
      </c>
      <c r="AU286" s="17" t="s">
        <v>124</v>
      </c>
    </row>
    <row r="287" spans="1:65" s="2" customFormat="1" ht="21.75" customHeight="1">
      <c r="A287" s="32"/>
      <c r="B287" s="161"/>
      <c r="C287" s="162" t="s">
        <v>510</v>
      </c>
      <c r="D287" s="162" t="s">
        <v>119</v>
      </c>
      <c r="E287" s="163" t="s">
        <v>511</v>
      </c>
      <c r="F287" s="164" t="s">
        <v>512</v>
      </c>
      <c r="G287" s="165" t="s">
        <v>175</v>
      </c>
      <c r="H287" s="166">
        <v>7.5</v>
      </c>
      <c r="I287" s="167"/>
      <c r="J287" s="168">
        <f>ROUND(I287*H287,2)</f>
        <v>0</v>
      </c>
      <c r="K287" s="169"/>
      <c r="L287" s="33"/>
      <c r="M287" s="170" t="s">
        <v>1</v>
      </c>
      <c r="N287" s="171" t="s">
        <v>39</v>
      </c>
      <c r="O287" s="58"/>
      <c r="P287" s="172">
        <f>O287*H287</f>
        <v>0</v>
      </c>
      <c r="Q287" s="172">
        <v>1.0000000000000001E-5</v>
      </c>
      <c r="R287" s="172">
        <f>Q287*H287</f>
        <v>7.5000000000000007E-5</v>
      </c>
      <c r="S287" s="172">
        <v>0</v>
      </c>
      <c r="T287" s="173">
        <f>S287*H287</f>
        <v>0</v>
      </c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R287" s="174" t="s">
        <v>214</v>
      </c>
      <c r="AT287" s="174" t="s">
        <v>119</v>
      </c>
      <c r="AU287" s="174" t="s">
        <v>124</v>
      </c>
      <c r="AY287" s="17" t="s">
        <v>116</v>
      </c>
      <c r="BE287" s="175">
        <f>IF(N287="základná",J287,0)</f>
        <v>0</v>
      </c>
      <c r="BF287" s="175">
        <f>IF(N287="znížená",J287,0)</f>
        <v>0</v>
      </c>
      <c r="BG287" s="175">
        <f>IF(N287="zákl. prenesená",J287,0)</f>
        <v>0</v>
      </c>
      <c r="BH287" s="175">
        <f>IF(N287="zníž. prenesená",J287,0)</f>
        <v>0</v>
      </c>
      <c r="BI287" s="175">
        <f>IF(N287="nulová",J287,0)</f>
        <v>0</v>
      </c>
      <c r="BJ287" s="17" t="s">
        <v>124</v>
      </c>
      <c r="BK287" s="175">
        <f>ROUND(I287*H287,2)</f>
        <v>0</v>
      </c>
      <c r="BL287" s="17" t="s">
        <v>214</v>
      </c>
      <c r="BM287" s="174" t="s">
        <v>513</v>
      </c>
    </row>
    <row r="288" spans="1:65" s="13" customFormat="1" ht="11.25">
      <c r="B288" s="176"/>
      <c r="D288" s="177" t="s">
        <v>126</v>
      </c>
      <c r="E288" s="178" t="s">
        <v>1</v>
      </c>
      <c r="F288" s="179" t="s">
        <v>514</v>
      </c>
      <c r="H288" s="178" t="s">
        <v>1</v>
      </c>
      <c r="I288" s="180"/>
      <c r="L288" s="176"/>
      <c r="M288" s="181"/>
      <c r="N288" s="182"/>
      <c r="O288" s="182"/>
      <c r="P288" s="182"/>
      <c r="Q288" s="182"/>
      <c r="R288" s="182"/>
      <c r="S288" s="182"/>
      <c r="T288" s="183"/>
      <c r="AT288" s="178" t="s">
        <v>126</v>
      </c>
      <c r="AU288" s="178" t="s">
        <v>124</v>
      </c>
      <c r="AV288" s="13" t="s">
        <v>81</v>
      </c>
      <c r="AW288" s="13" t="s">
        <v>29</v>
      </c>
      <c r="AX288" s="13" t="s">
        <v>73</v>
      </c>
      <c r="AY288" s="178" t="s">
        <v>116</v>
      </c>
    </row>
    <row r="289" spans="1:65" s="14" customFormat="1" ht="11.25">
      <c r="B289" s="184"/>
      <c r="D289" s="177" t="s">
        <v>126</v>
      </c>
      <c r="E289" s="185" t="s">
        <v>1</v>
      </c>
      <c r="F289" s="186" t="s">
        <v>515</v>
      </c>
      <c r="H289" s="187">
        <v>7.5</v>
      </c>
      <c r="I289" s="188"/>
      <c r="L289" s="184"/>
      <c r="M289" s="189"/>
      <c r="N289" s="190"/>
      <c r="O289" s="190"/>
      <c r="P289" s="190"/>
      <c r="Q289" s="190"/>
      <c r="R289" s="190"/>
      <c r="S289" s="190"/>
      <c r="T289" s="191"/>
      <c r="AT289" s="185" t="s">
        <v>126</v>
      </c>
      <c r="AU289" s="185" t="s">
        <v>124</v>
      </c>
      <c r="AV289" s="14" t="s">
        <v>124</v>
      </c>
      <c r="AW289" s="14" t="s">
        <v>29</v>
      </c>
      <c r="AX289" s="14" t="s">
        <v>81</v>
      </c>
      <c r="AY289" s="185" t="s">
        <v>116</v>
      </c>
    </row>
    <row r="290" spans="1:65" s="2" customFormat="1" ht="16.5" customHeight="1">
      <c r="A290" s="32"/>
      <c r="B290" s="161"/>
      <c r="C290" s="206" t="s">
        <v>516</v>
      </c>
      <c r="D290" s="206" t="s">
        <v>395</v>
      </c>
      <c r="E290" s="207" t="s">
        <v>517</v>
      </c>
      <c r="F290" s="208" t="s">
        <v>518</v>
      </c>
      <c r="G290" s="209" t="s">
        <v>155</v>
      </c>
      <c r="H290" s="210">
        <v>5</v>
      </c>
      <c r="I290" s="211"/>
      <c r="J290" s="212">
        <f>ROUND(I290*H290,2)</f>
        <v>0</v>
      </c>
      <c r="K290" s="213"/>
      <c r="L290" s="214"/>
      <c r="M290" s="215" t="s">
        <v>1</v>
      </c>
      <c r="N290" s="216" t="s">
        <v>39</v>
      </c>
      <c r="O290" s="58"/>
      <c r="P290" s="172">
        <f>O290*H290</f>
        <v>0</v>
      </c>
      <c r="Q290" s="172">
        <v>2.0000000000000002E-5</v>
      </c>
      <c r="R290" s="172">
        <f>Q290*H290</f>
        <v>1E-4</v>
      </c>
      <c r="S290" s="172">
        <v>0</v>
      </c>
      <c r="T290" s="173">
        <f>S290*H290</f>
        <v>0</v>
      </c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R290" s="174" t="s">
        <v>304</v>
      </c>
      <c r="AT290" s="174" t="s">
        <v>395</v>
      </c>
      <c r="AU290" s="174" t="s">
        <v>124</v>
      </c>
      <c r="AY290" s="17" t="s">
        <v>116</v>
      </c>
      <c r="BE290" s="175">
        <f>IF(N290="základná",J290,0)</f>
        <v>0</v>
      </c>
      <c r="BF290" s="175">
        <f>IF(N290="znížená",J290,0)</f>
        <v>0</v>
      </c>
      <c r="BG290" s="175">
        <f>IF(N290="zákl. prenesená",J290,0)</f>
        <v>0</v>
      </c>
      <c r="BH290" s="175">
        <f>IF(N290="zníž. prenesená",J290,0)</f>
        <v>0</v>
      </c>
      <c r="BI290" s="175">
        <f>IF(N290="nulová",J290,0)</f>
        <v>0</v>
      </c>
      <c r="BJ290" s="17" t="s">
        <v>124</v>
      </c>
      <c r="BK290" s="175">
        <f>ROUND(I290*H290,2)</f>
        <v>0</v>
      </c>
      <c r="BL290" s="17" t="s">
        <v>214</v>
      </c>
      <c r="BM290" s="174" t="s">
        <v>519</v>
      </c>
    </row>
    <row r="291" spans="1:65" s="2" customFormat="1" ht="21.75" customHeight="1">
      <c r="A291" s="32"/>
      <c r="B291" s="161"/>
      <c r="C291" s="162" t="s">
        <v>520</v>
      </c>
      <c r="D291" s="162" t="s">
        <v>119</v>
      </c>
      <c r="E291" s="163" t="s">
        <v>521</v>
      </c>
      <c r="F291" s="164" t="s">
        <v>522</v>
      </c>
      <c r="G291" s="165" t="s">
        <v>403</v>
      </c>
      <c r="H291" s="217"/>
      <c r="I291" s="167"/>
      <c r="J291" s="168">
        <f>ROUND(I291*H291,2)</f>
        <v>0</v>
      </c>
      <c r="K291" s="169"/>
      <c r="L291" s="33"/>
      <c r="M291" s="170" t="s">
        <v>1</v>
      </c>
      <c r="N291" s="171" t="s">
        <v>39</v>
      </c>
      <c r="O291" s="58"/>
      <c r="P291" s="172">
        <f>O291*H291</f>
        <v>0</v>
      </c>
      <c r="Q291" s="172">
        <v>0</v>
      </c>
      <c r="R291" s="172">
        <f>Q291*H291</f>
        <v>0</v>
      </c>
      <c r="S291" s="172">
        <v>0</v>
      </c>
      <c r="T291" s="173">
        <f>S291*H291</f>
        <v>0</v>
      </c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R291" s="174" t="s">
        <v>214</v>
      </c>
      <c r="AT291" s="174" t="s">
        <v>119</v>
      </c>
      <c r="AU291" s="174" t="s">
        <v>124</v>
      </c>
      <c r="AY291" s="17" t="s">
        <v>116</v>
      </c>
      <c r="BE291" s="175">
        <f>IF(N291="základná",J291,0)</f>
        <v>0</v>
      </c>
      <c r="BF291" s="175">
        <f>IF(N291="znížená",J291,0)</f>
        <v>0</v>
      </c>
      <c r="BG291" s="175">
        <f>IF(N291="zákl. prenesená",J291,0)</f>
        <v>0</v>
      </c>
      <c r="BH291" s="175">
        <f>IF(N291="zníž. prenesená",J291,0)</f>
        <v>0</v>
      </c>
      <c r="BI291" s="175">
        <f>IF(N291="nulová",J291,0)</f>
        <v>0</v>
      </c>
      <c r="BJ291" s="17" t="s">
        <v>124</v>
      </c>
      <c r="BK291" s="175">
        <f>ROUND(I291*H291,2)</f>
        <v>0</v>
      </c>
      <c r="BL291" s="17" t="s">
        <v>214</v>
      </c>
      <c r="BM291" s="174" t="s">
        <v>523</v>
      </c>
    </row>
    <row r="292" spans="1:65" s="12" customFormat="1" ht="22.9" customHeight="1">
      <c r="B292" s="148"/>
      <c r="D292" s="149" t="s">
        <v>72</v>
      </c>
      <c r="E292" s="159" t="s">
        <v>297</v>
      </c>
      <c r="F292" s="159" t="s">
        <v>298</v>
      </c>
      <c r="I292" s="151"/>
      <c r="J292" s="160">
        <f>BK292</f>
        <v>0</v>
      </c>
      <c r="L292" s="148"/>
      <c r="M292" s="153"/>
      <c r="N292" s="154"/>
      <c r="O292" s="154"/>
      <c r="P292" s="155">
        <f>SUM(P293:P312)</f>
        <v>0</v>
      </c>
      <c r="Q292" s="154"/>
      <c r="R292" s="155">
        <f>SUM(R293:R312)</f>
        <v>0.10477930000000001</v>
      </c>
      <c r="S292" s="154"/>
      <c r="T292" s="156">
        <f>SUM(T293:T312)</f>
        <v>0</v>
      </c>
      <c r="AR292" s="149" t="s">
        <v>124</v>
      </c>
      <c r="AT292" s="157" t="s">
        <v>72</v>
      </c>
      <c r="AU292" s="157" t="s">
        <v>81</v>
      </c>
      <c r="AY292" s="149" t="s">
        <v>116</v>
      </c>
      <c r="BK292" s="158">
        <f>SUM(BK293:BK312)</f>
        <v>0</v>
      </c>
    </row>
    <row r="293" spans="1:65" s="2" customFormat="1" ht="21.75" customHeight="1">
      <c r="A293" s="32"/>
      <c r="B293" s="161"/>
      <c r="C293" s="162" t="s">
        <v>524</v>
      </c>
      <c r="D293" s="162" t="s">
        <v>119</v>
      </c>
      <c r="E293" s="163" t="s">
        <v>525</v>
      </c>
      <c r="F293" s="164" t="s">
        <v>526</v>
      </c>
      <c r="G293" s="165" t="s">
        <v>122</v>
      </c>
      <c r="H293" s="166">
        <v>14.298</v>
      </c>
      <c r="I293" s="167"/>
      <c r="J293" s="168">
        <f>ROUND(I293*H293,2)</f>
        <v>0</v>
      </c>
      <c r="K293" s="169"/>
      <c r="L293" s="33"/>
      <c r="M293" s="170" t="s">
        <v>1</v>
      </c>
      <c r="N293" s="171" t="s">
        <v>39</v>
      </c>
      <c r="O293" s="58"/>
      <c r="P293" s="172">
        <f>O293*H293</f>
        <v>0</v>
      </c>
      <c r="Q293" s="172">
        <v>2.9999999999999997E-4</v>
      </c>
      <c r="R293" s="172">
        <f>Q293*H293</f>
        <v>4.2893999999999996E-3</v>
      </c>
      <c r="S293" s="172">
        <v>0</v>
      </c>
      <c r="T293" s="173">
        <f>S293*H293</f>
        <v>0</v>
      </c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R293" s="174" t="s">
        <v>214</v>
      </c>
      <c r="AT293" s="174" t="s">
        <v>119</v>
      </c>
      <c r="AU293" s="174" t="s">
        <v>124</v>
      </c>
      <c r="AY293" s="17" t="s">
        <v>116</v>
      </c>
      <c r="BE293" s="175">
        <f>IF(N293="základná",J293,0)</f>
        <v>0</v>
      </c>
      <c r="BF293" s="175">
        <f>IF(N293="znížená",J293,0)</f>
        <v>0</v>
      </c>
      <c r="BG293" s="175">
        <f>IF(N293="zákl. prenesená",J293,0)</f>
        <v>0</v>
      </c>
      <c r="BH293" s="175">
        <f>IF(N293="zníž. prenesená",J293,0)</f>
        <v>0</v>
      </c>
      <c r="BI293" s="175">
        <f>IF(N293="nulová",J293,0)</f>
        <v>0</v>
      </c>
      <c r="BJ293" s="17" t="s">
        <v>124</v>
      </c>
      <c r="BK293" s="175">
        <f>ROUND(I293*H293,2)</f>
        <v>0</v>
      </c>
      <c r="BL293" s="17" t="s">
        <v>214</v>
      </c>
      <c r="BM293" s="174" t="s">
        <v>527</v>
      </c>
    </row>
    <row r="294" spans="1:65" s="13" customFormat="1" ht="11.25">
      <c r="B294" s="176"/>
      <c r="D294" s="177" t="s">
        <v>126</v>
      </c>
      <c r="E294" s="178" t="s">
        <v>1</v>
      </c>
      <c r="F294" s="179" t="s">
        <v>528</v>
      </c>
      <c r="H294" s="178" t="s">
        <v>1</v>
      </c>
      <c r="I294" s="180"/>
      <c r="L294" s="176"/>
      <c r="M294" s="181"/>
      <c r="N294" s="182"/>
      <c r="O294" s="182"/>
      <c r="P294" s="182"/>
      <c r="Q294" s="182"/>
      <c r="R294" s="182"/>
      <c r="S294" s="182"/>
      <c r="T294" s="183"/>
      <c r="AT294" s="178" t="s">
        <v>126</v>
      </c>
      <c r="AU294" s="178" t="s">
        <v>124</v>
      </c>
      <c r="AV294" s="13" t="s">
        <v>81</v>
      </c>
      <c r="AW294" s="13" t="s">
        <v>29</v>
      </c>
      <c r="AX294" s="13" t="s">
        <v>73</v>
      </c>
      <c r="AY294" s="178" t="s">
        <v>116</v>
      </c>
    </row>
    <row r="295" spans="1:65" s="14" customFormat="1" ht="11.25">
      <c r="B295" s="184"/>
      <c r="D295" s="177" t="s">
        <v>126</v>
      </c>
      <c r="E295" s="185" t="s">
        <v>1</v>
      </c>
      <c r="F295" s="186" t="s">
        <v>529</v>
      </c>
      <c r="H295" s="187">
        <v>12.5</v>
      </c>
      <c r="I295" s="188"/>
      <c r="L295" s="184"/>
      <c r="M295" s="189"/>
      <c r="N295" s="190"/>
      <c r="O295" s="190"/>
      <c r="P295" s="190"/>
      <c r="Q295" s="190"/>
      <c r="R295" s="190"/>
      <c r="S295" s="190"/>
      <c r="T295" s="191"/>
      <c r="AT295" s="185" t="s">
        <v>126</v>
      </c>
      <c r="AU295" s="185" t="s">
        <v>124</v>
      </c>
      <c r="AV295" s="14" t="s">
        <v>124</v>
      </c>
      <c r="AW295" s="14" t="s">
        <v>29</v>
      </c>
      <c r="AX295" s="14" t="s">
        <v>73</v>
      </c>
      <c r="AY295" s="185" t="s">
        <v>116</v>
      </c>
    </row>
    <row r="296" spans="1:65" s="13" customFormat="1" ht="11.25">
      <c r="B296" s="176"/>
      <c r="D296" s="177" t="s">
        <v>126</v>
      </c>
      <c r="E296" s="178" t="s">
        <v>1</v>
      </c>
      <c r="F296" s="179" t="s">
        <v>530</v>
      </c>
      <c r="H296" s="178" t="s">
        <v>1</v>
      </c>
      <c r="I296" s="180"/>
      <c r="L296" s="176"/>
      <c r="M296" s="181"/>
      <c r="N296" s="182"/>
      <c r="O296" s="182"/>
      <c r="P296" s="182"/>
      <c r="Q296" s="182"/>
      <c r="R296" s="182"/>
      <c r="S296" s="182"/>
      <c r="T296" s="183"/>
      <c r="AT296" s="178" t="s">
        <v>126</v>
      </c>
      <c r="AU296" s="178" t="s">
        <v>124</v>
      </c>
      <c r="AV296" s="13" t="s">
        <v>81</v>
      </c>
      <c r="AW296" s="13" t="s">
        <v>29</v>
      </c>
      <c r="AX296" s="13" t="s">
        <v>73</v>
      </c>
      <c r="AY296" s="178" t="s">
        <v>116</v>
      </c>
    </row>
    <row r="297" spans="1:65" s="14" customFormat="1" ht="11.25">
      <c r="B297" s="184"/>
      <c r="D297" s="177" t="s">
        <v>126</v>
      </c>
      <c r="E297" s="185" t="s">
        <v>1</v>
      </c>
      <c r="F297" s="186" t="s">
        <v>531</v>
      </c>
      <c r="H297" s="187">
        <v>1.139</v>
      </c>
      <c r="I297" s="188"/>
      <c r="L297" s="184"/>
      <c r="M297" s="189"/>
      <c r="N297" s="190"/>
      <c r="O297" s="190"/>
      <c r="P297" s="190"/>
      <c r="Q297" s="190"/>
      <c r="R297" s="190"/>
      <c r="S297" s="190"/>
      <c r="T297" s="191"/>
      <c r="AT297" s="185" t="s">
        <v>126</v>
      </c>
      <c r="AU297" s="185" t="s">
        <v>124</v>
      </c>
      <c r="AV297" s="14" t="s">
        <v>124</v>
      </c>
      <c r="AW297" s="14" t="s">
        <v>29</v>
      </c>
      <c r="AX297" s="14" t="s">
        <v>73</v>
      </c>
      <c r="AY297" s="185" t="s">
        <v>116</v>
      </c>
    </row>
    <row r="298" spans="1:65" s="14" customFormat="1" ht="11.25">
      <c r="B298" s="184"/>
      <c r="D298" s="177" t="s">
        <v>126</v>
      </c>
      <c r="E298" s="185" t="s">
        <v>1</v>
      </c>
      <c r="F298" s="186" t="s">
        <v>532</v>
      </c>
      <c r="H298" s="187">
        <v>0.65900000000000003</v>
      </c>
      <c r="I298" s="188"/>
      <c r="L298" s="184"/>
      <c r="M298" s="189"/>
      <c r="N298" s="190"/>
      <c r="O298" s="190"/>
      <c r="P298" s="190"/>
      <c r="Q298" s="190"/>
      <c r="R298" s="190"/>
      <c r="S298" s="190"/>
      <c r="T298" s="191"/>
      <c r="AT298" s="185" t="s">
        <v>126</v>
      </c>
      <c r="AU298" s="185" t="s">
        <v>124</v>
      </c>
      <c r="AV298" s="14" t="s">
        <v>124</v>
      </c>
      <c r="AW298" s="14" t="s">
        <v>29</v>
      </c>
      <c r="AX298" s="14" t="s">
        <v>73</v>
      </c>
      <c r="AY298" s="185" t="s">
        <v>116</v>
      </c>
    </row>
    <row r="299" spans="1:65" s="15" customFormat="1" ht="11.25">
      <c r="B299" s="192"/>
      <c r="D299" s="177" t="s">
        <v>126</v>
      </c>
      <c r="E299" s="193" t="s">
        <v>1</v>
      </c>
      <c r="F299" s="194" t="s">
        <v>133</v>
      </c>
      <c r="H299" s="195">
        <v>14.298</v>
      </c>
      <c r="I299" s="196"/>
      <c r="L299" s="192"/>
      <c r="M299" s="197"/>
      <c r="N299" s="198"/>
      <c r="O299" s="198"/>
      <c r="P299" s="198"/>
      <c r="Q299" s="198"/>
      <c r="R299" s="198"/>
      <c r="S299" s="198"/>
      <c r="T299" s="199"/>
      <c r="AT299" s="193" t="s">
        <v>126</v>
      </c>
      <c r="AU299" s="193" t="s">
        <v>124</v>
      </c>
      <c r="AV299" s="15" t="s">
        <v>123</v>
      </c>
      <c r="AW299" s="15" t="s">
        <v>29</v>
      </c>
      <c r="AX299" s="15" t="s">
        <v>81</v>
      </c>
      <c r="AY299" s="193" t="s">
        <v>116</v>
      </c>
    </row>
    <row r="300" spans="1:65" s="2" customFormat="1" ht="16.5" customHeight="1">
      <c r="A300" s="32"/>
      <c r="B300" s="161"/>
      <c r="C300" s="206" t="s">
        <v>533</v>
      </c>
      <c r="D300" s="206" t="s">
        <v>395</v>
      </c>
      <c r="E300" s="207" t="s">
        <v>534</v>
      </c>
      <c r="F300" s="208" t="s">
        <v>535</v>
      </c>
      <c r="G300" s="209" t="s">
        <v>122</v>
      </c>
      <c r="H300" s="210">
        <v>14.727</v>
      </c>
      <c r="I300" s="211"/>
      <c r="J300" s="212">
        <f>ROUND(I300*H300,2)</f>
        <v>0</v>
      </c>
      <c r="K300" s="213"/>
      <c r="L300" s="214"/>
      <c r="M300" s="215" t="s">
        <v>1</v>
      </c>
      <c r="N300" s="216" t="s">
        <v>39</v>
      </c>
      <c r="O300" s="58"/>
      <c r="P300" s="172">
        <f>O300*H300</f>
        <v>0</v>
      </c>
      <c r="Q300" s="172">
        <v>3.3E-3</v>
      </c>
      <c r="R300" s="172">
        <f>Q300*H300</f>
        <v>4.8599099999999999E-2</v>
      </c>
      <c r="S300" s="172">
        <v>0</v>
      </c>
      <c r="T300" s="173">
        <f>S300*H300</f>
        <v>0</v>
      </c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R300" s="174" t="s">
        <v>304</v>
      </c>
      <c r="AT300" s="174" t="s">
        <v>395</v>
      </c>
      <c r="AU300" s="174" t="s">
        <v>124</v>
      </c>
      <c r="AY300" s="17" t="s">
        <v>116</v>
      </c>
      <c r="BE300" s="175">
        <f>IF(N300="základná",J300,0)</f>
        <v>0</v>
      </c>
      <c r="BF300" s="175">
        <f>IF(N300="znížená",J300,0)</f>
        <v>0</v>
      </c>
      <c r="BG300" s="175">
        <f>IF(N300="zákl. prenesená",J300,0)</f>
        <v>0</v>
      </c>
      <c r="BH300" s="175">
        <f>IF(N300="zníž. prenesená",J300,0)</f>
        <v>0</v>
      </c>
      <c r="BI300" s="175">
        <f>IF(N300="nulová",J300,0)</f>
        <v>0</v>
      </c>
      <c r="BJ300" s="17" t="s">
        <v>124</v>
      </c>
      <c r="BK300" s="175">
        <f>ROUND(I300*H300,2)</f>
        <v>0</v>
      </c>
      <c r="BL300" s="17" t="s">
        <v>214</v>
      </c>
      <c r="BM300" s="174" t="s">
        <v>536</v>
      </c>
    </row>
    <row r="301" spans="1:65" s="14" customFormat="1" ht="11.25">
      <c r="B301" s="184"/>
      <c r="D301" s="177" t="s">
        <v>126</v>
      </c>
      <c r="F301" s="186" t="s">
        <v>537</v>
      </c>
      <c r="H301" s="187">
        <v>14.727</v>
      </c>
      <c r="I301" s="188"/>
      <c r="L301" s="184"/>
      <c r="M301" s="189"/>
      <c r="N301" s="190"/>
      <c r="O301" s="190"/>
      <c r="P301" s="190"/>
      <c r="Q301" s="190"/>
      <c r="R301" s="190"/>
      <c r="S301" s="190"/>
      <c r="T301" s="191"/>
      <c r="AT301" s="185" t="s">
        <v>126</v>
      </c>
      <c r="AU301" s="185" t="s">
        <v>124</v>
      </c>
      <c r="AV301" s="14" t="s">
        <v>124</v>
      </c>
      <c r="AW301" s="14" t="s">
        <v>3</v>
      </c>
      <c r="AX301" s="14" t="s">
        <v>81</v>
      </c>
      <c r="AY301" s="185" t="s">
        <v>116</v>
      </c>
    </row>
    <row r="302" spans="1:65" s="2" customFormat="1" ht="21.75" customHeight="1">
      <c r="A302" s="32"/>
      <c r="B302" s="161"/>
      <c r="C302" s="162" t="s">
        <v>538</v>
      </c>
      <c r="D302" s="162" t="s">
        <v>119</v>
      </c>
      <c r="E302" s="163" t="s">
        <v>539</v>
      </c>
      <c r="F302" s="164" t="s">
        <v>540</v>
      </c>
      <c r="G302" s="165" t="s">
        <v>122</v>
      </c>
      <c r="H302" s="166">
        <v>44.2</v>
      </c>
      <c r="I302" s="167"/>
      <c r="J302" s="168">
        <f>ROUND(I302*H302,2)</f>
        <v>0</v>
      </c>
      <c r="K302" s="169"/>
      <c r="L302" s="33"/>
      <c r="M302" s="170" t="s">
        <v>1</v>
      </c>
      <c r="N302" s="171" t="s">
        <v>39</v>
      </c>
      <c r="O302" s="58"/>
      <c r="P302" s="172">
        <f>O302*H302</f>
        <v>0</v>
      </c>
      <c r="Q302" s="172">
        <v>3.5E-4</v>
      </c>
      <c r="R302" s="172">
        <f>Q302*H302</f>
        <v>1.5470000000000001E-2</v>
      </c>
      <c r="S302" s="172">
        <v>0</v>
      </c>
      <c r="T302" s="173">
        <f>S302*H302</f>
        <v>0</v>
      </c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R302" s="174" t="s">
        <v>214</v>
      </c>
      <c r="AT302" s="174" t="s">
        <v>119</v>
      </c>
      <c r="AU302" s="174" t="s">
        <v>124</v>
      </c>
      <c r="AY302" s="17" t="s">
        <v>116</v>
      </c>
      <c r="BE302" s="175">
        <f>IF(N302="základná",J302,0)</f>
        <v>0</v>
      </c>
      <c r="BF302" s="175">
        <f>IF(N302="znížená",J302,0)</f>
        <v>0</v>
      </c>
      <c r="BG302" s="175">
        <f>IF(N302="zákl. prenesená",J302,0)</f>
        <v>0</v>
      </c>
      <c r="BH302" s="175">
        <f>IF(N302="zníž. prenesená",J302,0)</f>
        <v>0</v>
      </c>
      <c r="BI302" s="175">
        <f>IF(N302="nulová",J302,0)</f>
        <v>0</v>
      </c>
      <c r="BJ302" s="17" t="s">
        <v>124</v>
      </c>
      <c r="BK302" s="175">
        <f>ROUND(I302*H302,2)</f>
        <v>0</v>
      </c>
      <c r="BL302" s="17" t="s">
        <v>214</v>
      </c>
      <c r="BM302" s="174" t="s">
        <v>541</v>
      </c>
    </row>
    <row r="303" spans="1:65" s="13" customFormat="1" ht="11.25">
      <c r="B303" s="176"/>
      <c r="D303" s="177" t="s">
        <v>126</v>
      </c>
      <c r="E303" s="178" t="s">
        <v>1</v>
      </c>
      <c r="F303" s="179" t="s">
        <v>528</v>
      </c>
      <c r="H303" s="178" t="s">
        <v>1</v>
      </c>
      <c r="I303" s="180"/>
      <c r="L303" s="176"/>
      <c r="M303" s="181"/>
      <c r="N303" s="182"/>
      <c r="O303" s="182"/>
      <c r="P303" s="182"/>
      <c r="Q303" s="182"/>
      <c r="R303" s="182"/>
      <c r="S303" s="182"/>
      <c r="T303" s="183"/>
      <c r="AT303" s="178" t="s">
        <v>126</v>
      </c>
      <c r="AU303" s="178" t="s">
        <v>124</v>
      </c>
      <c r="AV303" s="13" t="s">
        <v>81</v>
      </c>
      <c r="AW303" s="13" t="s">
        <v>29</v>
      </c>
      <c r="AX303" s="13" t="s">
        <v>73</v>
      </c>
      <c r="AY303" s="178" t="s">
        <v>116</v>
      </c>
    </row>
    <row r="304" spans="1:65" s="14" customFormat="1" ht="11.25">
      <c r="B304" s="184"/>
      <c r="D304" s="177" t="s">
        <v>126</v>
      </c>
      <c r="E304" s="185" t="s">
        <v>1</v>
      </c>
      <c r="F304" s="186" t="s">
        <v>542</v>
      </c>
      <c r="H304" s="187">
        <v>40.369999999999997</v>
      </c>
      <c r="I304" s="188"/>
      <c r="L304" s="184"/>
      <c r="M304" s="189"/>
      <c r="N304" s="190"/>
      <c r="O304" s="190"/>
      <c r="P304" s="190"/>
      <c r="Q304" s="190"/>
      <c r="R304" s="190"/>
      <c r="S304" s="190"/>
      <c r="T304" s="191"/>
      <c r="AT304" s="185" t="s">
        <v>126</v>
      </c>
      <c r="AU304" s="185" t="s">
        <v>124</v>
      </c>
      <c r="AV304" s="14" t="s">
        <v>124</v>
      </c>
      <c r="AW304" s="14" t="s">
        <v>29</v>
      </c>
      <c r="AX304" s="14" t="s">
        <v>73</v>
      </c>
      <c r="AY304" s="185" t="s">
        <v>116</v>
      </c>
    </row>
    <row r="305" spans="1:65" s="13" customFormat="1" ht="11.25">
      <c r="B305" s="176"/>
      <c r="D305" s="177" t="s">
        <v>126</v>
      </c>
      <c r="E305" s="178" t="s">
        <v>1</v>
      </c>
      <c r="F305" s="179" t="s">
        <v>530</v>
      </c>
      <c r="H305" s="178" t="s">
        <v>1</v>
      </c>
      <c r="I305" s="180"/>
      <c r="L305" s="176"/>
      <c r="M305" s="181"/>
      <c r="N305" s="182"/>
      <c r="O305" s="182"/>
      <c r="P305" s="182"/>
      <c r="Q305" s="182"/>
      <c r="R305" s="182"/>
      <c r="S305" s="182"/>
      <c r="T305" s="183"/>
      <c r="AT305" s="178" t="s">
        <v>126</v>
      </c>
      <c r="AU305" s="178" t="s">
        <v>124</v>
      </c>
      <c r="AV305" s="13" t="s">
        <v>81</v>
      </c>
      <c r="AW305" s="13" t="s">
        <v>29</v>
      </c>
      <c r="AX305" s="13" t="s">
        <v>73</v>
      </c>
      <c r="AY305" s="178" t="s">
        <v>116</v>
      </c>
    </row>
    <row r="306" spans="1:65" s="14" customFormat="1" ht="11.25">
      <c r="B306" s="184"/>
      <c r="D306" s="177" t="s">
        <v>126</v>
      </c>
      <c r="E306" s="185" t="s">
        <v>1</v>
      </c>
      <c r="F306" s="186" t="s">
        <v>543</v>
      </c>
      <c r="H306" s="187">
        <v>2.44</v>
      </c>
      <c r="I306" s="188"/>
      <c r="L306" s="184"/>
      <c r="M306" s="189"/>
      <c r="N306" s="190"/>
      <c r="O306" s="190"/>
      <c r="P306" s="190"/>
      <c r="Q306" s="190"/>
      <c r="R306" s="190"/>
      <c r="S306" s="190"/>
      <c r="T306" s="191"/>
      <c r="AT306" s="185" t="s">
        <v>126</v>
      </c>
      <c r="AU306" s="185" t="s">
        <v>124</v>
      </c>
      <c r="AV306" s="14" t="s">
        <v>124</v>
      </c>
      <c r="AW306" s="14" t="s">
        <v>29</v>
      </c>
      <c r="AX306" s="14" t="s">
        <v>73</v>
      </c>
      <c r="AY306" s="185" t="s">
        <v>116</v>
      </c>
    </row>
    <row r="307" spans="1:65" s="14" customFormat="1" ht="11.25">
      <c r="B307" s="184"/>
      <c r="D307" s="177" t="s">
        <v>126</v>
      </c>
      <c r="E307" s="185" t="s">
        <v>1</v>
      </c>
      <c r="F307" s="186" t="s">
        <v>544</v>
      </c>
      <c r="H307" s="187">
        <v>1.39</v>
      </c>
      <c r="I307" s="188"/>
      <c r="L307" s="184"/>
      <c r="M307" s="189"/>
      <c r="N307" s="190"/>
      <c r="O307" s="190"/>
      <c r="P307" s="190"/>
      <c r="Q307" s="190"/>
      <c r="R307" s="190"/>
      <c r="S307" s="190"/>
      <c r="T307" s="191"/>
      <c r="AT307" s="185" t="s">
        <v>126</v>
      </c>
      <c r="AU307" s="185" t="s">
        <v>124</v>
      </c>
      <c r="AV307" s="14" t="s">
        <v>124</v>
      </c>
      <c r="AW307" s="14" t="s">
        <v>29</v>
      </c>
      <c r="AX307" s="14" t="s">
        <v>73</v>
      </c>
      <c r="AY307" s="185" t="s">
        <v>116</v>
      </c>
    </row>
    <row r="308" spans="1:65" s="15" customFormat="1" ht="11.25">
      <c r="B308" s="192"/>
      <c r="D308" s="177" t="s">
        <v>126</v>
      </c>
      <c r="E308" s="193" t="s">
        <v>1</v>
      </c>
      <c r="F308" s="194" t="s">
        <v>133</v>
      </c>
      <c r="H308" s="195">
        <v>44.2</v>
      </c>
      <c r="I308" s="196"/>
      <c r="L308" s="192"/>
      <c r="M308" s="197"/>
      <c r="N308" s="198"/>
      <c r="O308" s="198"/>
      <c r="P308" s="198"/>
      <c r="Q308" s="198"/>
      <c r="R308" s="198"/>
      <c r="S308" s="198"/>
      <c r="T308" s="199"/>
      <c r="AT308" s="193" t="s">
        <v>126</v>
      </c>
      <c r="AU308" s="193" t="s">
        <v>124</v>
      </c>
      <c r="AV308" s="15" t="s">
        <v>123</v>
      </c>
      <c r="AW308" s="15" t="s">
        <v>29</v>
      </c>
      <c r="AX308" s="15" t="s">
        <v>81</v>
      </c>
      <c r="AY308" s="193" t="s">
        <v>116</v>
      </c>
    </row>
    <row r="309" spans="1:65" s="2" customFormat="1" ht="16.5" customHeight="1">
      <c r="A309" s="32"/>
      <c r="B309" s="161"/>
      <c r="C309" s="206" t="s">
        <v>545</v>
      </c>
      <c r="D309" s="206" t="s">
        <v>395</v>
      </c>
      <c r="E309" s="207" t="s">
        <v>546</v>
      </c>
      <c r="F309" s="208" t="s">
        <v>547</v>
      </c>
      <c r="G309" s="209" t="s">
        <v>122</v>
      </c>
      <c r="H309" s="210">
        <v>45.526000000000003</v>
      </c>
      <c r="I309" s="211"/>
      <c r="J309" s="212">
        <f>ROUND(I309*H309,2)</f>
        <v>0</v>
      </c>
      <c r="K309" s="213"/>
      <c r="L309" s="214"/>
      <c r="M309" s="215" t="s">
        <v>1</v>
      </c>
      <c r="N309" s="216" t="s">
        <v>39</v>
      </c>
      <c r="O309" s="58"/>
      <c r="P309" s="172">
        <f>O309*H309</f>
        <v>0</v>
      </c>
      <c r="Q309" s="172">
        <v>8.0000000000000004E-4</v>
      </c>
      <c r="R309" s="172">
        <f>Q309*H309</f>
        <v>3.6420800000000003E-2</v>
      </c>
      <c r="S309" s="172">
        <v>0</v>
      </c>
      <c r="T309" s="173">
        <f>S309*H309</f>
        <v>0</v>
      </c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R309" s="174" t="s">
        <v>304</v>
      </c>
      <c r="AT309" s="174" t="s">
        <v>395</v>
      </c>
      <c r="AU309" s="174" t="s">
        <v>124</v>
      </c>
      <c r="AY309" s="17" t="s">
        <v>116</v>
      </c>
      <c r="BE309" s="175">
        <f>IF(N309="základná",J309,0)</f>
        <v>0</v>
      </c>
      <c r="BF309" s="175">
        <f>IF(N309="znížená",J309,0)</f>
        <v>0</v>
      </c>
      <c r="BG309" s="175">
        <f>IF(N309="zákl. prenesená",J309,0)</f>
        <v>0</v>
      </c>
      <c r="BH309" s="175">
        <f>IF(N309="zníž. prenesená",J309,0)</f>
        <v>0</v>
      </c>
      <c r="BI309" s="175">
        <f>IF(N309="nulová",J309,0)</f>
        <v>0</v>
      </c>
      <c r="BJ309" s="17" t="s">
        <v>124</v>
      </c>
      <c r="BK309" s="175">
        <f>ROUND(I309*H309,2)</f>
        <v>0</v>
      </c>
      <c r="BL309" s="17" t="s">
        <v>214</v>
      </c>
      <c r="BM309" s="174" t="s">
        <v>548</v>
      </c>
    </row>
    <row r="310" spans="1:65" s="2" customFormat="1" ht="58.5">
      <c r="A310" s="32"/>
      <c r="B310" s="33"/>
      <c r="C310" s="32"/>
      <c r="D310" s="177" t="s">
        <v>234</v>
      </c>
      <c r="E310" s="32"/>
      <c r="F310" s="200" t="s">
        <v>549</v>
      </c>
      <c r="G310" s="32"/>
      <c r="H310" s="32"/>
      <c r="I310" s="96"/>
      <c r="J310" s="32"/>
      <c r="K310" s="32"/>
      <c r="L310" s="33"/>
      <c r="M310" s="201"/>
      <c r="N310" s="202"/>
      <c r="O310" s="58"/>
      <c r="P310" s="58"/>
      <c r="Q310" s="58"/>
      <c r="R310" s="58"/>
      <c r="S310" s="58"/>
      <c r="T310" s="59"/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T310" s="17" t="s">
        <v>234</v>
      </c>
      <c r="AU310" s="17" t="s">
        <v>124</v>
      </c>
    </row>
    <row r="311" spans="1:65" s="14" customFormat="1" ht="11.25">
      <c r="B311" s="184"/>
      <c r="D311" s="177" t="s">
        <v>126</v>
      </c>
      <c r="F311" s="186" t="s">
        <v>550</v>
      </c>
      <c r="H311" s="187">
        <v>45.526000000000003</v>
      </c>
      <c r="I311" s="188"/>
      <c r="L311" s="184"/>
      <c r="M311" s="189"/>
      <c r="N311" s="190"/>
      <c r="O311" s="190"/>
      <c r="P311" s="190"/>
      <c r="Q311" s="190"/>
      <c r="R311" s="190"/>
      <c r="S311" s="190"/>
      <c r="T311" s="191"/>
      <c r="AT311" s="185" t="s">
        <v>126</v>
      </c>
      <c r="AU311" s="185" t="s">
        <v>124</v>
      </c>
      <c r="AV311" s="14" t="s">
        <v>124</v>
      </c>
      <c r="AW311" s="14" t="s">
        <v>3</v>
      </c>
      <c r="AX311" s="14" t="s">
        <v>81</v>
      </c>
      <c r="AY311" s="185" t="s">
        <v>116</v>
      </c>
    </row>
    <row r="312" spans="1:65" s="2" customFormat="1" ht="21.75" customHeight="1">
      <c r="A312" s="32"/>
      <c r="B312" s="161"/>
      <c r="C312" s="162" t="s">
        <v>551</v>
      </c>
      <c r="D312" s="162" t="s">
        <v>119</v>
      </c>
      <c r="E312" s="163" t="s">
        <v>552</v>
      </c>
      <c r="F312" s="164" t="s">
        <v>553</v>
      </c>
      <c r="G312" s="165" t="s">
        <v>403</v>
      </c>
      <c r="H312" s="217"/>
      <c r="I312" s="167"/>
      <c r="J312" s="168">
        <f>ROUND(I312*H312,2)</f>
        <v>0</v>
      </c>
      <c r="K312" s="169"/>
      <c r="L312" s="33"/>
      <c r="M312" s="170" t="s">
        <v>1</v>
      </c>
      <c r="N312" s="171" t="s">
        <v>39</v>
      </c>
      <c r="O312" s="58"/>
      <c r="P312" s="172">
        <f>O312*H312</f>
        <v>0</v>
      </c>
      <c r="Q312" s="172">
        <v>0</v>
      </c>
      <c r="R312" s="172">
        <f>Q312*H312</f>
        <v>0</v>
      </c>
      <c r="S312" s="172">
        <v>0</v>
      </c>
      <c r="T312" s="173">
        <f>S312*H312</f>
        <v>0</v>
      </c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R312" s="174" t="s">
        <v>214</v>
      </c>
      <c r="AT312" s="174" t="s">
        <v>119</v>
      </c>
      <c r="AU312" s="174" t="s">
        <v>124</v>
      </c>
      <c r="AY312" s="17" t="s">
        <v>116</v>
      </c>
      <c r="BE312" s="175">
        <f>IF(N312="základná",J312,0)</f>
        <v>0</v>
      </c>
      <c r="BF312" s="175">
        <f>IF(N312="znížená",J312,0)</f>
        <v>0</v>
      </c>
      <c r="BG312" s="175">
        <f>IF(N312="zákl. prenesená",J312,0)</f>
        <v>0</v>
      </c>
      <c r="BH312" s="175">
        <f>IF(N312="zníž. prenesená",J312,0)</f>
        <v>0</v>
      </c>
      <c r="BI312" s="175">
        <f>IF(N312="nulová",J312,0)</f>
        <v>0</v>
      </c>
      <c r="BJ312" s="17" t="s">
        <v>124</v>
      </c>
      <c r="BK312" s="175">
        <f>ROUND(I312*H312,2)</f>
        <v>0</v>
      </c>
      <c r="BL312" s="17" t="s">
        <v>214</v>
      </c>
      <c r="BM312" s="174" t="s">
        <v>554</v>
      </c>
    </row>
    <row r="313" spans="1:65" s="12" customFormat="1" ht="22.9" customHeight="1">
      <c r="B313" s="148"/>
      <c r="D313" s="149" t="s">
        <v>72</v>
      </c>
      <c r="E313" s="159" t="s">
        <v>555</v>
      </c>
      <c r="F313" s="159" t="s">
        <v>556</v>
      </c>
      <c r="I313" s="151"/>
      <c r="J313" s="160">
        <f>BK313</f>
        <v>0</v>
      </c>
      <c r="L313" s="148"/>
      <c r="M313" s="153"/>
      <c r="N313" s="154"/>
      <c r="O313" s="154"/>
      <c r="P313" s="155">
        <f>SUM(P314:P320)</f>
        <v>0</v>
      </c>
      <c r="Q313" s="154"/>
      <c r="R313" s="155">
        <f>SUM(R314:R320)</f>
        <v>9.1670789999999988E-2</v>
      </c>
      <c r="S313" s="154"/>
      <c r="T313" s="156">
        <f>SUM(T314:T320)</f>
        <v>0</v>
      </c>
      <c r="AR313" s="149" t="s">
        <v>124</v>
      </c>
      <c r="AT313" s="157" t="s">
        <v>72</v>
      </c>
      <c r="AU313" s="157" t="s">
        <v>81</v>
      </c>
      <c r="AY313" s="149" t="s">
        <v>116</v>
      </c>
      <c r="BK313" s="158">
        <f>SUM(BK314:BK320)</f>
        <v>0</v>
      </c>
    </row>
    <row r="314" spans="1:65" s="2" customFormat="1" ht="21.75" customHeight="1">
      <c r="A314" s="32"/>
      <c r="B314" s="161"/>
      <c r="C314" s="162" t="s">
        <v>557</v>
      </c>
      <c r="D314" s="162" t="s">
        <v>119</v>
      </c>
      <c r="E314" s="163" t="s">
        <v>558</v>
      </c>
      <c r="F314" s="164" t="s">
        <v>559</v>
      </c>
      <c r="G314" s="165" t="s">
        <v>122</v>
      </c>
      <c r="H314" s="166">
        <v>3.8969999999999998</v>
      </c>
      <c r="I314" s="167"/>
      <c r="J314" s="168">
        <f>ROUND(I314*H314,2)</f>
        <v>0</v>
      </c>
      <c r="K314" s="169"/>
      <c r="L314" s="33"/>
      <c r="M314" s="170" t="s">
        <v>1</v>
      </c>
      <c r="N314" s="171" t="s">
        <v>39</v>
      </c>
      <c r="O314" s="58"/>
      <c r="P314" s="172">
        <f>O314*H314</f>
        <v>0</v>
      </c>
      <c r="Q314" s="172">
        <v>3.15E-3</v>
      </c>
      <c r="R314" s="172">
        <f>Q314*H314</f>
        <v>1.227555E-2</v>
      </c>
      <c r="S314" s="172">
        <v>0</v>
      </c>
      <c r="T314" s="173">
        <f>S314*H314</f>
        <v>0</v>
      </c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R314" s="174" t="s">
        <v>214</v>
      </c>
      <c r="AT314" s="174" t="s">
        <v>119</v>
      </c>
      <c r="AU314" s="174" t="s">
        <v>124</v>
      </c>
      <c r="AY314" s="17" t="s">
        <v>116</v>
      </c>
      <c r="BE314" s="175">
        <f>IF(N314="základná",J314,0)</f>
        <v>0</v>
      </c>
      <c r="BF314" s="175">
        <f>IF(N314="znížená",J314,0)</f>
        <v>0</v>
      </c>
      <c r="BG314" s="175">
        <f>IF(N314="zákl. prenesená",J314,0)</f>
        <v>0</v>
      </c>
      <c r="BH314" s="175">
        <f>IF(N314="zníž. prenesená",J314,0)</f>
        <v>0</v>
      </c>
      <c r="BI314" s="175">
        <f>IF(N314="nulová",J314,0)</f>
        <v>0</v>
      </c>
      <c r="BJ314" s="17" t="s">
        <v>124</v>
      </c>
      <c r="BK314" s="175">
        <f>ROUND(I314*H314,2)</f>
        <v>0</v>
      </c>
      <c r="BL314" s="17" t="s">
        <v>214</v>
      </c>
      <c r="BM314" s="174" t="s">
        <v>560</v>
      </c>
    </row>
    <row r="315" spans="1:65" s="13" customFormat="1" ht="22.5">
      <c r="B315" s="176"/>
      <c r="D315" s="177" t="s">
        <v>126</v>
      </c>
      <c r="E315" s="178" t="s">
        <v>1</v>
      </c>
      <c r="F315" s="179" t="s">
        <v>561</v>
      </c>
      <c r="H315" s="178" t="s">
        <v>1</v>
      </c>
      <c r="I315" s="180"/>
      <c r="L315" s="176"/>
      <c r="M315" s="181"/>
      <c r="N315" s="182"/>
      <c r="O315" s="182"/>
      <c r="P315" s="182"/>
      <c r="Q315" s="182"/>
      <c r="R315" s="182"/>
      <c r="S315" s="182"/>
      <c r="T315" s="183"/>
      <c r="AT315" s="178" t="s">
        <v>126</v>
      </c>
      <c r="AU315" s="178" t="s">
        <v>124</v>
      </c>
      <c r="AV315" s="13" t="s">
        <v>81</v>
      </c>
      <c r="AW315" s="13" t="s">
        <v>29</v>
      </c>
      <c r="AX315" s="13" t="s">
        <v>73</v>
      </c>
      <c r="AY315" s="178" t="s">
        <v>116</v>
      </c>
    </row>
    <row r="316" spans="1:65" s="14" customFormat="1" ht="11.25">
      <c r="B316" s="184"/>
      <c r="D316" s="177" t="s">
        <v>126</v>
      </c>
      <c r="E316" s="185" t="s">
        <v>1</v>
      </c>
      <c r="F316" s="186" t="s">
        <v>562</v>
      </c>
      <c r="H316" s="187">
        <v>3.8969999999999998</v>
      </c>
      <c r="I316" s="188"/>
      <c r="L316" s="184"/>
      <c r="M316" s="189"/>
      <c r="N316" s="190"/>
      <c r="O316" s="190"/>
      <c r="P316" s="190"/>
      <c r="Q316" s="190"/>
      <c r="R316" s="190"/>
      <c r="S316" s="190"/>
      <c r="T316" s="191"/>
      <c r="AT316" s="185" t="s">
        <v>126</v>
      </c>
      <c r="AU316" s="185" t="s">
        <v>124</v>
      </c>
      <c r="AV316" s="14" t="s">
        <v>124</v>
      </c>
      <c r="AW316" s="14" t="s">
        <v>29</v>
      </c>
      <c r="AX316" s="14" t="s">
        <v>73</v>
      </c>
      <c r="AY316" s="185" t="s">
        <v>116</v>
      </c>
    </row>
    <row r="317" spans="1:65" s="15" customFormat="1" ht="11.25">
      <c r="B317" s="192"/>
      <c r="D317" s="177" t="s">
        <v>126</v>
      </c>
      <c r="E317" s="193" t="s">
        <v>1</v>
      </c>
      <c r="F317" s="194" t="s">
        <v>133</v>
      </c>
      <c r="H317" s="195">
        <v>3.8969999999999998</v>
      </c>
      <c r="I317" s="196"/>
      <c r="L317" s="192"/>
      <c r="M317" s="197"/>
      <c r="N317" s="198"/>
      <c r="O317" s="198"/>
      <c r="P317" s="198"/>
      <c r="Q317" s="198"/>
      <c r="R317" s="198"/>
      <c r="S317" s="198"/>
      <c r="T317" s="199"/>
      <c r="AT317" s="193" t="s">
        <v>126</v>
      </c>
      <c r="AU317" s="193" t="s">
        <v>124</v>
      </c>
      <c r="AV317" s="15" t="s">
        <v>123</v>
      </c>
      <c r="AW317" s="15" t="s">
        <v>29</v>
      </c>
      <c r="AX317" s="15" t="s">
        <v>81</v>
      </c>
      <c r="AY317" s="193" t="s">
        <v>116</v>
      </c>
    </row>
    <row r="318" spans="1:65" s="2" customFormat="1" ht="16.5" customHeight="1">
      <c r="A318" s="32"/>
      <c r="B318" s="161"/>
      <c r="C318" s="206" t="s">
        <v>563</v>
      </c>
      <c r="D318" s="206" t="s">
        <v>395</v>
      </c>
      <c r="E318" s="207" t="s">
        <v>564</v>
      </c>
      <c r="F318" s="208" t="s">
        <v>565</v>
      </c>
      <c r="G318" s="209" t="s">
        <v>122</v>
      </c>
      <c r="H318" s="210">
        <v>4.2869999999999999</v>
      </c>
      <c r="I318" s="211"/>
      <c r="J318" s="212">
        <f>ROUND(I318*H318,2)</f>
        <v>0</v>
      </c>
      <c r="K318" s="213"/>
      <c r="L318" s="214"/>
      <c r="M318" s="215" t="s">
        <v>1</v>
      </c>
      <c r="N318" s="216" t="s">
        <v>39</v>
      </c>
      <c r="O318" s="58"/>
      <c r="P318" s="172">
        <f>O318*H318</f>
        <v>0</v>
      </c>
      <c r="Q318" s="172">
        <v>1.8519999999999998E-2</v>
      </c>
      <c r="R318" s="172">
        <f>Q318*H318</f>
        <v>7.9395239999999992E-2</v>
      </c>
      <c r="S318" s="172">
        <v>0</v>
      </c>
      <c r="T318" s="173">
        <f>S318*H318</f>
        <v>0</v>
      </c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R318" s="174" t="s">
        <v>304</v>
      </c>
      <c r="AT318" s="174" t="s">
        <v>395</v>
      </c>
      <c r="AU318" s="174" t="s">
        <v>124</v>
      </c>
      <c r="AY318" s="17" t="s">
        <v>116</v>
      </c>
      <c r="BE318" s="175">
        <f>IF(N318="základná",J318,0)</f>
        <v>0</v>
      </c>
      <c r="BF318" s="175">
        <f>IF(N318="znížená",J318,0)</f>
        <v>0</v>
      </c>
      <c r="BG318" s="175">
        <f>IF(N318="zákl. prenesená",J318,0)</f>
        <v>0</v>
      </c>
      <c r="BH318" s="175">
        <f>IF(N318="zníž. prenesená",J318,0)</f>
        <v>0</v>
      </c>
      <c r="BI318" s="175">
        <f>IF(N318="nulová",J318,0)</f>
        <v>0</v>
      </c>
      <c r="BJ318" s="17" t="s">
        <v>124</v>
      </c>
      <c r="BK318" s="175">
        <f>ROUND(I318*H318,2)</f>
        <v>0</v>
      </c>
      <c r="BL318" s="17" t="s">
        <v>214</v>
      </c>
      <c r="BM318" s="174" t="s">
        <v>566</v>
      </c>
    </row>
    <row r="319" spans="1:65" s="14" customFormat="1" ht="11.25">
      <c r="B319" s="184"/>
      <c r="D319" s="177" t="s">
        <v>126</v>
      </c>
      <c r="F319" s="186" t="s">
        <v>567</v>
      </c>
      <c r="H319" s="187">
        <v>4.2869999999999999</v>
      </c>
      <c r="I319" s="188"/>
      <c r="L319" s="184"/>
      <c r="M319" s="189"/>
      <c r="N319" s="190"/>
      <c r="O319" s="190"/>
      <c r="P319" s="190"/>
      <c r="Q319" s="190"/>
      <c r="R319" s="190"/>
      <c r="S319" s="190"/>
      <c r="T319" s="191"/>
      <c r="AT319" s="185" t="s">
        <v>126</v>
      </c>
      <c r="AU319" s="185" t="s">
        <v>124</v>
      </c>
      <c r="AV319" s="14" t="s">
        <v>124</v>
      </c>
      <c r="AW319" s="14" t="s">
        <v>3</v>
      </c>
      <c r="AX319" s="14" t="s">
        <v>81</v>
      </c>
      <c r="AY319" s="185" t="s">
        <v>116</v>
      </c>
    </row>
    <row r="320" spans="1:65" s="2" customFormat="1" ht="21.75" customHeight="1">
      <c r="A320" s="32"/>
      <c r="B320" s="161"/>
      <c r="C320" s="162" t="s">
        <v>568</v>
      </c>
      <c r="D320" s="162" t="s">
        <v>119</v>
      </c>
      <c r="E320" s="163" t="s">
        <v>569</v>
      </c>
      <c r="F320" s="164" t="s">
        <v>570</v>
      </c>
      <c r="G320" s="165" t="s">
        <v>403</v>
      </c>
      <c r="H320" s="217"/>
      <c r="I320" s="167"/>
      <c r="J320" s="168">
        <f>ROUND(I320*H320,2)</f>
        <v>0</v>
      </c>
      <c r="K320" s="169"/>
      <c r="L320" s="33"/>
      <c r="M320" s="170" t="s">
        <v>1</v>
      </c>
      <c r="N320" s="171" t="s">
        <v>39</v>
      </c>
      <c r="O320" s="58"/>
      <c r="P320" s="172">
        <f>O320*H320</f>
        <v>0</v>
      </c>
      <c r="Q320" s="172">
        <v>0</v>
      </c>
      <c r="R320" s="172">
        <f>Q320*H320</f>
        <v>0</v>
      </c>
      <c r="S320" s="172">
        <v>0</v>
      </c>
      <c r="T320" s="173">
        <f>S320*H320</f>
        <v>0</v>
      </c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R320" s="174" t="s">
        <v>214</v>
      </c>
      <c r="AT320" s="174" t="s">
        <v>119</v>
      </c>
      <c r="AU320" s="174" t="s">
        <v>124</v>
      </c>
      <c r="AY320" s="17" t="s">
        <v>116</v>
      </c>
      <c r="BE320" s="175">
        <f>IF(N320="základná",J320,0)</f>
        <v>0</v>
      </c>
      <c r="BF320" s="175">
        <f>IF(N320="znížená",J320,0)</f>
        <v>0</v>
      </c>
      <c r="BG320" s="175">
        <f>IF(N320="zákl. prenesená",J320,0)</f>
        <v>0</v>
      </c>
      <c r="BH320" s="175">
        <f>IF(N320="zníž. prenesená",J320,0)</f>
        <v>0</v>
      </c>
      <c r="BI320" s="175">
        <f>IF(N320="nulová",J320,0)</f>
        <v>0</v>
      </c>
      <c r="BJ320" s="17" t="s">
        <v>124</v>
      </c>
      <c r="BK320" s="175">
        <f>ROUND(I320*H320,2)</f>
        <v>0</v>
      </c>
      <c r="BL320" s="17" t="s">
        <v>214</v>
      </c>
      <c r="BM320" s="174" t="s">
        <v>571</v>
      </c>
    </row>
    <row r="321" spans="1:65" s="12" customFormat="1" ht="25.9" customHeight="1">
      <c r="B321" s="148"/>
      <c r="D321" s="149" t="s">
        <v>72</v>
      </c>
      <c r="E321" s="150" t="s">
        <v>572</v>
      </c>
      <c r="F321" s="150" t="s">
        <v>573</v>
      </c>
      <c r="I321" s="151"/>
      <c r="J321" s="152">
        <f>BK321</f>
        <v>0</v>
      </c>
      <c r="L321" s="148"/>
      <c r="M321" s="153"/>
      <c r="N321" s="154"/>
      <c r="O321" s="154"/>
      <c r="P321" s="155">
        <f>P322+SUM(P323:P325)</f>
        <v>0</v>
      </c>
      <c r="Q321" s="154"/>
      <c r="R321" s="155">
        <f>R322+SUM(R323:R325)</f>
        <v>6.6970000000000002E-2</v>
      </c>
      <c r="S321" s="154"/>
      <c r="T321" s="156">
        <f>T322+SUM(T323:T325)</f>
        <v>0</v>
      </c>
      <c r="AR321" s="149" t="s">
        <v>81</v>
      </c>
      <c r="AT321" s="157" t="s">
        <v>72</v>
      </c>
      <c r="AU321" s="157" t="s">
        <v>73</v>
      </c>
      <c r="AY321" s="149" t="s">
        <v>116</v>
      </c>
      <c r="BK321" s="158">
        <f>BK322+SUM(BK323:BK325)</f>
        <v>0</v>
      </c>
    </row>
    <row r="322" spans="1:65" s="2" customFormat="1" ht="16.5" customHeight="1">
      <c r="A322" s="32"/>
      <c r="B322" s="161"/>
      <c r="C322" s="162" t="s">
        <v>574</v>
      </c>
      <c r="D322" s="162" t="s">
        <v>119</v>
      </c>
      <c r="E322" s="163" t="s">
        <v>575</v>
      </c>
      <c r="F322" s="164" t="s">
        <v>576</v>
      </c>
      <c r="G322" s="165" t="s">
        <v>577</v>
      </c>
      <c r="H322" s="166">
        <v>1</v>
      </c>
      <c r="I322" s="167"/>
      <c r="J322" s="168">
        <f>ROUND(I322*H322,2)</f>
        <v>0</v>
      </c>
      <c r="K322" s="169"/>
      <c r="L322" s="33"/>
      <c r="M322" s="170" t="s">
        <v>1</v>
      </c>
      <c r="N322" s="171" t="s">
        <v>39</v>
      </c>
      <c r="O322" s="58"/>
      <c r="P322" s="172">
        <f>O322*H322</f>
        <v>0</v>
      </c>
      <c r="Q322" s="172">
        <v>0</v>
      </c>
      <c r="R322" s="172">
        <f>Q322*H322</f>
        <v>0</v>
      </c>
      <c r="S322" s="172">
        <v>0</v>
      </c>
      <c r="T322" s="173">
        <f>S322*H322</f>
        <v>0</v>
      </c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R322" s="174" t="s">
        <v>578</v>
      </c>
      <c r="AT322" s="174" t="s">
        <v>119</v>
      </c>
      <c r="AU322" s="174" t="s">
        <v>81</v>
      </c>
      <c r="AY322" s="17" t="s">
        <v>116</v>
      </c>
      <c r="BE322" s="175">
        <f>IF(N322="základná",J322,0)</f>
        <v>0</v>
      </c>
      <c r="BF322" s="175">
        <f>IF(N322="znížená",J322,0)</f>
        <v>0</v>
      </c>
      <c r="BG322" s="175">
        <f>IF(N322="zákl. prenesená",J322,0)</f>
        <v>0</v>
      </c>
      <c r="BH322" s="175">
        <f>IF(N322="zníž. prenesená",J322,0)</f>
        <v>0</v>
      </c>
      <c r="BI322" s="175">
        <f>IF(N322="nulová",J322,0)</f>
        <v>0</v>
      </c>
      <c r="BJ322" s="17" t="s">
        <v>124</v>
      </c>
      <c r="BK322" s="175">
        <f>ROUND(I322*H322,2)</f>
        <v>0</v>
      </c>
      <c r="BL322" s="17" t="s">
        <v>578</v>
      </c>
      <c r="BM322" s="174" t="s">
        <v>579</v>
      </c>
    </row>
    <row r="323" spans="1:65" s="2" customFormat="1" ht="16.5" customHeight="1">
      <c r="A323" s="32"/>
      <c r="B323" s="161"/>
      <c r="C323" s="162" t="s">
        <v>580</v>
      </c>
      <c r="D323" s="162" t="s">
        <v>119</v>
      </c>
      <c r="E323" s="163" t="s">
        <v>581</v>
      </c>
      <c r="F323" s="164" t="s">
        <v>582</v>
      </c>
      <c r="G323" s="165" t="s">
        <v>577</v>
      </c>
      <c r="H323" s="166">
        <v>1</v>
      </c>
      <c r="I323" s="167"/>
      <c r="J323" s="168">
        <f>ROUND(I323*H323,2)</f>
        <v>0</v>
      </c>
      <c r="K323" s="169"/>
      <c r="L323" s="33"/>
      <c r="M323" s="170" t="s">
        <v>1</v>
      </c>
      <c r="N323" s="171" t="s">
        <v>39</v>
      </c>
      <c r="O323" s="58"/>
      <c r="P323" s="172">
        <f>O323*H323</f>
        <v>0</v>
      </c>
      <c r="Q323" s="172">
        <v>6.6970000000000002E-2</v>
      </c>
      <c r="R323" s="172">
        <f>Q323*H323</f>
        <v>6.6970000000000002E-2</v>
      </c>
      <c r="S323" s="172">
        <v>0</v>
      </c>
      <c r="T323" s="173">
        <f>S323*H323</f>
        <v>0</v>
      </c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R323" s="174" t="s">
        <v>214</v>
      </c>
      <c r="AT323" s="174" t="s">
        <v>119</v>
      </c>
      <c r="AU323" s="174" t="s">
        <v>81</v>
      </c>
      <c r="AY323" s="17" t="s">
        <v>116</v>
      </c>
      <c r="BE323" s="175">
        <f>IF(N323="základná",J323,0)</f>
        <v>0</v>
      </c>
      <c r="BF323" s="175">
        <f>IF(N323="znížená",J323,0)</f>
        <v>0</v>
      </c>
      <c r="BG323" s="175">
        <f>IF(N323="zákl. prenesená",J323,0)</f>
        <v>0</v>
      </c>
      <c r="BH323" s="175">
        <f>IF(N323="zníž. prenesená",J323,0)</f>
        <v>0</v>
      </c>
      <c r="BI323" s="175">
        <f>IF(N323="nulová",J323,0)</f>
        <v>0</v>
      </c>
      <c r="BJ323" s="17" t="s">
        <v>124</v>
      </c>
      <c r="BK323" s="175">
        <f>ROUND(I323*H323,2)</f>
        <v>0</v>
      </c>
      <c r="BL323" s="17" t="s">
        <v>214</v>
      </c>
      <c r="BM323" s="174" t="s">
        <v>583</v>
      </c>
    </row>
    <row r="324" spans="1:65" s="2" customFormat="1" ht="16.5" customHeight="1">
      <c r="A324" s="32"/>
      <c r="B324" s="161"/>
      <c r="C324" s="162" t="s">
        <v>584</v>
      </c>
      <c r="D324" s="162" t="s">
        <v>119</v>
      </c>
      <c r="E324" s="163" t="s">
        <v>291</v>
      </c>
      <c r="F324" s="164" t="s">
        <v>585</v>
      </c>
      <c r="G324" s="165" t="s">
        <v>577</v>
      </c>
      <c r="H324" s="166">
        <v>1</v>
      </c>
      <c r="I324" s="167"/>
      <c r="J324" s="168">
        <f>ROUND(I324*H324,2)</f>
        <v>0</v>
      </c>
      <c r="K324" s="169"/>
      <c r="L324" s="33"/>
      <c r="M324" s="170" t="s">
        <v>1</v>
      </c>
      <c r="N324" s="171" t="s">
        <v>39</v>
      </c>
      <c r="O324" s="58"/>
      <c r="P324" s="172">
        <f>O324*H324</f>
        <v>0</v>
      </c>
      <c r="Q324" s="172">
        <v>0</v>
      </c>
      <c r="R324" s="172">
        <f>Q324*H324</f>
        <v>0</v>
      </c>
      <c r="S324" s="172">
        <v>0</v>
      </c>
      <c r="T324" s="173">
        <f>S324*H324</f>
        <v>0</v>
      </c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R324" s="174" t="s">
        <v>214</v>
      </c>
      <c r="AT324" s="174" t="s">
        <v>119</v>
      </c>
      <c r="AU324" s="174" t="s">
        <v>81</v>
      </c>
      <c r="AY324" s="17" t="s">
        <v>116</v>
      </c>
      <c r="BE324" s="175">
        <f>IF(N324="základná",J324,0)</f>
        <v>0</v>
      </c>
      <c r="BF324" s="175">
        <f>IF(N324="znížená",J324,0)</f>
        <v>0</v>
      </c>
      <c r="BG324" s="175">
        <f>IF(N324="zákl. prenesená",J324,0)</f>
        <v>0</v>
      </c>
      <c r="BH324" s="175">
        <f>IF(N324="zníž. prenesená",J324,0)</f>
        <v>0</v>
      </c>
      <c r="BI324" s="175">
        <f>IF(N324="nulová",J324,0)</f>
        <v>0</v>
      </c>
      <c r="BJ324" s="17" t="s">
        <v>124</v>
      </c>
      <c r="BK324" s="175">
        <f>ROUND(I324*H324,2)</f>
        <v>0</v>
      </c>
      <c r="BL324" s="17" t="s">
        <v>214</v>
      </c>
      <c r="BM324" s="174" t="s">
        <v>586</v>
      </c>
    </row>
    <row r="325" spans="1:65" s="12" customFormat="1" ht="22.9" customHeight="1">
      <c r="B325" s="148"/>
      <c r="D325" s="149" t="s">
        <v>72</v>
      </c>
      <c r="E325" s="159" t="s">
        <v>587</v>
      </c>
      <c r="F325" s="159" t="s">
        <v>588</v>
      </c>
      <c r="I325" s="151"/>
      <c r="J325" s="160">
        <f>BK325</f>
        <v>0</v>
      </c>
      <c r="L325" s="148"/>
      <c r="M325" s="153"/>
      <c r="N325" s="154"/>
      <c r="O325" s="154"/>
      <c r="P325" s="155">
        <f>SUM(P326:P336)</f>
        <v>0</v>
      </c>
      <c r="Q325" s="154"/>
      <c r="R325" s="155">
        <f>SUM(R326:R336)</f>
        <v>0</v>
      </c>
      <c r="S325" s="154"/>
      <c r="T325" s="156">
        <f>SUM(T326:T336)</f>
        <v>0</v>
      </c>
      <c r="AR325" s="149" t="s">
        <v>81</v>
      </c>
      <c r="AT325" s="157" t="s">
        <v>72</v>
      </c>
      <c r="AU325" s="157" t="s">
        <v>81</v>
      </c>
      <c r="AY325" s="149" t="s">
        <v>116</v>
      </c>
      <c r="BK325" s="158">
        <f>SUM(BK326:BK336)</f>
        <v>0</v>
      </c>
    </row>
    <row r="326" spans="1:65" s="2" customFormat="1" ht="16.5" customHeight="1">
      <c r="A326" s="32"/>
      <c r="B326" s="161"/>
      <c r="C326" s="162" t="s">
        <v>589</v>
      </c>
      <c r="D326" s="162" t="s">
        <v>119</v>
      </c>
      <c r="E326" s="163" t="s">
        <v>590</v>
      </c>
      <c r="F326" s="164" t="s">
        <v>591</v>
      </c>
      <c r="G326" s="165" t="s">
        <v>155</v>
      </c>
      <c r="H326" s="166">
        <v>2</v>
      </c>
      <c r="I326" s="167"/>
      <c r="J326" s="168">
        <f>ROUND(I326*H326,2)</f>
        <v>0</v>
      </c>
      <c r="K326" s="169"/>
      <c r="L326" s="33"/>
      <c r="M326" s="170" t="s">
        <v>1</v>
      </c>
      <c r="N326" s="171" t="s">
        <v>39</v>
      </c>
      <c r="O326" s="58"/>
      <c r="P326" s="172">
        <f>O326*H326</f>
        <v>0</v>
      </c>
      <c r="Q326" s="172">
        <v>0</v>
      </c>
      <c r="R326" s="172">
        <f>Q326*H326</f>
        <v>0</v>
      </c>
      <c r="S326" s="172">
        <v>0</v>
      </c>
      <c r="T326" s="173">
        <f>S326*H326</f>
        <v>0</v>
      </c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R326" s="174" t="s">
        <v>123</v>
      </c>
      <c r="AT326" s="174" t="s">
        <v>119</v>
      </c>
      <c r="AU326" s="174" t="s">
        <v>124</v>
      </c>
      <c r="AY326" s="17" t="s">
        <v>116</v>
      </c>
      <c r="BE326" s="175">
        <f>IF(N326="základná",J326,0)</f>
        <v>0</v>
      </c>
      <c r="BF326" s="175">
        <f>IF(N326="znížená",J326,0)</f>
        <v>0</v>
      </c>
      <c r="BG326" s="175">
        <f>IF(N326="zákl. prenesená",J326,0)</f>
        <v>0</v>
      </c>
      <c r="BH326" s="175">
        <f>IF(N326="zníž. prenesená",J326,0)</f>
        <v>0</v>
      </c>
      <c r="BI326" s="175">
        <f>IF(N326="nulová",J326,0)</f>
        <v>0</v>
      </c>
      <c r="BJ326" s="17" t="s">
        <v>124</v>
      </c>
      <c r="BK326" s="175">
        <f>ROUND(I326*H326,2)</f>
        <v>0</v>
      </c>
      <c r="BL326" s="17" t="s">
        <v>123</v>
      </c>
      <c r="BM326" s="174" t="s">
        <v>592</v>
      </c>
    </row>
    <row r="327" spans="1:65" s="2" customFormat="1" ht="68.25">
      <c r="A327" s="32"/>
      <c r="B327" s="33"/>
      <c r="C327" s="32"/>
      <c r="D327" s="177" t="s">
        <v>234</v>
      </c>
      <c r="E327" s="32"/>
      <c r="F327" s="200" t="s">
        <v>593</v>
      </c>
      <c r="G327" s="32"/>
      <c r="H327" s="32"/>
      <c r="I327" s="96"/>
      <c r="J327" s="32"/>
      <c r="K327" s="32"/>
      <c r="L327" s="33"/>
      <c r="M327" s="201"/>
      <c r="N327" s="202"/>
      <c r="O327" s="58"/>
      <c r="P327" s="58"/>
      <c r="Q327" s="58"/>
      <c r="R327" s="58"/>
      <c r="S327" s="58"/>
      <c r="T327" s="59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T327" s="17" t="s">
        <v>234</v>
      </c>
      <c r="AU327" s="17" t="s">
        <v>124</v>
      </c>
    </row>
    <row r="328" spans="1:65" s="14" customFormat="1" ht="33.75">
      <c r="B328" s="184"/>
      <c r="D328" s="177" t="s">
        <v>126</v>
      </c>
      <c r="E328" s="185" t="s">
        <v>1</v>
      </c>
      <c r="F328" s="186" t="s">
        <v>594</v>
      </c>
      <c r="H328" s="187">
        <v>2</v>
      </c>
      <c r="I328" s="188"/>
      <c r="L328" s="184"/>
      <c r="M328" s="189"/>
      <c r="N328" s="190"/>
      <c r="O328" s="190"/>
      <c r="P328" s="190"/>
      <c r="Q328" s="190"/>
      <c r="R328" s="190"/>
      <c r="S328" s="190"/>
      <c r="T328" s="191"/>
      <c r="AT328" s="185" t="s">
        <v>126</v>
      </c>
      <c r="AU328" s="185" t="s">
        <v>124</v>
      </c>
      <c r="AV328" s="14" t="s">
        <v>124</v>
      </c>
      <c r="AW328" s="14" t="s">
        <v>29</v>
      </c>
      <c r="AX328" s="14" t="s">
        <v>81</v>
      </c>
      <c r="AY328" s="185" t="s">
        <v>116</v>
      </c>
    </row>
    <row r="329" spans="1:65" s="2" customFormat="1" ht="21.75" customHeight="1">
      <c r="A329" s="32"/>
      <c r="B329" s="161"/>
      <c r="C329" s="162" t="s">
        <v>595</v>
      </c>
      <c r="D329" s="162" t="s">
        <v>119</v>
      </c>
      <c r="E329" s="163" t="s">
        <v>596</v>
      </c>
      <c r="F329" s="164" t="s">
        <v>597</v>
      </c>
      <c r="G329" s="165" t="s">
        <v>155</v>
      </c>
      <c r="H329" s="166">
        <v>1</v>
      </c>
      <c r="I329" s="167"/>
      <c r="J329" s="168">
        <f>ROUND(I329*H329,2)</f>
        <v>0</v>
      </c>
      <c r="K329" s="169"/>
      <c r="L329" s="33"/>
      <c r="M329" s="170" t="s">
        <v>1</v>
      </c>
      <c r="N329" s="171" t="s">
        <v>39</v>
      </c>
      <c r="O329" s="58"/>
      <c r="P329" s="172">
        <f>O329*H329</f>
        <v>0</v>
      </c>
      <c r="Q329" s="172">
        <v>0</v>
      </c>
      <c r="R329" s="172">
        <f>Q329*H329</f>
        <v>0</v>
      </c>
      <c r="S329" s="172">
        <v>0</v>
      </c>
      <c r="T329" s="173">
        <f>S329*H329</f>
        <v>0</v>
      </c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R329" s="174" t="s">
        <v>123</v>
      </c>
      <c r="AT329" s="174" t="s">
        <v>119</v>
      </c>
      <c r="AU329" s="174" t="s">
        <v>124</v>
      </c>
      <c r="AY329" s="17" t="s">
        <v>116</v>
      </c>
      <c r="BE329" s="175">
        <f>IF(N329="základná",J329,0)</f>
        <v>0</v>
      </c>
      <c r="BF329" s="175">
        <f>IF(N329="znížená",J329,0)</f>
        <v>0</v>
      </c>
      <c r="BG329" s="175">
        <f>IF(N329="zákl. prenesená",J329,0)</f>
        <v>0</v>
      </c>
      <c r="BH329" s="175">
        <f>IF(N329="zníž. prenesená",J329,0)</f>
        <v>0</v>
      </c>
      <c r="BI329" s="175">
        <f>IF(N329="nulová",J329,0)</f>
        <v>0</v>
      </c>
      <c r="BJ329" s="17" t="s">
        <v>124</v>
      </c>
      <c r="BK329" s="175">
        <f>ROUND(I329*H329,2)</f>
        <v>0</v>
      </c>
      <c r="BL329" s="17" t="s">
        <v>123</v>
      </c>
      <c r="BM329" s="174" t="s">
        <v>598</v>
      </c>
    </row>
    <row r="330" spans="1:65" s="2" customFormat="1" ht="156">
      <c r="A330" s="32"/>
      <c r="B330" s="33"/>
      <c r="C330" s="32"/>
      <c r="D330" s="177" t="s">
        <v>234</v>
      </c>
      <c r="E330" s="32"/>
      <c r="F330" s="200" t="s">
        <v>599</v>
      </c>
      <c r="G330" s="32"/>
      <c r="H330" s="32"/>
      <c r="I330" s="96"/>
      <c r="J330" s="32"/>
      <c r="K330" s="32"/>
      <c r="L330" s="33"/>
      <c r="M330" s="201"/>
      <c r="N330" s="202"/>
      <c r="O330" s="58"/>
      <c r="P330" s="58"/>
      <c r="Q330" s="58"/>
      <c r="R330" s="58"/>
      <c r="S330" s="58"/>
      <c r="T330" s="59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T330" s="17" t="s">
        <v>234</v>
      </c>
      <c r="AU330" s="17" t="s">
        <v>124</v>
      </c>
    </row>
    <row r="331" spans="1:65" s="2" customFormat="1" ht="21.75" customHeight="1">
      <c r="A331" s="32"/>
      <c r="B331" s="161"/>
      <c r="C331" s="162" t="s">
        <v>600</v>
      </c>
      <c r="D331" s="162" t="s">
        <v>119</v>
      </c>
      <c r="E331" s="163" t="s">
        <v>601</v>
      </c>
      <c r="F331" s="164" t="s">
        <v>602</v>
      </c>
      <c r="G331" s="165" t="s">
        <v>155</v>
      </c>
      <c r="H331" s="166">
        <v>1</v>
      </c>
      <c r="I331" s="167"/>
      <c r="J331" s="168">
        <f>ROUND(I331*H331,2)</f>
        <v>0</v>
      </c>
      <c r="K331" s="169"/>
      <c r="L331" s="33"/>
      <c r="M331" s="170" t="s">
        <v>1</v>
      </c>
      <c r="N331" s="171" t="s">
        <v>39</v>
      </c>
      <c r="O331" s="58"/>
      <c r="P331" s="172">
        <f>O331*H331</f>
        <v>0</v>
      </c>
      <c r="Q331" s="172">
        <v>0</v>
      </c>
      <c r="R331" s="172">
        <f>Q331*H331</f>
        <v>0</v>
      </c>
      <c r="S331" s="172">
        <v>0</v>
      </c>
      <c r="T331" s="173">
        <f>S331*H331</f>
        <v>0</v>
      </c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  <c r="AR331" s="174" t="s">
        <v>123</v>
      </c>
      <c r="AT331" s="174" t="s">
        <v>119</v>
      </c>
      <c r="AU331" s="174" t="s">
        <v>124</v>
      </c>
      <c r="AY331" s="17" t="s">
        <v>116</v>
      </c>
      <c r="BE331" s="175">
        <f>IF(N331="základná",J331,0)</f>
        <v>0</v>
      </c>
      <c r="BF331" s="175">
        <f>IF(N331="znížená",J331,0)</f>
        <v>0</v>
      </c>
      <c r="BG331" s="175">
        <f>IF(N331="zákl. prenesená",J331,0)</f>
        <v>0</v>
      </c>
      <c r="BH331" s="175">
        <f>IF(N331="zníž. prenesená",J331,0)</f>
        <v>0</v>
      </c>
      <c r="BI331" s="175">
        <f>IF(N331="nulová",J331,0)</f>
        <v>0</v>
      </c>
      <c r="BJ331" s="17" t="s">
        <v>124</v>
      </c>
      <c r="BK331" s="175">
        <f>ROUND(I331*H331,2)</f>
        <v>0</v>
      </c>
      <c r="BL331" s="17" t="s">
        <v>123</v>
      </c>
      <c r="BM331" s="174" t="s">
        <v>603</v>
      </c>
    </row>
    <row r="332" spans="1:65" s="2" customFormat="1" ht="156">
      <c r="A332" s="32"/>
      <c r="B332" s="33"/>
      <c r="C332" s="32"/>
      <c r="D332" s="177" t="s">
        <v>234</v>
      </c>
      <c r="E332" s="32"/>
      <c r="F332" s="200" t="s">
        <v>599</v>
      </c>
      <c r="G332" s="32"/>
      <c r="H332" s="32"/>
      <c r="I332" s="96"/>
      <c r="J332" s="32"/>
      <c r="K332" s="32"/>
      <c r="L332" s="33"/>
      <c r="M332" s="201"/>
      <c r="N332" s="202"/>
      <c r="O332" s="58"/>
      <c r="P332" s="58"/>
      <c r="Q332" s="58"/>
      <c r="R332" s="58"/>
      <c r="S332" s="58"/>
      <c r="T332" s="59"/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T332" s="17" t="s">
        <v>234</v>
      </c>
      <c r="AU332" s="17" t="s">
        <v>124</v>
      </c>
    </row>
    <row r="333" spans="1:65" s="2" customFormat="1" ht="21.75" customHeight="1">
      <c r="A333" s="32"/>
      <c r="B333" s="161"/>
      <c r="C333" s="162" t="s">
        <v>604</v>
      </c>
      <c r="D333" s="162" t="s">
        <v>119</v>
      </c>
      <c r="E333" s="163" t="s">
        <v>605</v>
      </c>
      <c r="F333" s="164" t="s">
        <v>606</v>
      </c>
      <c r="G333" s="165" t="s">
        <v>155</v>
      </c>
      <c r="H333" s="166">
        <v>1</v>
      </c>
      <c r="I333" s="167"/>
      <c r="J333" s="168">
        <f>ROUND(I333*H333,2)</f>
        <v>0</v>
      </c>
      <c r="K333" s="169"/>
      <c r="L333" s="33"/>
      <c r="M333" s="170" t="s">
        <v>1</v>
      </c>
      <c r="N333" s="171" t="s">
        <v>39</v>
      </c>
      <c r="O333" s="58"/>
      <c r="P333" s="172">
        <f>O333*H333</f>
        <v>0</v>
      </c>
      <c r="Q333" s="172">
        <v>0</v>
      </c>
      <c r="R333" s="172">
        <f>Q333*H333</f>
        <v>0</v>
      </c>
      <c r="S333" s="172">
        <v>0</v>
      </c>
      <c r="T333" s="173">
        <f>S333*H333</f>
        <v>0</v>
      </c>
      <c r="U333" s="32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R333" s="174" t="s">
        <v>123</v>
      </c>
      <c r="AT333" s="174" t="s">
        <v>119</v>
      </c>
      <c r="AU333" s="174" t="s">
        <v>124</v>
      </c>
      <c r="AY333" s="17" t="s">
        <v>116</v>
      </c>
      <c r="BE333" s="175">
        <f>IF(N333="základná",J333,0)</f>
        <v>0</v>
      </c>
      <c r="BF333" s="175">
        <f>IF(N333="znížená",J333,0)</f>
        <v>0</v>
      </c>
      <c r="BG333" s="175">
        <f>IF(N333="zákl. prenesená",J333,0)</f>
        <v>0</v>
      </c>
      <c r="BH333" s="175">
        <f>IF(N333="zníž. prenesená",J333,0)</f>
        <v>0</v>
      </c>
      <c r="BI333" s="175">
        <f>IF(N333="nulová",J333,0)</f>
        <v>0</v>
      </c>
      <c r="BJ333" s="17" t="s">
        <v>124</v>
      </c>
      <c r="BK333" s="175">
        <f>ROUND(I333*H333,2)</f>
        <v>0</v>
      </c>
      <c r="BL333" s="17" t="s">
        <v>123</v>
      </c>
      <c r="BM333" s="174" t="s">
        <v>607</v>
      </c>
    </row>
    <row r="334" spans="1:65" s="2" customFormat="1" ht="156">
      <c r="A334" s="32"/>
      <c r="B334" s="33"/>
      <c r="C334" s="32"/>
      <c r="D334" s="177" t="s">
        <v>234</v>
      </c>
      <c r="E334" s="32"/>
      <c r="F334" s="200" t="s">
        <v>599</v>
      </c>
      <c r="G334" s="32"/>
      <c r="H334" s="32"/>
      <c r="I334" s="96"/>
      <c r="J334" s="32"/>
      <c r="K334" s="32"/>
      <c r="L334" s="33"/>
      <c r="M334" s="201"/>
      <c r="N334" s="202"/>
      <c r="O334" s="58"/>
      <c r="P334" s="58"/>
      <c r="Q334" s="58"/>
      <c r="R334" s="58"/>
      <c r="S334" s="58"/>
      <c r="T334" s="59"/>
      <c r="U334" s="32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T334" s="17" t="s">
        <v>234</v>
      </c>
      <c r="AU334" s="17" t="s">
        <v>124</v>
      </c>
    </row>
    <row r="335" spans="1:65" s="2" customFormat="1" ht="21.75" customHeight="1">
      <c r="A335" s="32"/>
      <c r="B335" s="161"/>
      <c r="C335" s="162" t="s">
        <v>608</v>
      </c>
      <c r="D335" s="162" t="s">
        <v>119</v>
      </c>
      <c r="E335" s="163" t="s">
        <v>609</v>
      </c>
      <c r="F335" s="164" t="s">
        <v>610</v>
      </c>
      <c r="G335" s="165" t="s">
        <v>155</v>
      </c>
      <c r="H335" s="166">
        <v>1</v>
      </c>
      <c r="I335" s="167"/>
      <c r="J335" s="168">
        <f>ROUND(I335*H335,2)</f>
        <v>0</v>
      </c>
      <c r="K335" s="169"/>
      <c r="L335" s="33"/>
      <c r="M335" s="170" t="s">
        <v>1</v>
      </c>
      <c r="N335" s="171" t="s">
        <v>39</v>
      </c>
      <c r="O335" s="58"/>
      <c r="P335" s="172">
        <f>O335*H335</f>
        <v>0</v>
      </c>
      <c r="Q335" s="172">
        <v>0</v>
      </c>
      <c r="R335" s="172">
        <f>Q335*H335</f>
        <v>0</v>
      </c>
      <c r="S335" s="172">
        <v>0</v>
      </c>
      <c r="T335" s="173">
        <f>S335*H335</f>
        <v>0</v>
      </c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R335" s="174" t="s">
        <v>123</v>
      </c>
      <c r="AT335" s="174" t="s">
        <v>119</v>
      </c>
      <c r="AU335" s="174" t="s">
        <v>124</v>
      </c>
      <c r="AY335" s="17" t="s">
        <v>116</v>
      </c>
      <c r="BE335" s="175">
        <f>IF(N335="základná",J335,0)</f>
        <v>0</v>
      </c>
      <c r="BF335" s="175">
        <f>IF(N335="znížená",J335,0)</f>
        <v>0</v>
      </c>
      <c r="BG335" s="175">
        <f>IF(N335="zákl. prenesená",J335,0)</f>
        <v>0</v>
      </c>
      <c r="BH335" s="175">
        <f>IF(N335="zníž. prenesená",J335,0)</f>
        <v>0</v>
      </c>
      <c r="BI335" s="175">
        <f>IF(N335="nulová",J335,0)</f>
        <v>0</v>
      </c>
      <c r="BJ335" s="17" t="s">
        <v>124</v>
      </c>
      <c r="BK335" s="175">
        <f>ROUND(I335*H335,2)</f>
        <v>0</v>
      </c>
      <c r="BL335" s="17" t="s">
        <v>123</v>
      </c>
      <c r="BM335" s="174" t="s">
        <v>611</v>
      </c>
    </row>
    <row r="336" spans="1:65" s="2" customFormat="1" ht="156">
      <c r="A336" s="32"/>
      <c r="B336" s="33"/>
      <c r="C336" s="32"/>
      <c r="D336" s="177" t="s">
        <v>234</v>
      </c>
      <c r="E336" s="32"/>
      <c r="F336" s="200" t="s">
        <v>599</v>
      </c>
      <c r="G336" s="32"/>
      <c r="H336" s="32"/>
      <c r="I336" s="96"/>
      <c r="J336" s="32"/>
      <c r="K336" s="32"/>
      <c r="L336" s="33"/>
      <c r="M336" s="201"/>
      <c r="N336" s="202"/>
      <c r="O336" s="58"/>
      <c r="P336" s="58"/>
      <c r="Q336" s="58"/>
      <c r="R336" s="58"/>
      <c r="S336" s="58"/>
      <c r="T336" s="59"/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T336" s="17" t="s">
        <v>234</v>
      </c>
      <c r="AU336" s="17" t="s">
        <v>124</v>
      </c>
    </row>
    <row r="337" spans="1:65" s="12" customFormat="1" ht="25.9" customHeight="1">
      <c r="B337" s="148"/>
      <c r="D337" s="149" t="s">
        <v>72</v>
      </c>
      <c r="E337" s="150" t="s">
        <v>395</v>
      </c>
      <c r="F337" s="150" t="s">
        <v>612</v>
      </c>
      <c r="I337" s="151"/>
      <c r="J337" s="152">
        <f>BK337</f>
        <v>0</v>
      </c>
      <c r="L337" s="148"/>
      <c r="M337" s="153"/>
      <c r="N337" s="154"/>
      <c r="O337" s="154"/>
      <c r="P337" s="155">
        <f>P338</f>
        <v>0</v>
      </c>
      <c r="Q337" s="154"/>
      <c r="R337" s="155">
        <f>R338</f>
        <v>0</v>
      </c>
      <c r="S337" s="154"/>
      <c r="T337" s="156">
        <f>T338</f>
        <v>0</v>
      </c>
      <c r="AR337" s="149" t="s">
        <v>142</v>
      </c>
      <c r="AT337" s="157" t="s">
        <v>72</v>
      </c>
      <c r="AU337" s="157" t="s">
        <v>73</v>
      </c>
      <c r="AY337" s="149" t="s">
        <v>116</v>
      </c>
      <c r="BK337" s="158">
        <f>BK338</f>
        <v>0</v>
      </c>
    </row>
    <row r="338" spans="1:65" s="12" customFormat="1" ht="22.9" customHeight="1">
      <c r="B338" s="148"/>
      <c r="D338" s="149" t="s">
        <v>72</v>
      </c>
      <c r="E338" s="159" t="s">
        <v>613</v>
      </c>
      <c r="F338" s="159" t="s">
        <v>614</v>
      </c>
      <c r="I338" s="151"/>
      <c r="J338" s="160">
        <f>BK338</f>
        <v>0</v>
      </c>
      <c r="L338" s="148"/>
      <c r="M338" s="153"/>
      <c r="N338" s="154"/>
      <c r="O338" s="154"/>
      <c r="P338" s="155">
        <f>SUM(P339:P342)</f>
        <v>0</v>
      </c>
      <c r="Q338" s="154"/>
      <c r="R338" s="155">
        <f>SUM(R339:R342)</f>
        <v>0</v>
      </c>
      <c r="S338" s="154"/>
      <c r="T338" s="156">
        <f>SUM(T339:T342)</f>
        <v>0</v>
      </c>
      <c r="AR338" s="149" t="s">
        <v>142</v>
      </c>
      <c r="AT338" s="157" t="s">
        <v>72</v>
      </c>
      <c r="AU338" s="157" t="s">
        <v>81</v>
      </c>
      <c r="AY338" s="149" t="s">
        <v>116</v>
      </c>
      <c r="BK338" s="158">
        <f>SUM(BK339:BK342)</f>
        <v>0</v>
      </c>
    </row>
    <row r="339" spans="1:65" s="2" customFormat="1" ht="16.5" customHeight="1">
      <c r="A339" s="32"/>
      <c r="B339" s="161"/>
      <c r="C339" s="162" t="s">
        <v>615</v>
      </c>
      <c r="D339" s="162" t="s">
        <v>119</v>
      </c>
      <c r="E339" s="163" t="s">
        <v>616</v>
      </c>
      <c r="F339" s="164" t="s">
        <v>617</v>
      </c>
      <c r="G339" s="165" t="s">
        <v>175</v>
      </c>
      <c r="H339" s="166">
        <v>5.7</v>
      </c>
      <c r="I339" s="167"/>
      <c r="J339" s="168">
        <f>ROUND(I339*H339,2)</f>
        <v>0</v>
      </c>
      <c r="K339" s="169"/>
      <c r="L339" s="33"/>
      <c r="M339" s="170" t="s">
        <v>1</v>
      </c>
      <c r="N339" s="171" t="s">
        <v>39</v>
      </c>
      <c r="O339" s="58"/>
      <c r="P339" s="172">
        <f>O339*H339</f>
        <v>0</v>
      </c>
      <c r="Q339" s="172">
        <v>0</v>
      </c>
      <c r="R339" s="172">
        <f>Q339*H339</f>
        <v>0</v>
      </c>
      <c r="S339" s="172">
        <v>0</v>
      </c>
      <c r="T339" s="173">
        <f>S339*H339</f>
        <v>0</v>
      </c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R339" s="174" t="s">
        <v>578</v>
      </c>
      <c r="AT339" s="174" t="s">
        <v>119</v>
      </c>
      <c r="AU339" s="174" t="s">
        <v>124</v>
      </c>
      <c r="AY339" s="17" t="s">
        <v>116</v>
      </c>
      <c r="BE339" s="175">
        <f>IF(N339="základná",J339,0)</f>
        <v>0</v>
      </c>
      <c r="BF339" s="175">
        <f>IF(N339="znížená",J339,0)</f>
        <v>0</v>
      </c>
      <c r="BG339" s="175">
        <f>IF(N339="zákl. prenesená",J339,0)</f>
        <v>0</v>
      </c>
      <c r="BH339" s="175">
        <f>IF(N339="zníž. prenesená",J339,0)</f>
        <v>0</v>
      </c>
      <c r="BI339" s="175">
        <f>IF(N339="nulová",J339,0)</f>
        <v>0</v>
      </c>
      <c r="BJ339" s="17" t="s">
        <v>124</v>
      </c>
      <c r="BK339" s="175">
        <f>ROUND(I339*H339,2)</f>
        <v>0</v>
      </c>
      <c r="BL339" s="17" t="s">
        <v>578</v>
      </c>
      <c r="BM339" s="174" t="s">
        <v>618</v>
      </c>
    </row>
    <row r="340" spans="1:65" s="2" customFormat="1" ht="58.5">
      <c r="A340" s="32"/>
      <c r="B340" s="33"/>
      <c r="C340" s="32"/>
      <c r="D340" s="177" t="s">
        <v>234</v>
      </c>
      <c r="E340" s="32"/>
      <c r="F340" s="200" t="s">
        <v>619</v>
      </c>
      <c r="G340" s="32"/>
      <c r="H340" s="32"/>
      <c r="I340" s="96"/>
      <c r="J340" s="32"/>
      <c r="K340" s="32"/>
      <c r="L340" s="33"/>
      <c r="M340" s="201"/>
      <c r="N340" s="202"/>
      <c r="O340" s="58"/>
      <c r="P340" s="58"/>
      <c r="Q340" s="58"/>
      <c r="R340" s="58"/>
      <c r="S340" s="58"/>
      <c r="T340" s="59"/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T340" s="17" t="s">
        <v>234</v>
      </c>
      <c r="AU340" s="17" t="s">
        <v>124</v>
      </c>
    </row>
    <row r="341" spans="1:65" s="2" customFormat="1" ht="16.5" customHeight="1">
      <c r="A341" s="32"/>
      <c r="B341" s="161"/>
      <c r="C341" s="162" t="s">
        <v>578</v>
      </c>
      <c r="D341" s="162" t="s">
        <v>119</v>
      </c>
      <c r="E341" s="163" t="s">
        <v>620</v>
      </c>
      <c r="F341" s="164" t="s">
        <v>621</v>
      </c>
      <c r="G341" s="165" t="s">
        <v>175</v>
      </c>
      <c r="H341" s="166">
        <v>17.7</v>
      </c>
      <c r="I341" s="167"/>
      <c r="J341" s="168">
        <f>ROUND(I341*H341,2)</f>
        <v>0</v>
      </c>
      <c r="K341" s="169"/>
      <c r="L341" s="33"/>
      <c r="M341" s="170" t="s">
        <v>1</v>
      </c>
      <c r="N341" s="171" t="s">
        <v>39</v>
      </c>
      <c r="O341" s="58"/>
      <c r="P341" s="172">
        <f>O341*H341</f>
        <v>0</v>
      </c>
      <c r="Q341" s="172">
        <v>0</v>
      </c>
      <c r="R341" s="172">
        <f>Q341*H341</f>
        <v>0</v>
      </c>
      <c r="S341" s="172">
        <v>0</v>
      </c>
      <c r="T341" s="173">
        <f>S341*H341</f>
        <v>0</v>
      </c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R341" s="174" t="s">
        <v>578</v>
      </c>
      <c r="AT341" s="174" t="s">
        <v>119</v>
      </c>
      <c r="AU341" s="174" t="s">
        <v>124</v>
      </c>
      <c r="AY341" s="17" t="s">
        <v>116</v>
      </c>
      <c r="BE341" s="175">
        <f>IF(N341="základná",J341,0)</f>
        <v>0</v>
      </c>
      <c r="BF341" s="175">
        <f>IF(N341="znížená",J341,0)</f>
        <v>0</v>
      </c>
      <c r="BG341" s="175">
        <f>IF(N341="zákl. prenesená",J341,0)</f>
        <v>0</v>
      </c>
      <c r="BH341" s="175">
        <f>IF(N341="zníž. prenesená",J341,0)</f>
        <v>0</v>
      </c>
      <c r="BI341" s="175">
        <f>IF(N341="nulová",J341,0)</f>
        <v>0</v>
      </c>
      <c r="BJ341" s="17" t="s">
        <v>124</v>
      </c>
      <c r="BK341" s="175">
        <f>ROUND(I341*H341,2)</f>
        <v>0</v>
      </c>
      <c r="BL341" s="17" t="s">
        <v>578</v>
      </c>
      <c r="BM341" s="174" t="s">
        <v>622</v>
      </c>
    </row>
    <row r="342" spans="1:65" s="2" customFormat="1" ht="87.75">
      <c r="A342" s="32"/>
      <c r="B342" s="33"/>
      <c r="C342" s="32"/>
      <c r="D342" s="177" t="s">
        <v>234</v>
      </c>
      <c r="E342" s="32"/>
      <c r="F342" s="200" t="s">
        <v>623</v>
      </c>
      <c r="G342" s="32"/>
      <c r="H342" s="32"/>
      <c r="I342" s="96"/>
      <c r="J342" s="32"/>
      <c r="K342" s="32"/>
      <c r="L342" s="33"/>
      <c r="M342" s="201"/>
      <c r="N342" s="202"/>
      <c r="O342" s="58"/>
      <c r="P342" s="58"/>
      <c r="Q342" s="58"/>
      <c r="R342" s="58"/>
      <c r="S342" s="58"/>
      <c r="T342" s="59"/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T342" s="17" t="s">
        <v>234</v>
      </c>
      <c r="AU342" s="17" t="s">
        <v>124</v>
      </c>
    </row>
    <row r="343" spans="1:65" s="12" customFormat="1" ht="25.9" customHeight="1">
      <c r="B343" s="148"/>
      <c r="D343" s="149" t="s">
        <v>72</v>
      </c>
      <c r="E343" s="150" t="s">
        <v>624</v>
      </c>
      <c r="F343" s="150" t="s">
        <v>625</v>
      </c>
      <c r="I343" s="151"/>
      <c r="J343" s="152">
        <f>BK343</f>
        <v>0</v>
      </c>
      <c r="L343" s="148"/>
      <c r="M343" s="153"/>
      <c r="N343" s="154"/>
      <c r="O343" s="154"/>
      <c r="P343" s="155">
        <f>SUM(P344:P347)</f>
        <v>0</v>
      </c>
      <c r="Q343" s="154"/>
      <c r="R343" s="155">
        <f>SUM(R344:R347)</f>
        <v>0</v>
      </c>
      <c r="S343" s="154"/>
      <c r="T343" s="156">
        <f>SUM(T344:T347)</f>
        <v>0</v>
      </c>
      <c r="AR343" s="149" t="s">
        <v>152</v>
      </c>
      <c r="AT343" s="157" t="s">
        <v>72</v>
      </c>
      <c r="AU343" s="157" t="s">
        <v>73</v>
      </c>
      <c r="AY343" s="149" t="s">
        <v>116</v>
      </c>
      <c r="BK343" s="158">
        <f>SUM(BK344:BK347)</f>
        <v>0</v>
      </c>
    </row>
    <row r="344" spans="1:65" s="2" customFormat="1" ht="16.5" customHeight="1">
      <c r="A344" s="32"/>
      <c r="B344" s="161"/>
      <c r="C344" s="162" t="s">
        <v>626</v>
      </c>
      <c r="D344" s="162" t="s">
        <v>119</v>
      </c>
      <c r="E344" s="163" t="s">
        <v>627</v>
      </c>
      <c r="F344" s="164" t="s">
        <v>628</v>
      </c>
      <c r="G344" s="165" t="s">
        <v>403</v>
      </c>
      <c r="H344" s="217"/>
      <c r="I344" s="167"/>
      <c r="J344" s="168">
        <f>ROUND(I344*H344,2)</f>
        <v>0</v>
      </c>
      <c r="K344" s="169"/>
      <c r="L344" s="33"/>
      <c r="M344" s="170" t="s">
        <v>1</v>
      </c>
      <c r="N344" s="171" t="s">
        <v>39</v>
      </c>
      <c r="O344" s="58"/>
      <c r="P344" s="172">
        <f>O344*H344</f>
        <v>0</v>
      </c>
      <c r="Q344" s="172">
        <v>0</v>
      </c>
      <c r="R344" s="172">
        <f>Q344*H344</f>
        <v>0</v>
      </c>
      <c r="S344" s="172">
        <v>0</v>
      </c>
      <c r="T344" s="173">
        <f>S344*H344</f>
        <v>0</v>
      </c>
      <c r="U344" s="32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R344" s="174" t="s">
        <v>123</v>
      </c>
      <c r="AT344" s="174" t="s">
        <v>119</v>
      </c>
      <c r="AU344" s="174" t="s">
        <v>81</v>
      </c>
      <c r="AY344" s="17" t="s">
        <v>116</v>
      </c>
      <c r="BE344" s="175">
        <f>IF(N344="základná",J344,0)</f>
        <v>0</v>
      </c>
      <c r="BF344" s="175">
        <f>IF(N344="znížená",J344,0)</f>
        <v>0</v>
      </c>
      <c r="BG344" s="175">
        <f>IF(N344="zákl. prenesená",J344,0)</f>
        <v>0</v>
      </c>
      <c r="BH344" s="175">
        <f>IF(N344="zníž. prenesená",J344,0)</f>
        <v>0</v>
      </c>
      <c r="BI344" s="175">
        <f>IF(N344="nulová",J344,0)</f>
        <v>0</v>
      </c>
      <c r="BJ344" s="17" t="s">
        <v>124</v>
      </c>
      <c r="BK344" s="175">
        <f>ROUND(I344*H344,2)</f>
        <v>0</v>
      </c>
      <c r="BL344" s="17" t="s">
        <v>123</v>
      </c>
      <c r="BM344" s="174" t="s">
        <v>629</v>
      </c>
    </row>
    <row r="345" spans="1:65" s="2" customFormat="1" ht="16.5" customHeight="1">
      <c r="A345" s="32"/>
      <c r="B345" s="161"/>
      <c r="C345" s="162" t="s">
        <v>630</v>
      </c>
      <c r="D345" s="162" t="s">
        <v>119</v>
      </c>
      <c r="E345" s="163" t="s">
        <v>631</v>
      </c>
      <c r="F345" s="164" t="s">
        <v>632</v>
      </c>
      <c r="G345" s="165" t="s">
        <v>403</v>
      </c>
      <c r="H345" s="217"/>
      <c r="I345" s="167"/>
      <c r="J345" s="168">
        <f>ROUND(I345*H345,2)</f>
        <v>0</v>
      </c>
      <c r="K345" s="169"/>
      <c r="L345" s="33"/>
      <c r="M345" s="170" t="s">
        <v>1</v>
      </c>
      <c r="N345" s="171" t="s">
        <v>39</v>
      </c>
      <c r="O345" s="58"/>
      <c r="P345" s="172">
        <f>O345*H345</f>
        <v>0</v>
      </c>
      <c r="Q345" s="172">
        <v>0</v>
      </c>
      <c r="R345" s="172">
        <f>Q345*H345</f>
        <v>0</v>
      </c>
      <c r="S345" s="172">
        <v>0</v>
      </c>
      <c r="T345" s="173">
        <f>S345*H345</f>
        <v>0</v>
      </c>
      <c r="U345" s="32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R345" s="174" t="s">
        <v>123</v>
      </c>
      <c r="AT345" s="174" t="s">
        <v>119</v>
      </c>
      <c r="AU345" s="174" t="s">
        <v>81</v>
      </c>
      <c r="AY345" s="17" t="s">
        <v>116</v>
      </c>
      <c r="BE345" s="175">
        <f>IF(N345="základná",J345,0)</f>
        <v>0</v>
      </c>
      <c r="BF345" s="175">
        <f>IF(N345="znížená",J345,0)</f>
        <v>0</v>
      </c>
      <c r="BG345" s="175">
        <f>IF(N345="zákl. prenesená",J345,0)</f>
        <v>0</v>
      </c>
      <c r="BH345" s="175">
        <f>IF(N345="zníž. prenesená",J345,0)</f>
        <v>0</v>
      </c>
      <c r="BI345" s="175">
        <f>IF(N345="nulová",J345,0)</f>
        <v>0</v>
      </c>
      <c r="BJ345" s="17" t="s">
        <v>124</v>
      </c>
      <c r="BK345" s="175">
        <f>ROUND(I345*H345,2)</f>
        <v>0</v>
      </c>
      <c r="BL345" s="17" t="s">
        <v>123</v>
      </c>
      <c r="BM345" s="174" t="s">
        <v>633</v>
      </c>
    </row>
    <row r="346" spans="1:65" s="2" customFormat="1" ht="16.5" customHeight="1">
      <c r="A346" s="32"/>
      <c r="B346" s="161"/>
      <c r="C346" s="162" t="s">
        <v>634</v>
      </c>
      <c r="D346" s="162" t="s">
        <v>119</v>
      </c>
      <c r="E346" s="163" t="s">
        <v>635</v>
      </c>
      <c r="F346" s="164" t="s">
        <v>636</v>
      </c>
      <c r="G346" s="165" t="s">
        <v>403</v>
      </c>
      <c r="H346" s="217"/>
      <c r="I346" s="167"/>
      <c r="J346" s="168">
        <f>ROUND(I346*H346,2)</f>
        <v>0</v>
      </c>
      <c r="K346" s="169"/>
      <c r="L346" s="33"/>
      <c r="M346" s="170" t="s">
        <v>1</v>
      </c>
      <c r="N346" s="171" t="s">
        <v>39</v>
      </c>
      <c r="O346" s="58"/>
      <c r="P346" s="172">
        <f>O346*H346</f>
        <v>0</v>
      </c>
      <c r="Q346" s="172">
        <v>0</v>
      </c>
      <c r="R346" s="172">
        <f>Q346*H346</f>
        <v>0</v>
      </c>
      <c r="S346" s="172">
        <v>0</v>
      </c>
      <c r="T346" s="173">
        <f>S346*H346</f>
        <v>0</v>
      </c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R346" s="174" t="s">
        <v>123</v>
      </c>
      <c r="AT346" s="174" t="s">
        <v>119</v>
      </c>
      <c r="AU346" s="174" t="s">
        <v>81</v>
      </c>
      <c r="AY346" s="17" t="s">
        <v>116</v>
      </c>
      <c r="BE346" s="175">
        <f>IF(N346="základná",J346,0)</f>
        <v>0</v>
      </c>
      <c r="BF346" s="175">
        <f>IF(N346="znížená",J346,0)</f>
        <v>0</v>
      </c>
      <c r="BG346" s="175">
        <f>IF(N346="zákl. prenesená",J346,0)</f>
        <v>0</v>
      </c>
      <c r="BH346" s="175">
        <f>IF(N346="zníž. prenesená",J346,0)</f>
        <v>0</v>
      </c>
      <c r="BI346" s="175">
        <f>IF(N346="nulová",J346,0)</f>
        <v>0</v>
      </c>
      <c r="BJ346" s="17" t="s">
        <v>124</v>
      </c>
      <c r="BK346" s="175">
        <f>ROUND(I346*H346,2)</f>
        <v>0</v>
      </c>
      <c r="BL346" s="17" t="s">
        <v>123</v>
      </c>
      <c r="BM346" s="174" t="s">
        <v>637</v>
      </c>
    </row>
    <row r="347" spans="1:65" s="2" customFormat="1" ht="16.5" customHeight="1">
      <c r="A347" s="32"/>
      <c r="B347" s="161"/>
      <c r="C347" s="162" t="s">
        <v>638</v>
      </c>
      <c r="D347" s="162" t="s">
        <v>119</v>
      </c>
      <c r="E347" s="163" t="s">
        <v>639</v>
      </c>
      <c r="F347" s="164" t="s">
        <v>640</v>
      </c>
      <c r="G347" s="165" t="s">
        <v>403</v>
      </c>
      <c r="H347" s="217"/>
      <c r="I347" s="167"/>
      <c r="J347" s="168">
        <f>ROUND(I347*H347,2)</f>
        <v>0</v>
      </c>
      <c r="K347" s="169"/>
      <c r="L347" s="33"/>
      <c r="M347" s="218" t="s">
        <v>1</v>
      </c>
      <c r="N347" s="219" t="s">
        <v>39</v>
      </c>
      <c r="O347" s="220"/>
      <c r="P347" s="221">
        <f>O347*H347</f>
        <v>0</v>
      </c>
      <c r="Q347" s="221">
        <v>0</v>
      </c>
      <c r="R347" s="221">
        <f>Q347*H347</f>
        <v>0</v>
      </c>
      <c r="S347" s="221">
        <v>0</v>
      </c>
      <c r="T347" s="222">
        <f>S347*H347</f>
        <v>0</v>
      </c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R347" s="174" t="s">
        <v>123</v>
      </c>
      <c r="AT347" s="174" t="s">
        <v>119</v>
      </c>
      <c r="AU347" s="174" t="s">
        <v>81</v>
      </c>
      <c r="AY347" s="17" t="s">
        <v>116</v>
      </c>
      <c r="BE347" s="175">
        <f>IF(N347="základná",J347,0)</f>
        <v>0</v>
      </c>
      <c r="BF347" s="175">
        <f>IF(N347="znížená",J347,0)</f>
        <v>0</v>
      </c>
      <c r="BG347" s="175">
        <f>IF(N347="zákl. prenesená",J347,0)</f>
        <v>0</v>
      </c>
      <c r="BH347" s="175">
        <f>IF(N347="zníž. prenesená",J347,0)</f>
        <v>0</v>
      </c>
      <c r="BI347" s="175">
        <f>IF(N347="nulová",J347,0)</f>
        <v>0</v>
      </c>
      <c r="BJ347" s="17" t="s">
        <v>124</v>
      </c>
      <c r="BK347" s="175">
        <f>ROUND(I347*H347,2)</f>
        <v>0</v>
      </c>
      <c r="BL347" s="17" t="s">
        <v>123</v>
      </c>
      <c r="BM347" s="174" t="s">
        <v>641</v>
      </c>
    </row>
    <row r="348" spans="1:65" s="2" customFormat="1" ht="6.95" customHeight="1">
      <c r="A348" s="32"/>
      <c r="B348" s="47"/>
      <c r="C348" s="48"/>
      <c r="D348" s="48"/>
      <c r="E348" s="48"/>
      <c r="F348" s="48"/>
      <c r="G348" s="48"/>
      <c r="H348" s="48"/>
      <c r="I348" s="120"/>
      <c r="J348" s="48"/>
      <c r="K348" s="48"/>
      <c r="L348" s="33"/>
      <c r="M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</row>
  </sheetData>
  <autoFilter ref="C133:K347"/>
  <mergeCells count="9">
    <mergeCell ref="E87:H87"/>
    <mergeCell ref="E124:H124"/>
    <mergeCell ref="E126:H12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BP - Búracie práce</vt:lpstr>
      <vt:lpstr>NS - Nový stav</vt:lpstr>
      <vt:lpstr>'BP - Búracie práce'!Názvy_tlače</vt:lpstr>
      <vt:lpstr>'NS - Nový stav'!Názvy_tlače</vt:lpstr>
      <vt:lpstr>'Rekapitulácia stavby'!Názvy_tlače</vt:lpstr>
      <vt:lpstr>'BP - Búracie práce'!Oblasť_tlače</vt:lpstr>
      <vt:lpstr>'NS - Nový stav'!Oblasť_tlače</vt:lpstr>
      <vt:lpstr>'Rekapitulácia stavby'!Oblasť_tlače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Mateáš</dc:creator>
  <cp:lastModifiedBy>Zlamal</cp:lastModifiedBy>
  <dcterms:created xsi:type="dcterms:W3CDTF">2020-06-12T06:47:31Z</dcterms:created>
  <dcterms:modified xsi:type="dcterms:W3CDTF">2021-02-09T11:12:28Z</dcterms:modified>
</cp:coreProperties>
</file>