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Klienci\Obsługiwane\Piekary Śląskie UM\2021\ZapytaniaOfertyAnalizy\Przetarg\SIWZ\UM\"/>
    </mc:Choice>
  </mc:AlternateContent>
  <bookViews>
    <workbookView xWindow="0" yWindow="0" windowWidth="19020" windowHeight="8700" tabRatio="974" activeTab="2"/>
  </bookViews>
  <sheets>
    <sheet name="Zakładka nr 1 - Wykaz podmiotów" sheetId="1" r:id="rId1"/>
    <sheet name="Zakładka nr 2 - Wykaz mienia AR" sheetId="9" r:id="rId2"/>
    <sheet name="Zakładka nr 2A - OG" sheetId="15" r:id="rId3"/>
    <sheet name="Zakładka nr 3 - Sprzęt elektron" sheetId="8" r:id="rId4"/>
    <sheet name="Zakładka nr 4 - Budynki ZGM" sheetId="29" r:id="rId5"/>
    <sheet name="Zakładka nr 5 - Budowle MPWiK" sheetId="30" r:id="rId6"/>
    <sheet name="Zakładka nr 6 - Flota pojazdów" sheetId="31" r:id="rId7"/>
    <sheet name="Zakładka nr 7 - OZE" sheetId="28" r:id="rId8"/>
    <sheet name="Zakładka nr 8 - Szkodowość" sheetId="32" r:id="rId9"/>
  </sheets>
  <definedNames>
    <definedName name="_xlnm._FilterDatabase" localSheetId="1" hidden="1">'Zakładka nr 2 - Wykaz mienia AR'!$A$424:$P$424</definedName>
    <definedName name="_xlnm.Print_Area" localSheetId="0">'Zakładka nr 1 - Wykaz podmiotów'!$A$1:$H$57</definedName>
    <definedName name="_xlnm.Print_Titles" localSheetId="0">'Zakładka nr 1 - Wykaz podmiotów'!$1:$1</definedName>
  </definedNames>
  <calcPr calcId="152511"/>
</workbook>
</file>

<file path=xl/calcChain.xml><?xml version="1.0" encoding="utf-8"?>
<calcChain xmlns="http://schemas.openxmlformats.org/spreadsheetml/2006/main">
  <c r="C487" i="9" l="1"/>
  <c r="H12" i="32" l="1"/>
  <c r="G12" i="32"/>
  <c r="F12" i="32"/>
  <c r="H11" i="32"/>
  <c r="F11" i="32"/>
  <c r="G5" i="32"/>
  <c r="F5" i="32"/>
  <c r="G3" i="32"/>
  <c r="F3" i="32"/>
  <c r="M3" i="32"/>
  <c r="L3" i="32"/>
  <c r="K3" i="32"/>
  <c r="J3" i="32"/>
  <c r="I3" i="32"/>
  <c r="H3" i="32"/>
  <c r="E3" i="32"/>
  <c r="D3" i="32"/>
  <c r="C3" i="32"/>
  <c r="B3" i="32"/>
  <c r="K4" i="32"/>
  <c r="J4" i="32"/>
  <c r="M5" i="32"/>
  <c r="L5" i="32"/>
  <c r="K5" i="32"/>
  <c r="J5" i="32"/>
  <c r="I5" i="32"/>
  <c r="H5" i="32"/>
  <c r="E5" i="32"/>
  <c r="D5" i="32"/>
  <c r="C5" i="32"/>
  <c r="B5" i="32"/>
  <c r="M12" i="32"/>
  <c r="L12" i="32"/>
  <c r="K12" i="32"/>
  <c r="J12" i="32"/>
  <c r="I12" i="32"/>
  <c r="C12" i="32"/>
  <c r="B12" i="32"/>
  <c r="M11" i="32"/>
  <c r="L11" i="32"/>
  <c r="K11" i="32"/>
  <c r="J11" i="32"/>
  <c r="I11" i="32"/>
  <c r="G11" i="32"/>
  <c r="C11" i="32"/>
  <c r="B11" i="32"/>
  <c r="E433" i="32"/>
  <c r="D433" i="32"/>
  <c r="E474" i="32"/>
  <c r="D474" i="32"/>
  <c r="N5" i="32" l="1"/>
  <c r="N4" i="32"/>
  <c r="N3" i="32"/>
  <c r="D434" i="32"/>
  <c r="N6" i="32" l="1"/>
  <c r="G18" i="32"/>
  <c r="F18" i="32"/>
  <c r="E481" i="32"/>
  <c r="D481" i="32"/>
  <c r="D482" i="32" l="1"/>
  <c r="C491" i="9" l="1"/>
  <c r="C7" i="28" l="1"/>
  <c r="C10" i="28" s="1"/>
  <c r="C250" i="8" l="1"/>
  <c r="C400" i="9"/>
  <c r="C399" i="9"/>
  <c r="C397" i="9"/>
  <c r="C396" i="9"/>
  <c r="C395" i="9"/>
  <c r="C375" i="9"/>
  <c r="C372" i="9"/>
  <c r="C356" i="9"/>
  <c r="C467" i="9" l="1"/>
  <c r="C247" i="8" l="1"/>
  <c r="C421" i="9" l="1"/>
  <c r="C1385" i="30" l="1"/>
  <c r="C109" i="9" l="1"/>
  <c r="C455" i="9" l="1"/>
  <c r="M13" i="32" l="1"/>
  <c r="K19" i="32"/>
  <c r="L6" i="32"/>
  <c r="N18" i="32"/>
  <c r="J19" i="32"/>
  <c r="L19" i="32"/>
  <c r="M19" i="32"/>
  <c r="L13" i="32" l="1"/>
  <c r="L24" i="32" s="1"/>
  <c r="J20" i="32"/>
  <c r="K6" i="32"/>
  <c r="K13" i="32"/>
  <c r="L20" i="32"/>
  <c r="J6" i="32"/>
  <c r="J13" i="32"/>
  <c r="M6" i="32"/>
  <c r="M24" i="32" s="1"/>
  <c r="I19" i="32"/>
  <c r="H19" i="32"/>
  <c r="G19" i="32"/>
  <c r="F19" i="32"/>
  <c r="E19" i="32"/>
  <c r="D19" i="32"/>
  <c r="C19" i="32"/>
  <c r="B19" i="32"/>
  <c r="N19" i="32"/>
  <c r="I13" i="32"/>
  <c r="H13" i="32"/>
  <c r="F13" i="32"/>
  <c r="D13" i="32"/>
  <c r="B13" i="32"/>
  <c r="L14" i="32" l="1"/>
  <c r="E13" i="32"/>
  <c r="D14" i="32" s="1"/>
  <c r="N12" i="32"/>
  <c r="N11" i="32"/>
  <c r="K24" i="32"/>
  <c r="C13" i="32"/>
  <c r="B14" i="32" s="1"/>
  <c r="G13" i="32"/>
  <c r="F14" i="32" s="1"/>
  <c r="J7" i="32"/>
  <c r="J14" i="32"/>
  <c r="L25" i="32"/>
  <c r="L7" i="32"/>
  <c r="J24" i="32"/>
  <c r="D20" i="32"/>
  <c r="D6" i="32"/>
  <c r="D24" i="32" s="1"/>
  <c r="H6" i="32"/>
  <c r="H24" i="32" s="1"/>
  <c r="E6" i="32"/>
  <c r="I6" i="32"/>
  <c r="I24" i="32" s="1"/>
  <c r="H14" i="32"/>
  <c r="B20" i="32"/>
  <c r="F20" i="32"/>
  <c r="D475" i="32"/>
  <c r="B6" i="32"/>
  <c r="B24" i="32" s="1"/>
  <c r="F6" i="32"/>
  <c r="F24" i="32" s="1"/>
  <c r="C6" i="32"/>
  <c r="G6" i="32"/>
  <c r="H20" i="32"/>
  <c r="E24" i="32" l="1"/>
  <c r="D25" i="32" s="1"/>
  <c r="N13" i="32"/>
  <c r="J25" i="32"/>
  <c r="C24" i="32"/>
  <c r="B25" i="32" s="1"/>
  <c r="G24" i="32"/>
  <c r="F25" i="32" s="1"/>
  <c r="D7" i="32"/>
  <c r="H25" i="32"/>
  <c r="H7" i="32"/>
  <c r="B7" i="32"/>
  <c r="F7" i="32"/>
  <c r="N24" i="32" l="1"/>
  <c r="N25" i="32" s="1"/>
  <c r="C489" i="9" l="1"/>
  <c r="C490" i="9"/>
  <c r="C310" i="9"/>
  <c r="B250" i="8" l="1"/>
  <c r="C293" i="9" l="1"/>
  <c r="C488" i="9" s="1"/>
  <c r="C9" i="15" l="1"/>
  <c r="B54" i="1" l="1"/>
  <c r="B53" i="1"/>
  <c r="B36" i="1"/>
  <c r="B35" i="1"/>
  <c r="B34" i="1"/>
  <c r="B51" i="1"/>
  <c r="B52" i="1"/>
  <c r="C227" i="9" l="1"/>
  <c r="C37" i="9"/>
  <c r="C200" i="8"/>
  <c r="C248" i="8" s="1"/>
  <c r="C66" i="8"/>
  <c r="C249" i="8" s="1"/>
  <c r="C5" i="9"/>
  <c r="C30" i="9"/>
  <c r="C492" i="9" s="1"/>
  <c r="C493" i="9" l="1"/>
  <c r="C251" i="8"/>
</calcChain>
</file>

<file path=xl/sharedStrings.xml><?xml version="1.0" encoding="utf-8"?>
<sst xmlns="http://schemas.openxmlformats.org/spreadsheetml/2006/main" count="14071" uniqueCount="4659">
  <si>
    <t>Ubezpieczony</t>
  </si>
  <si>
    <t>Adres</t>
  </si>
  <si>
    <t>Kod pocztowy</t>
  </si>
  <si>
    <t xml:space="preserve">NIP </t>
  </si>
  <si>
    <t>REGON</t>
  </si>
  <si>
    <t>Zamawiający:</t>
  </si>
  <si>
    <t>Zakład Ekonomiczno-Finansowej Obsługi Placówek Oświatowych</t>
  </si>
  <si>
    <t>41-946 Piekary Śląskie</t>
  </si>
  <si>
    <t>Miejskie Przedszkole nr 1</t>
  </si>
  <si>
    <t>Bytomska 79</t>
  </si>
  <si>
    <t>41-940 Piekary Śląskie</t>
  </si>
  <si>
    <t>Miejskie Przedszkole nr 2</t>
  </si>
  <si>
    <t>Cicha 38</t>
  </si>
  <si>
    <t>Miejskie Przedszkole nr 3</t>
  </si>
  <si>
    <t>Piłsudskiego 17</t>
  </si>
  <si>
    <t>Miejskie Przedszkole nr 4</t>
  </si>
  <si>
    <t>Ofiar Katynia 6</t>
  </si>
  <si>
    <t>41-943 Piekary Śląskie</t>
  </si>
  <si>
    <t>Miejskie Przedszkole nr 5 z Odziałami Integracyjnymi</t>
  </si>
  <si>
    <t>Alojzjanów 5</t>
  </si>
  <si>
    <t>Miejskie Przedszkole nr 7</t>
  </si>
  <si>
    <t>Józefa Hallera 1</t>
  </si>
  <si>
    <t>Miejskie Przedszkole nr 8</t>
  </si>
  <si>
    <t>Czempiela 5</t>
  </si>
  <si>
    <t>M. Skłodowskiej - Curie 61</t>
  </si>
  <si>
    <t>41-949 Piekary Śląskie</t>
  </si>
  <si>
    <t>Miejskie Przedszkole nr 11</t>
  </si>
  <si>
    <t>Makowskiego 10</t>
  </si>
  <si>
    <t>Miejskie Przedszkole nr 12</t>
  </si>
  <si>
    <t>Bp. Bednorza 26</t>
  </si>
  <si>
    <t>Miejskie Przedszkole nr 13</t>
  </si>
  <si>
    <t>Miejskie Przedszkole nr 15</t>
  </si>
  <si>
    <t>Miejskie Przedszkole nr 17</t>
  </si>
  <si>
    <t>P. Skargi 55</t>
  </si>
  <si>
    <t>Miejska Szkoła Podstawowa nr 1</t>
  </si>
  <si>
    <t>Szpitalna 9</t>
  </si>
  <si>
    <t>Miejska Szkoła Podstawowa nr 5 im. Wawrzyńca Hajdy</t>
  </si>
  <si>
    <t>Chopina 11</t>
  </si>
  <si>
    <t>Miejska Szkoła Podstawowa nr 11</t>
  </si>
  <si>
    <t>Śląska 8</t>
  </si>
  <si>
    <t>Miejska Szkoła Podstawowa nr 12 im. Jana Demarczyka</t>
  </si>
  <si>
    <t>Związkowa 14</t>
  </si>
  <si>
    <t>Miejska Szkoła Podstawowa nr 14</t>
  </si>
  <si>
    <t>Bp. Bednorza 29-31</t>
  </si>
  <si>
    <t>Miejska Szkoła Podstawowa nr 15 im. Powstańców Śląskich</t>
  </si>
  <si>
    <t>Kotuchy 40</t>
  </si>
  <si>
    <t>Zespół Szkolno  - Przedszkolny nr 1</t>
  </si>
  <si>
    <t>Tarnogórska 40</t>
  </si>
  <si>
    <t>41-945 Piekary Śląskie</t>
  </si>
  <si>
    <t>Zespół Szkolno  - Przedszkolny nr 2</t>
  </si>
  <si>
    <t>Rycerska 15a</t>
  </si>
  <si>
    <t>41-948 Piekary Śląskie</t>
  </si>
  <si>
    <t>Ks. Popiełuszki 8</t>
  </si>
  <si>
    <t>Bytomska 81a</t>
  </si>
  <si>
    <t>M. Skłodowskiej - Curie 108</t>
  </si>
  <si>
    <t>Gimnazjalna 24</t>
  </si>
  <si>
    <t>Zespół Szkół nr 1</t>
  </si>
  <si>
    <t>M. Skłodowskiej - Curie 49</t>
  </si>
  <si>
    <t>Młodzieżowy Dom Kultury nr 2</t>
  </si>
  <si>
    <t>Miejski Dom Kultury</t>
  </si>
  <si>
    <t>Ośrodek Kultury Andaluzja</t>
  </si>
  <si>
    <t>Roździeńskiego 99</t>
  </si>
  <si>
    <t>Miejska Biblioteka Publiczna</t>
  </si>
  <si>
    <t>Kalwaryjska 62D</t>
  </si>
  <si>
    <t>Miejski Ośrodek Pomocy Rodzinie w Piekarach Śląskich</t>
  </si>
  <si>
    <t>Bp. Nankera 103</t>
  </si>
  <si>
    <t>Bytomska 67</t>
  </si>
  <si>
    <t>Olimpijska 3</t>
  </si>
  <si>
    <t>Poradnia Psychologiczno - Pedagogiczna w Piekarach Śląskich</t>
  </si>
  <si>
    <t>Powiatowy Urząd Pracy</t>
  </si>
  <si>
    <t>Ks. Popiełuszki 14</t>
  </si>
  <si>
    <t>Zakład Gospodarki Mieszkaniowej</t>
  </si>
  <si>
    <t>Żłobek Miejski</t>
  </si>
  <si>
    <t>M. Skłodowskiej - Curie 106</t>
  </si>
  <si>
    <t>Dom Pomocy Społecznej</t>
  </si>
  <si>
    <t>Trautmana 4</t>
  </si>
  <si>
    <t>Miejskie Przedsiębiorstwo Wodociągów i Kanalizacji Sp. z o.o.</t>
  </si>
  <si>
    <t>Roździeńskiego 38</t>
  </si>
  <si>
    <t>Kotuchy 3</t>
  </si>
  <si>
    <t>Bytomska 157</t>
  </si>
  <si>
    <t>PKD</t>
  </si>
  <si>
    <t>645-116-16-59</t>
  </si>
  <si>
    <t>272475270</t>
  </si>
  <si>
    <t>000686606</t>
  </si>
  <si>
    <t>000287088</t>
  </si>
  <si>
    <t>000724749</t>
  </si>
  <si>
    <t>003455014</t>
  </si>
  <si>
    <t>272100096</t>
  </si>
  <si>
    <t>498-007-39-48</t>
  </si>
  <si>
    <t>273547793</t>
  </si>
  <si>
    <t>272002100</t>
  </si>
  <si>
    <t>272002117</t>
  </si>
  <si>
    <t>8510Z</t>
  </si>
  <si>
    <t>272002130</t>
  </si>
  <si>
    <t>272002146</t>
  </si>
  <si>
    <t>272002169</t>
  </si>
  <si>
    <t>272002175</t>
  </si>
  <si>
    <t>272002198</t>
  </si>
  <si>
    <t>272002206</t>
  </si>
  <si>
    <t>272002212</t>
  </si>
  <si>
    <t>272002229</t>
  </si>
  <si>
    <t>272002264</t>
  </si>
  <si>
    <t>000724755</t>
  </si>
  <si>
    <t>000724790</t>
  </si>
  <si>
    <t>000724637</t>
  </si>
  <si>
    <t>000724650</t>
  </si>
  <si>
    <t>000724666</t>
  </si>
  <si>
    <t>000724672</t>
  </si>
  <si>
    <t>498-000-12-74</t>
  </si>
  <si>
    <t>000724689</t>
  </si>
  <si>
    <t>000724695</t>
  </si>
  <si>
    <t>278350150</t>
  </si>
  <si>
    <t>000778604</t>
  </si>
  <si>
    <t>240431139</t>
  </si>
  <si>
    <t>498-021-04-57</t>
  </si>
  <si>
    <t>240431180</t>
  </si>
  <si>
    <t>498-025-97-42</t>
  </si>
  <si>
    <t>242571904</t>
  </si>
  <si>
    <t>000817675</t>
  </si>
  <si>
    <t>277588777</t>
  </si>
  <si>
    <t>272114359</t>
  </si>
  <si>
    <t>498- 018-96-97</t>
  </si>
  <si>
    <t>498-000-13-40</t>
  </si>
  <si>
    <t>498-000-14-75</t>
  </si>
  <si>
    <t>498-000- 14-98</t>
  </si>
  <si>
    <t>498 -000-14-81</t>
  </si>
  <si>
    <t>498-000-13-86</t>
  </si>
  <si>
    <t>498-000-13-92</t>
  </si>
  <si>
    <t>490-000-13-63</t>
  </si>
  <si>
    <t>498-000-14-17</t>
  </si>
  <si>
    <t>498-000-14-52</t>
  </si>
  <si>
    <t>498-000-14-46</t>
  </si>
  <si>
    <t>498-000-14-69</t>
  </si>
  <si>
    <t>645-195-52-76</t>
  </si>
  <si>
    <t>498 -000-12-97</t>
  </si>
  <si>
    <t>498-000-13-11</t>
  </si>
  <si>
    <t>498-000-13-05</t>
  </si>
  <si>
    <t>498-000-12-80</t>
  </si>
  <si>
    <t>498-000-13-34</t>
  </si>
  <si>
    <t>498-021-04-63</t>
  </si>
  <si>
    <t>645-177-68-00</t>
  </si>
  <si>
    <t>645-111-55-53</t>
  </si>
  <si>
    <t>653- 001-22-09</t>
  </si>
  <si>
    <t>645-111-56-59</t>
  </si>
  <si>
    <t>498-010-84-63</t>
  </si>
  <si>
    <t>653-001-21-49</t>
  </si>
  <si>
    <t>645-111-55-30</t>
  </si>
  <si>
    <t>498-014-85-86</t>
  </si>
  <si>
    <t>645-110-63-01</t>
  </si>
  <si>
    <t>653-000-41-44</t>
  </si>
  <si>
    <t>498-000-15-12</t>
  </si>
  <si>
    <t>498-007-49-88</t>
  </si>
  <si>
    <t>498-021-04-34</t>
  </si>
  <si>
    <t>240431990</t>
  </si>
  <si>
    <t>498-000-15-29</t>
  </si>
  <si>
    <t>282002123</t>
  </si>
  <si>
    <t>653-000-41-50</t>
  </si>
  <si>
    <t>271049051</t>
  </si>
  <si>
    <t>498-02-62-299</t>
  </si>
  <si>
    <t>8411Z</t>
  </si>
  <si>
    <t>3700Z</t>
  </si>
  <si>
    <t>653-001-15-75</t>
  </si>
  <si>
    <t>Bytomska 84</t>
  </si>
  <si>
    <t>Akademicki Zespół Szkół w Piekarach Śląskich</t>
  </si>
  <si>
    <t>Zespół Szkół Techniczno-Zawodowych w Piekarach Śląskich</t>
  </si>
  <si>
    <t>Zespół Szkół Specjalnych</t>
  </si>
  <si>
    <t>364886303</t>
  </si>
  <si>
    <t>498-026-58-89</t>
  </si>
  <si>
    <t>498-026-57-02</t>
  </si>
  <si>
    <t>364886450</t>
  </si>
  <si>
    <t>498-022-43-47</t>
  </si>
  <si>
    <t>498-022-79-43</t>
  </si>
  <si>
    <t>Powiatowy Inspektorat Nadzoru Budowlanego w Piekarach Śl.</t>
  </si>
  <si>
    <t>Pokrycie dachu</t>
  </si>
  <si>
    <t>1870 /1989</t>
  </si>
  <si>
    <t>Przebudowa i adaptacja pomieszczeń serwerowni na parterze budynku</t>
  </si>
  <si>
    <t>konstrukcja żelbetowa</t>
  </si>
  <si>
    <t xml:space="preserve">dach balastowy - wartwe balastową stanowi żwir rzeczny płukany ułożony na warstwie ochronnej </t>
  </si>
  <si>
    <t>pokrycie blachą trapezową stalową ocynkowaną i pokrytą dwustronnie powłoką poliestrową</t>
  </si>
  <si>
    <t>brak</t>
  </si>
  <si>
    <t>mury z cegły, stropy żelbetonowe</t>
  </si>
  <si>
    <t>drewniana</t>
  </si>
  <si>
    <t>papa</t>
  </si>
  <si>
    <t>Ściany nośne - beton, pozostałe z cegły</t>
  </si>
  <si>
    <t>cegła pełna</t>
  </si>
  <si>
    <t>stropodach wentylowany pokryty papą</t>
  </si>
  <si>
    <t>żelbetowa</t>
  </si>
  <si>
    <t>cegła, pustak</t>
  </si>
  <si>
    <t>betonowy</t>
  </si>
  <si>
    <t>kartonowo-gipsowe</t>
  </si>
  <si>
    <t xml:space="preserve">Wymiana pokrycia dachowego i elewacji, okna </t>
  </si>
  <si>
    <t>beton, papa</t>
  </si>
  <si>
    <t>papa termozgrzewalna</t>
  </si>
  <si>
    <t>murowana- cegła</t>
  </si>
  <si>
    <t>betonowa</t>
  </si>
  <si>
    <t>cegła</t>
  </si>
  <si>
    <t>stropy gęstożebrowe</t>
  </si>
  <si>
    <t>stropodach kryty papą</t>
  </si>
  <si>
    <t>cegła ceramiczna i pustaki</t>
  </si>
  <si>
    <t>dwuspadowy</t>
  </si>
  <si>
    <t>tradycyjna - murowana</t>
  </si>
  <si>
    <t>wiąźba drewniana dwuspadowa, o kącie nachylenia 45 stopni w układzie wieszarowym, słupowo-kleszczowym z dwoma wieszakami i zastrzałami</t>
  </si>
  <si>
    <t>dachówka karpiówka w koronkę na zaprawie wapiennej</t>
  </si>
  <si>
    <t>Płyty prefabrykowane</t>
  </si>
  <si>
    <t>Panwie żelbetonowe</t>
  </si>
  <si>
    <t>ściany działowe z cegły, ściany zewnętrzne z cegły</t>
  </si>
  <si>
    <t>Stropodach drewniany</t>
  </si>
  <si>
    <t>prefabrykaty, cegła</t>
  </si>
  <si>
    <t xml:space="preserve">stropodach </t>
  </si>
  <si>
    <t>ackerman</t>
  </si>
  <si>
    <t>szkieletowo-żelbetonowa z płyt betonowych (systemowych)</t>
  </si>
  <si>
    <t>stropy z płyt korytkowych</t>
  </si>
  <si>
    <t>ceglana</t>
  </si>
  <si>
    <t>krokwiowo-belkowa</t>
  </si>
  <si>
    <t>dachówka ceramiczna</t>
  </si>
  <si>
    <t>stop w postaci stropodachu</t>
  </si>
  <si>
    <t>pokryty papą</t>
  </si>
  <si>
    <t>beton/cegła</t>
  </si>
  <si>
    <t>drewniany</t>
  </si>
  <si>
    <t>papa / drewniane</t>
  </si>
  <si>
    <t>drewno</t>
  </si>
  <si>
    <t>murowana pełna cegła</t>
  </si>
  <si>
    <t>dwukomponentowa, poliuretanowa powłoka ochronna-zewnętrzna izolacja dachów</t>
  </si>
  <si>
    <t>beton,PGS,cegła</t>
  </si>
  <si>
    <t xml:space="preserve">stropodach wentylowany z płyt korytkowych, papa termozgrzewalna </t>
  </si>
  <si>
    <t xml:space="preserve">płyty korytkowe, papa termozgrzewalna </t>
  </si>
  <si>
    <t>cegła ceramiczna</t>
  </si>
  <si>
    <t>dach kryty blachą trapezową</t>
  </si>
  <si>
    <t>blacha</t>
  </si>
  <si>
    <t>elementy wielkopłytowe, żelbetowe</t>
  </si>
  <si>
    <t>stropodach wentylowany z płyt korytkowych ( sala gimnastyczna - ułożonena wiązarach strunobetonowych)</t>
  </si>
  <si>
    <t>papa 2x na lepiku</t>
  </si>
  <si>
    <t>dach płaski</t>
  </si>
  <si>
    <t>murowane z cegły pełnej</t>
  </si>
  <si>
    <t>dach jednospadowy</t>
  </si>
  <si>
    <t>ściany murowane - cegła, stropy gęstożelbetonowe, fundament - żelbetonowe ławy</t>
  </si>
  <si>
    <t>Płyty betonowe</t>
  </si>
  <si>
    <t>ok. 1910</t>
  </si>
  <si>
    <t>ściany murowane - cegła</t>
  </si>
  <si>
    <t>ściany fundamentowe murowane, ściany nośne murowane z cegieł</t>
  </si>
  <si>
    <t>dach konstrukcji drewnianej, wielospadowy</t>
  </si>
  <si>
    <t>stropodach na stropie żelbetowym, nie przełazowy</t>
  </si>
  <si>
    <t>papa na lepiku</t>
  </si>
  <si>
    <t>Miejski Ośrodek Sportu i Rekreacji w Piekarach Śląskich</t>
  </si>
  <si>
    <t>Stal – żelbet</t>
  </si>
  <si>
    <t>stalowa</t>
  </si>
  <si>
    <t>Pustaki + cegła</t>
  </si>
  <si>
    <t>papa + blacha trapezowa</t>
  </si>
  <si>
    <t>1967
Bud.-1995</t>
  </si>
  <si>
    <t>płytki korytkowe</t>
  </si>
  <si>
    <t>ściany wykonane z cegły pełnej</t>
  </si>
  <si>
    <t>dach drewniany płaski dwuspadowy</t>
  </si>
  <si>
    <t>dach kryty papą termozgrzewalną</t>
  </si>
  <si>
    <t>szkieletowa żebrowa - słupy,rygle, wypełnienie, murowana z cegły pełnej, pustaków, bloczków betonu komórkowego</t>
  </si>
  <si>
    <t>stropodach żelbetowy monolityczny wentylowany</t>
  </si>
  <si>
    <t>-</t>
  </si>
  <si>
    <t>Budynki</t>
  </si>
  <si>
    <t>styropapa</t>
  </si>
  <si>
    <t>Lp.</t>
  </si>
  <si>
    <t>Przedmiot ubezpieczenia</t>
  </si>
  <si>
    <t>Suma ubezpieczenia</t>
  </si>
  <si>
    <t>1.</t>
  </si>
  <si>
    <t>Gmina Miasto Piekary Śląskie</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</si>
  <si>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</si>
  <si>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</si>
  <si>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</si>
  <si>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</si>
  <si>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</si>
  <si>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</si>
  <si>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</si>
  <si>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</si>
  <si>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</si>
  <si>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</si>
  <si>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</si>
  <si>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</si>
  <si>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</si>
  <si>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</si>
  <si>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</si>
  <si>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</si>
  <si>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</si>
  <si>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</si>
  <si>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</si>
  <si>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</si>
  <si>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</si>
  <si>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</si>
  <si>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</si>
  <si>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</si>
  <si>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</si>
  <si>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</si>
  <si>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</si>
  <si>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</si>
  <si>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</si>
  <si>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</si>
  <si>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</si>
  <si>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</si>
  <si>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</si>
  <si>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</si>
  <si>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</si>
  <si>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</si>
  <si>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</si>
  <si>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</si>
  <si>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</si>
  <si>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</si>
  <si>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</si>
  <si>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</si>
  <si>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</si>
  <si>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</si>
  <si>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</si>
  <si>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</si>
  <si>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</si>
  <si>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</si>
  <si>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</si>
  <si>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</si>
  <si>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</si>
  <si>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</si>
  <si>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</si>
  <si>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</si>
  <si>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</si>
  <si>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</si>
  <si>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</si>
  <si>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</si>
  <si>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</si>
  <si>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</si>
  <si>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</si>
  <si>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</si>
  <si>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</si>
  <si>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</si>
  <si>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</si>
  <si>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</si>
  <si>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</si>
  <si>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</si>
  <si>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</si>
  <si>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</si>
  <si>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</si>
  <si>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</si>
  <si>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</si>
  <si>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</si>
  <si>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</si>
  <si>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</si>
  <si>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</si>
  <si>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</si>
  <si>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</si>
  <si>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</si>
  <si>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</si>
  <si>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</si>
  <si>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</si>
  <si>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</si>
  <si>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</si>
  <si>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</si>
  <si>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KB</t>
  </si>
  <si>
    <t>Materiał</t>
  </si>
  <si>
    <t>Powierzchnia w m2</t>
  </si>
  <si>
    <t>Rok budowy budynku</t>
  </si>
  <si>
    <t>Ścian</t>
  </si>
  <si>
    <t>Stropów</t>
  </si>
  <si>
    <t>Remonty</t>
  </si>
  <si>
    <t>Wyposażenie, urządzenia i maszyny</t>
  </si>
  <si>
    <t>Jednostka ma swoją siedzibę w wynajmowanych pomieszczeniach biurowych, ul. Roździeńskiego 88</t>
  </si>
  <si>
    <t>Sprzęt stacjonarny</t>
  </si>
  <si>
    <t>Miejskie Przedszkole nr 1, ul. Bytomska 79</t>
  </si>
  <si>
    <t>Miejskie Przedszkole nr 3, ul. Piłsudskiego 17</t>
  </si>
  <si>
    <t>WO</t>
  </si>
  <si>
    <t xml:space="preserve">Sprzęt stacjonarny </t>
  </si>
  <si>
    <t>Miejskie Przedszkole nr 8, ul. Czempiela 5</t>
  </si>
  <si>
    <t>Miejskie Przedszkole nr 4, ul. Ofiar Katynia 6</t>
  </si>
  <si>
    <t>Miejskie Przedszkole nr 11, ul. Makowskiego 10</t>
  </si>
  <si>
    <t>Miejskie Przedszkole nr 13, ul. Kotuchy 32</t>
  </si>
  <si>
    <t>Miejskie Przedszkole nr 15, ul. M. Skłodowskiej - Curie 104</t>
  </si>
  <si>
    <t>Miejska Szkoła Podstawowa nr 1, ul. Szpitalna 9</t>
  </si>
  <si>
    <t>Sprzęt przenośny</t>
  </si>
  <si>
    <t>Miejska Szkoła Podstawowa nr 11, ul. Śląska 8</t>
  </si>
  <si>
    <t>Miejska Szkoła Podstawowa nr 12 im. Jana Demarczyka, ul. Związkowa 14</t>
  </si>
  <si>
    <t>Miejska Szkoła Podstawowa nr 14, ul. Bp. Bednorza 29-31</t>
  </si>
  <si>
    <t>Zespół Szkolno-Przedszkolny nr 1, ul. Tarnogórska 40</t>
  </si>
  <si>
    <t>Akademicki Zespół Szkół w Piekarach Śląskich, ul. Gimnazjalna 24</t>
  </si>
  <si>
    <t>Zespół Szkół Techniczno-Zawodowych w Piekarach Śląskich, ul. Bytomska 81a</t>
  </si>
  <si>
    <t>Miejska Biblioteka Publiczna (biblioteka centralna, dyrekcja), ul. Kalwaryjska 62D</t>
  </si>
  <si>
    <t>Filia nr 6 Piekary Śląskie, ul. Partyzantów 6 (w budynku Kompani Węglowej)</t>
  </si>
  <si>
    <t>Malowanie pomieszczeń</t>
  </si>
  <si>
    <t>Dostosowanie pomieszczeń dla potrzeb działania Klubu, tj. sieć internetowa, malowanie pomieszczeń, sieć elektryczna, położenie glazury na ścianie w kuchni</t>
  </si>
  <si>
    <t>Wymiana instalacji c.o. wraz z wymianą pieca (2012 r.) malowanie ścian i wymiana okien w kotłowni, wymiana drzwi i wymiana podłóg w biurze (2013 r.), naprawa rynien, remont łazienek – w trakcie</t>
  </si>
  <si>
    <t>Wykonanie prac elektrycznych, malarskich, wykończeniowych, sieć teleinformatyczna (2012 r.), położenie nowej glazury na ścianach i podłodze w wc i kuchni, malowanie pomieszczeń</t>
  </si>
  <si>
    <t>Powiatowy Urząd Pracy, ul. Ks. Popiełuszki 14</t>
  </si>
  <si>
    <t>lata 50'</t>
  </si>
  <si>
    <t>stropodach</t>
  </si>
  <si>
    <t>Miejskie Przedszkole nr 5 z Odziałami Integracyjnymi, ul. Alojzjanów 5</t>
  </si>
  <si>
    <t>Miejskie Przedszkole nr 12, ul. Bednorza 26</t>
  </si>
  <si>
    <t>Miejskie Przedszkole nr 17, ul. Piotra Skargi 55</t>
  </si>
  <si>
    <t>Szlaban</t>
  </si>
  <si>
    <t>Zespół Szkolno  - Przedszkolny nr 2, ul. Rycerska 15a</t>
  </si>
  <si>
    <t>dach kryty papą</t>
  </si>
  <si>
    <t>dach dwuspadowy wykonany z żelbetowych płyt panwiowych</t>
  </si>
  <si>
    <t>płyta betonowa</t>
  </si>
  <si>
    <t>Hala sportowa, ul. Ziętka 60</t>
  </si>
  <si>
    <t>Sala gimnastyczna, ul. Drzymały 3</t>
  </si>
  <si>
    <t>Sala sportowa, ul. Szkolna 1a</t>
  </si>
  <si>
    <t>Obiekt sportowy (w tym: budynek), ul. M.C. Skłodowskiej 49</t>
  </si>
  <si>
    <t>Boisko piłkarskie, ul. Szymanowskiego 2b</t>
  </si>
  <si>
    <t>287
(budynek)</t>
  </si>
  <si>
    <t>1 104
(budynek)</t>
  </si>
  <si>
    <t>System monitoringu wizyjnego i system syren alarmowych na terenie Gminy Piekary Śląskie</t>
  </si>
  <si>
    <t xml:space="preserve">Urządzenia systemu dynamicznej informacji parkingowej </t>
  </si>
  <si>
    <t xml:space="preserve">Sygnalizacje świetlne </t>
  </si>
  <si>
    <t>Zespół Szkół Specjalnych, ul. Armii Krajowej 2</t>
  </si>
  <si>
    <t>Amfiteatr z trybunami, ul. Armii Krajowej 2</t>
  </si>
  <si>
    <t>Magazyn gazów technicznych - cz.budowlana</t>
  </si>
  <si>
    <t>Magazyn smarów i olejów - cz.budowlana</t>
  </si>
  <si>
    <t>Budynek pras.Oczyszcz.os.Wieczorka</t>
  </si>
  <si>
    <t>Budynek Obsługi Oczyszcz. oś.Wieczorka</t>
  </si>
  <si>
    <t>Wymiennikownia</t>
  </si>
  <si>
    <t>Budynek przepompowni ścieków Kamienna i ogrodzenie</t>
  </si>
  <si>
    <t>Budynek administracyjny, ul.Roździeńskiego 38</t>
  </si>
  <si>
    <t>Budynek Stacji Parter</t>
  </si>
  <si>
    <t>Garaż blaszany</t>
  </si>
  <si>
    <t>Magazyn blaszany</t>
  </si>
  <si>
    <t xml:space="preserve">drewniany </t>
  </si>
  <si>
    <t>Budynek administracyjny ul. Śląska 17</t>
  </si>
  <si>
    <t>Budynek socjalny, ul. 3-go Maja 35</t>
  </si>
  <si>
    <t>Budynek socjalny, ul. Plebiscytowa 3</t>
  </si>
  <si>
    <t>Budynek komunalny, ul. Tarnogórska 49</t>
  </si>
  <si>
    <t>Budynek socjalny, ul. Bończyka 10</t>
  </si>
  <si>
    <t>Budynek socjalny, ul. Bytomska 59</t>
  </si>
  <si>
    <t>Budynek komunalny, ul. Bytomska 65</t>
  </si>
  <si>
    <t>Budynek komunalny, ul. Bytomska 67</t>
  </si>
  <si>
    <t>Budynek komunalny, ul. Bytomska 72</t>
  </si>
  <si>
    <t>Budynek komunalny, ul. Bytomska 89</t>
  </si>
  <si>
    <t>Budynek socjalny, ul. Bytomska 124a</t>
  </si>
  <si>
    <t>Budynek komunalny, ul. Bytomska 130</t>
  </si>
  <si>
    <t>Budynek komunalny, ul. Bytomska 159</t>
  </si>
  <si>
    <t>Budynek komunalny, ul. Bytomska 161</t>
  </si>
  <si>
    <t>Budynek socjalny, ul. Bytomska 182</t>
  </si>
  <si>
    <t>Budynek użytkowy, ul. Bytomska 343</t>
  </si>
  <si>
    <t>Budynek socjalny, ul. Czarneckiego 1a</t>
  </si>
  <si>
    <t>Budynek socjalny, ul. Damrota 19</t>
  </si>
  <si>
    <t>Budynek socjalny, ul. Damrota 24</t>
  </si>
  <si>
    <t>Budynek socjalny, ul. Janty 1a</t>
  </si>
  <si>
    <t>Budynek socjalny, ul. Janty 1b</t>
  </si>
  <si>
    <t>Budynek socjalny, ul. Janty 3</t>
  </si>
  <si>
    <t>Budynek socjalny, ul. Janty 6</t>
  </si>
  <si>
    <t>Budynek socjalny, ul. Kalwaryjska 53</t>
  </si>
  <si>
    <t>Budynek socjalny, ul. Kalwaryjska 63</t>
  </si>
  <si>
    <t>Budynek socjalny, ul. Kanałowa 3</t>
  </si>
  <si>
    <t>Budynek socjalny, ul. Kościuszki 21</t>
  </si>
  <si>
    <t>Budynek socjalny, ul. Kościuszki 22</t>
  </si>
  <si>
    <t>Budynek socjalny, ul. 1-go Maja 28</t>
  </si>
  <si>
    <t>Budynek socjalny, ul. 1-go Maja 30</t>
  </si>
  <si>
    <t>Budynek komunalny, ul. Miarki 1</t>
  </si>
  <si>
    <t>Budynek socjalny, ul. Sienkiewicza 1a</t>
  </si>
  <si>
    <t>Budynek socjalny, ul. Traugutta 1</t>
  </si>
  <si>
    <t>Budynek komunalny, ul. Wigury 5</t>
  </si>
  <si>
    <t>Budynek socjalny, ul. Wyszyńskiego 8a</t>
  </si>
  <si>
    <t>Budynek komunalny, ul. Wyszyńskiego 26</t>
  </si>
  <si>
    <t>Budynek komunalny, ul. Wyszyńskiego 31</t>
  </si>
  <si>
    <t>Budynek komunalny, ul. Wyszyńskiego 36</t>
  </si>
  <si>
    <t>Budynek socjalny, ul. Wyszyńskiego 41</t>
  </si>
  <si>
    <t>Budynek komunalny, ul. Wyzwolenia 3</t>
  </si>
  <si>
    <t>Budynek komunalny, ul. Długosza 84</t>
  </si>
  <si>
    <t>Budynek socjalny, ul. Makowskiego 12</t>
  </si>
  <si>
    <t>Budynek socjalny, ul. Makowskiego 16</t>
  </si>
  <si>
    <t>Budynek socjalny, ul. Oświęcimska 1</t>
  </si>
  <si>
    <t>Budynek socjalny, ul. Piekarska 10</t>
  </si>
  <si>
    <t>Budynek socjalny, ul. Piekarska 108</t>
  </si>
  <si>
    <t>Budynek socjalny, ul. Bednorza 4</t>
  </si>
  <si>
    <t>Budynek socjalny, ul. Bednorza 45</t>
  </si>
  <si>
    <t>Budynek socjalny, ul. Bednorza 47</t>
  </si>
  <si>
    <t>Budynek socjalny, ul. Gałczyńskiego 2</t>
  </si>
  <si>
    <t>Budynek komunalny, ul. Harcerska 2</t>
  </si>
  <si>
    <t>Budynek komunalny, ul. Hutnicza 1</t>
  </si>
  <si>
    <t>Budynek komunalny, ul. Hutnicza 3</t>
  </si>
  <si>
    <t>Budynek komunalny, ul. Hutnicza 5</t>
  </si>
  <si>
    <t>Budynek komunalny, ul. Roździeńskiego 36</t>
  </si>
  <si>
    <t>Budynek socjalny, ul. Roździeńskiego 46</t>
  </si>
  <si>
    <t>Budynek socjalny, ul. Roździeńskiego 68</t>
  </si>
  <si>
    <t>Budynek socjalny, ul. Roździeńskiego 65-65a</t>
  </si>
  <si>
    <t>Budynek komunalny, ul. Roździeńskiego 73</t>
  </si>
  <si>
    <t>Budynek socjalny, ul. Roździeńskiego 79</t>
  </si>
  <si>
    <t>Budynek komunalny, ul. Roździeńskiego 81</t>
  </si>
  <si>
    <t>Budynek socjalny, ul. Roździeńskiego 85</t>
  </si>
  <si>
    <t>Budynek socjalny, ul. Jagiellońska 58</t>
  </si>
  <si>
    <t>Budynek socjalny, ul. Jagiellońska 68</t>
  </si>
  <si>
    <t>Budynek komunalny, ul. Karłowicza 2</t>
  </si>
  <si>
    <t>Budynek komunalny, ul. Przyjaźni 48</t>
  </si>
  <si>
    <t>Budynek socjalny, ul. Przyjaźni 87</t>
  </si>
  <si>
    <t>Budynek socjalny, ul. Przyjaźni 89</t>
  </si>
  <si>
    <t>Budynek komunalny, ul. Przyjaźni 269</t>
  </si>
  <si>
    <t>Budynek komunalny, ul. Przyjaźni 270</t>
  </si>
  <si>
    <t>Budynek komunalny, ul. Sikorskiego 8</t>
  </si>
  <si>
    <t>Budynek użytkowy, ul. Poniatowskiego 1a</t>
  </si>
  <si>
    <t>Budynek użytkowy, ul. Przyjaźni 200a</t>
  </si>
  <si>
    <t>Budynek komunalny, ul. Okulickiego 2</t>
  </si>
  <si>
    <t>Budynek komunalny, ul. Papieża Jana Pawła II 81</t>
  </si>
  <si>
    <t>Budynek komunalny, ul. Waculika 9</t>
  </si>
  <si>
    <t>Budynek komunalny, ul. Waculika 20</t>
  </si>
  <si>
    <t>Młodzieżowy Dom Kultury nr 2, ul. Bytomska 152</t>
  </si>
  <si>
    <t>Młodzieżowy Dom Kultury nr 2, ul. Popiełuszki 1</t>
  </si>
  <si>
    <t>Budynek komunalny, ul. Szymanowskiego 1a i b</t>
  </si>
  <si>
    <t>Podsumowanie</t>
  </si>
  <si>
    <t>Budowle</t>
  </si>
  <si>
    <t>Zabezpieczenia przeciwpożarowe</t>
  </si>
  <si>
    <t>Gmina Miasto Piekary Śląskie wraz z Urzędem Miasta</t>
  </si>
  <si>
    <t>Park Przemysłowo Technologiczny EkoPark w Piekarach Śląskich sp. z o.o.</t>
  </si>
  <si>
    <t>Powiatowy Inspektorat Nadzoru Budowlanego w Piekarach Śląskich</t>
  </si>
  <si>
    <t>Miejskie Przedsiębiorstwo Wodociągów i Kanalizacji sp. z o.o.</t>
  </si>
  <si>
    <t>Zakład Gospodarki Mieszkaniowej w Piekarach Śląskich</t>
  </si>
  <si>
    <t>Wszystkie wykazy mienia podlegać będą aktualizacji przed wystawieniem polis.</t>
  </si>
  <si>
    <t>Zamawiający pozostawia sobie prawo do zmiany rodzaju wartości.</t>
  </si>
  <si>
    <t>Budowle, ul. Cicha 38</t>
  </si>
  <si>
    <t>Miejskie Przedszkole nr 2, ul. Cicha 38</t>
  </si>
  <si>
    <t>Budynek, w którym mieści się Dom Dziecka administrowany jest przez Zakład Gospodarki Mieszkaniowej w Piekarach Śląskich</t>
  </si>
  <si>
    <t>Zakład Gospodarki Komunalnej sp. z o.o.</t>
  </si>
  <si>
    <t>Dzieła sztuki, eksponaty</t>
  </si>
  <si>
    <t>ceramiczne /drewniane</t>
  </si>
  <si>
    <t>żelbeton</t>
  </si>
  <si>
    <t>drewniana-krokwie /żelbeton</t>
  </si>
  <si>
    <t xml:space="preserve">cegła </t>
  </si>
  <si>
    <t>Jerzego Ziętka 60</t>
  </si>
  <si>
    <t>murowane</t>
  </si>
  <si>
    <t>dachówka</t>
  </si>
  <si>
    <t xml:space="preserve">Budynek Urzędu Miasta, ul. Żwirki 23A, 41-940 Piekary Śląskie           </t>
  </si>
  <si>
    <t>1955/1999</t>
  </si>
  <si>
    <t>Budynki, w tym:</t>
  </si>
  <si>
    <t>a</t>
  </si>
  <si>
    <t>b</t>
  </si>
  <si>
    <t>c</t>
  </si>
  <si>
    <t>d</t>
  </si>
  <si>
    <t>e</t>
  </si>
  <si>
    <t>f</t>
  </si>
  <si>
    <t>wiązarów kratowych</t>
  </si>
  <si>
    <t>eternit falisty</t>
  </si>
  <si>
    <t>płyta azbestowa</t>
  </si>
  <si>
    <t>blacha trapezowa</t>
  </si>
  <si>
    <t>blacha drobnofalista</t>
  </si>
  <si>
    <t>remont 2015-2016</t>
  </si>
  <si>
    <t>remont 2016</t>
  </si>
  <si>
    <t>remont 2012</t>
  </si>
  <si>
    <t>Miejskie Centrum Informacji Turystycznej sp. z o.o., ul. Bytomska 157 - lokal wynajmowany od ZGM</t>
  </si>
  <si>
    <t>Organy, dzieła sztuki, ekponaty</t>
  </si>
  <si>
    <t>Organy firmy Klimosz i Dyrszlag z 1931 r</t>
  </si>
  <si>
    <t>Systemy miejskie, sygnalizacje, itp.</t>
  </si>
  <si>
    <t>Budynek krat - część budowlana</t>
  </si>
  <si>
    <t>Opis budynków zawarty został w zakładce nr 4.</t>
  </si>
  <si>
    <t>Bytomska 152</t>
  </si>
  <si>
    <t>Zabezpieczenia przeciwkradzieżowe</t>
  </si>
  <si>
    <t>co najmniej 2 zamki wielozastawkowe w każdych drzwiach zewnętrznych,
okratowane okna budynku częściowo,
system alarmujący służby z całodobową ochroną</t>
  </si>
  <si>
    <t>272002241</t>
  </si>
  <si>
    <t>Ośrodek Kultury Andaluzja w Piekarach Śląskich</t>
  </si>
  <si>
    <t xml:space="preserve">Oświęcimska 45 </t>
  </si>
  <si>
    <t xml:space="preserve">2008-2010 - Remont generalny – III etapy </t>
  </si>
  <si>
    <t>269,33 </t>
  </si>
  <si>
    <t xml:space="preserve">żelbetowe, monolityczne </t>
  </si>
  <si>
    <t>Stacja dmuchawy - cz. Budowlana</t>
  </si>
  <si>
    <t>Budynek odwadniania i zagęszczania osadu</t>
  </si>
  <si>
    <t>Przepompownia ścieków Brzechwy- bud. Obsługi</t>
  </si>
  <si>
    <t>Kotuchy 42</t>
  </si>
  <si>
    <t>Zespół Szkolno - Przedszkolny nr 2</t>
  </si>
  <si>
    <t>Żłobek Miejski w Piekarach Śląskich</t>
  </si>
  <si>
    <t>gaśnice: 2 szt.</t>
  </si>
  <si>
    <t>gaśnice: 1 szt.</t>
  </si>
  <si>
    <t>co najmniej 2 zamki wielozastawkowe w każdych drzwiach zewnętrznych</t>
  </si>
  <si>
    <t>co najmniej 2 zamki wielozastawkowe w każdych drzwiach zewnętrznych,
okratowane okna budynku,
stały dozór wewnątrz</t>
  </si>
  <si>
    <t>co najmniej 2 zamki wielozastawkowe w każdych drzwiach zewnętrznych,
okratowane okna budynku</t>
  </si>
  <si>
    <t>co najmniej 2 zamki wielozastawkowe w każdych drzwiach zewnętrznych,
stały dozór wewnątrz</t>
  </si>
  <si>
    <t xml:space="preserve">gaśnice: 22 szt. 
hydranty wewnętrzne: 8 szt. </t>
  </si>
  <si>
    <t>gaśnice: 17 szt. 
Hydranty wewmętrzne: 4 szt.</t>
  </si>
  <si>
    <t xml:space="preserve">Budynek Urzędu Miasta i Urzędu Stanu Cywilnego, 
ul. Bytomska 84, 41-940 Piekary Śląskie </t>
  </si>
  <si>
    <t xml:space="preserve">Budynek Urzędu Miasta, ul. Bytomska 92, 41-940 Piekary Śląskie </t>
  </si>
  <si>
    <t>gaśnice: 3 szt.</t>
  </si>
  <si>
    <t xml:space="preserve">gaśnice: 2 szt., 
hydranty zewnętrzne: 2 szt. </t>
  </si>
  <si>
    <t xml:space="preserve">gaśnice: 4 szt. </t>
  </si>
  <si>
    <t xml:space="preserve">gaśnice: 1 szt,. </t>
  </si>
  <si>
    <t>co najmniej 2 zamki wielozastawkowe w każdych drzwiach zewnętrznych,
alarm tylko na miejscu,
system alarmujący służby z całodobową ochroną</t>
  </si>
  <si>
    <t>co najmniej 2 zamki wielozastawkowe w każdych drzwiach zewnętrznych,
okratowane drzwi budynku</t>
  </si>
  <si>
    <t xml:space="preserve"> co najmniej 2 zamki wielozastawkowe w każdych drzwiach zewnętrznych, okratowane drzwi budynku,
alarm tylko na miejscu</t>
  </si>
  <si>
    <t>gaśnice: 9 szt.
hydranty zewn.: 4 szt.</t>
  </si>
  <si>
    <t>Domek nad zalewem Nakło - Chechło</t>
  </si>
  <si>
    <t>Budynki wyłączone z eksploatacji, w tym:</t>
  </si>
  <si>
    <t>ul. Długosza 90</t>
  </si>
  <si>
    <t>ul. Bytomska 204</t>
  </si>
  <si>
    <t>ul. Roździeńskiego 62</t>
  </si>
  <si>
    <t>Powierzchnia 
w m2</t>
  </si>
  <si>
    <t>Środki Trwałe  (Grupa III - VIII)</t>
  </si>
  <si>
    <t>Miejska Szkoła Podstawowa nr 2</t>
  </si>
  <si>
    <t>381010919</t>
  </si>
  <si>
    <t>Miejska Szkoła Podstawowa nr 2, ul. Ks. Popiełuszki 8</t>
  </si>
  <si>
    <t>co najmniej 2 zamki wielozastawkowe w każdych drzwiach zewnętrznych,
stały dozór wewnątrz, alarm tylko na miejscu</t>
  </si>
  <si>
    <t>co najmniej 2 zamki wielozastawkowe w każdych drzwiach zewnętrznych, stały dozór wewnątrz</t>
  </si>
  <si>
    <t>co najmniej 2 zamki wielozastawkowe w każdych drzwiach zewnętrznych,
stały dozór wewnątrz, stały dozór na zewnątrz</t>
  </si>
  <si>
    <t>lokal mieszkalny ul. gen. Stanisława Maczka 12/III/8</t>
  </si>
  <si>
    <t>cegła ceramiczna pełna</t>
  </si>
  <si>
    <t>dach jednospadowy pokryty papa asfaltową</t>
  </si>
  <si>
    <t>Pompownia osadu wtórnego - cz. budowlana</t>
  </si>
  <si>
    <t>Miejska Biblioteka Publiczna (filia nr 2), ul. Bytomska 205 A 
(wraz z nakładami inwestycyjnymi)</t>
  </si>
  <si>
    <t>Filia nr 3 Piekary Śląskie, ul. Tarnogórska 49 
(w budynku Miejskiego Domu Kultury)</t>
  </si>
  <si>
    <t>Filia nr 5 Piekary Śląskie, ul. Kusocińskiego 4 
(budynek Zakładu Gospodaki Mieszkaniowej)</t>
  </si>
  <si>
    <t>Kompleks sportowy (w tym: budynek), ul. Olimpijska 3</t>
  </si>
  <si>
    <t>Budynek użytkowy, ul. Nankera 103 a</t>
  </si>
  <si>
    <t>Budynek komunalny, ul. Andersa 4</t>
  </si>
  <si>
    <t>Budynek użytkowy, ul. Śląska 5</t>
  </si>
  <si>
    <t>Budynek komunalny, ul. A. Krajowej 5</t>
  </si>
  <si>
    <t>gaśnice: 8 szt.,  hydranty: 3 szt.</t>
  </si>
  <si>
    <t xml:space="preserve">gaśnice/agregaty: 13 szt.
hydranty wewnętrzne : 8 szt. </t>
  </si>
  <si>
    <t>Miejska Szkoła Podstawowa nr 15 im. Powstańców Śląskich, 
ul. Kotuchy 40</t>
  </si>
  <si>
    <t>Zespół Szkolno - Przedszkolny nr 1</t>
  </si>
  <si>
    <t>gaśnice: 25 szt.,
hydranty wewn.: 8 szt</t>
  </si>
  <si>
    <t>ul. Armii Krajowej 2</t>
  </si>
  <si>
    <t>gaśnice</t>
  </si>
  <si>
    <t xml:space="preserve">gaśnice: 6 szt. </t>
  </si>
  <si>
    <t>Bytomska 73;
Filia w Kozłowej Górze 
ul. Tarnogórska 49</t>
  </si>
  <si>
    <t>2017 - modernizacja studia radiowego i produkcyjnego Radia
2018/2019 -  termomodernizacja; dalszy etap modernizacji obejmujący przebudowę i wyposażenie Sali widowiskowej</t>
  </si>
  <si>
    <t>system monitoringu, system alarmowy</t>
  </si>
  <si>
    <t>gaśnice: 18,  hydranty wew.: 6,
 system automatycznej sygnalizacji pożaru</t>
  </si>
  <si>
    <t xml:space="preserve"> 2018 - termomodernizacja</t>
  </si>
  <si>
    <t xml:space="preserve">gaśnice: 3 szt. </t>
  </si>
  <si>
    <t>2017- roku przeprowadzono generalny remont budynku - remont dachu, wymiana okien i drzwi, zamontowanie instalacji gazowej z piecem do CO, przebudowa ścian wewnetrznych, remont schodów, dostosowanie budynku do osób niepełnosprawnych, wymiana instalacji wodnokanalizacyjnej i sanitarnej, wymiana instalacji elektrycznej, ocieplenie budynku i nowa elewacja, malowanie ścian, remont sufitów - obniżanie, wymiana podłóg (wylewki betonowe i wykładzina PCW przemysłowa)</t>
  </si>
  <si>
    <t>Placówka Opiekuńczo-Wychowawcza w Piekarach Śląskich  1</t>
  </si>
  <si>
    <t>Placówka Opiekuńczo-Wychowawcza w Piekarach Śląskich  2</t>
  </si>
  <si>
    <t>Placówka Opiekuńczo-Wychowawcza w Piekarach Śląskich  3</t>
  </si>
  <si>
    <t>Placówka Opiekuńczo-Wychowawcza w Piekarach Śląskich  4</t>
  </si>
  <si>
    <t>Placówka Opiekuńczo-Wychowawcza w Piekarach Śląskich  5</t>
  </si>
  <si>
    <t>Centrum Administracyjne Placówek Opiekuńczo Wychowawczych w Piekarach Śląskich</t>
  </si>
  <si>
    <t>382056326</t>
  </si>
  <si>
    <t>498-026-94-04</t>
  </si>
  <si>
    <t>ul. W. Roździeńskiego 38,
ul. W. Roździeńskiego 2A</t>
  </si>
  <si>
    <t xml:space="preserve">hydranty zewnętrzne: 1 szt., </t>
  </si>
  <si>
    <t>co najmniej 2 zamki wielozastawkowe w każdych drzwiach zewnętrznych, 
stały dozór wewnątrz</t>
  </si>
  <si>
    <t xml:space="preserve">okratowane okna budynku, system alarmujący służby z całodobową ochroną </t>
  </si>
  <si>
    <t xml:space="preserve">gaśnice: 7 szt., hydranty: 2 szt. </t>
  </si>
  <si>
    <t xml:space="preserve"> 498-026-89-65</t>
  </si>
  <si>
    <t xml:space="preserve"> 368198942</t>
  </si>
  <si>
    <t>498-02-672-33</t>
  </si>
  <si>
    <t>Centrum Administracyjne Placówek Opiekuńczo Wychowawczych</t>
  </si>
  <si>
    <t>System monitoringu</t>
  </si>
  <si>
    <t>System alarmu, monitoringu</t>
  </si>
  <si>
    <t>ul. Bytomska 92</t>
  </si>
  <si>
    <t>NIE</t>
  </si>
  <si>
    <t>TAK</t>
  </si>
  <si>
    <t>budynek młyna położony przy ul. Sadowskiego 
(działka nr 2425/238)</t>
  </si>
  <si>
    <t>Pozostałe Środki Trwałe (konto 013)</t>
  </si>
  <si>
    <t xml:space="preserve">ściany nośne z płyt żelbetowych, ścianki działowe z cegły i pustaków, stropy międzykondygnacyjne z płyt żelbetowych </t>
  </si>
  <si>
    <t>Jednostka nie wykazuje sprzętu elektronicznego do ubezpieczenia</t>
  </si>
  <si>
    <t>Budynek komunalny, ul. Tarnogórska 61</t>
  </si>
  <si>
    <t xml:space="preserve">Budynek komunalny, ul. Karłowicza 11 a </t>
  </si>
  <si>
    <t xml:space="preserve">Miejska Szkoła Podstawowa nr 9 z Oddziałami Integracyjnymi im. Gustawa Morcinka </t>
  </si>
  <si>
    <t>Dzielnicowy Dom Kultury w Piekarach Śląskich</t>
  </si>
  <si>
    <t>Motopompa przewoźna na przyczepie</t>
  </si>
  <si>
    <t>Razem</t>
  </si>
  <si>
    <t>L.p.</t>
  </si>
  <si>
    <t>Suma Ubezpieczenia</t>
  </si>
  <si>
    <t>Zabezpieczenia</t>
  </si>
  <si>
    <t>Istniejące instalacje</t>
  </si>
  <si>
    <t>Maszyny i urządzenia są oczyszczone, konserwowane oraz odłączone od źródeł zasilania?</t>
  </si>
  <si>
    <t>Gaśnice oraz inne instalacje ppoż. znajdują się w wyznaczonym miejscu, są sprawne technicznie i gotowe do użycia?</t>
  </si>
  <si>
    <t>Teren jest ogrodzony, dozorowany, oświetlony 
w porze nocnej?</t>
  </si>
  <si>
    <t>Z urządzeń (instalacji) wodno-kanalizacyjnych 
i technologicznych została usunięta woda, inne ciecze oraz para?</t>
  </si>
  <si>
    <t>elektryczna, wod-kan.</t>
  </si>
  <si>
    <t>elektryczna, wod-kan., c.o.</t>
  </si>
  <si>
    <t>Dworzec autobusowy, ul. Jana Pawła II  w Piekarach Śląskich</t>
  </si>
  <si>
    <t xml:space="preserve">ul. J. Poniatowskiego 1a </t>
  </si>
  <si>
    <t>gaśnice: 3 szt., hydranty: 2 szt.</t>
  </si>
  <si>
    <t xml:space="preserve">gaśnice: 2 szt. </t>
  </si>
  <si>
    <t xml:space="preserve">gaśnice: 1 szt. </t>
  </si>
  <si>
    <t>gaśnice: 3 szt. , hydranty: 1 szt.</t>
  </si>
  <si>
    <t>Sprawne gaśnice</t>
  </si>
  <si>
    <t>Nie</t>
  </si>
  <si>
    <t>Ściany</t>
  </si>
  <si>
    <t>Stropodach</t>
  </si>
  <si>
    <t>konstrukcja drewniana</t>
  </si>
  <si>
    <t>monitorowanie czujek alarmowych przez agencję ochrony mienia</t>
  </si>
  <si>
    <t>tradycyjna murowana</t>
  </si>
  <si>
    <t>zamki wielozasuwowe</t>
  </si>
  <si>
    <t>Budynek użytkowany
Tak/Nie</t>
  </si>
  <si>
    <t>Budynek pod nadzorem konserwatora zabytków
Tak/Nie</t>
  </si>
  <si>
    <t>Zagrożenie ryzykiem powodzi
Tak/Nie</t>
  </si>
  <si>
    <t>Zagrożenie ryzykiem osuwisk
Tak/Nie</t>
  </si>
  <si>
    <t>Tak</t>
  </si>
  <si>
    <t>6920Z</t>
  </si>
  <si>
    <t>8520Z</t>
  </si>
  <si>
    <t>8010B</t>
  </si>
  <si>
    <t>8020Z</t>
  </si>
  <si>
    <t>8560Z</t>
  </si>
  <si>
    <t>8010C</t>
  </si>
  <si>
    <t>8531A</t>
  </si>
  <si>
    <t>8559B</t>
  </si>
  <si>
    <t>9004Z</t>
  </si>
  <si>
    <t>9101A</t>
  </si>
  <si>
    <t>8899Z, 8532C</t>
  </si>
  <si>
    <t>8790Z</t>
  </si>
  <si>
    <t>9311Z</t>
  </si>
  <si>
    <t>8413Z</t>
  </si>
  <si>
    <t>6832Z</t>
  </si>
  <si>
    <t>8891Z</t>
  </si>
  <si>
    <t>8720Z</t>
  </si>
  <si>
    <t>3811Z</t>
  </si>
  <si>
    <t>6330A</t>
  </si>
  <si>
    <t>4100Z</t>
  </si>
  <si>
    <t>2016 - r. - modernizacja</t>
  </si>
  <si>
    <t>termodernizacja 2015, wymiana stolarki okiennej i drzwi, usunięcie azbestu, wymiana CO, remont dachu - papa termozgrzewalna</t>
  </si>
  <si>
    <t>Remonty bieżące w sierpniu 2016 r.</t>
  </si>
  <si>
    <t xml:space="preserve">2006 r. – wymiana stolarki okiennej oraz termorenowacja </t>
  </si>
  <si>
    <t>brak maszyn i urządzeń</t>
  </si>
  <si>
    <t>instalacja elektryczna</t>
  </si>
  <si>
    <t>brak danych</t>
  </si>
  <si>
    <t xml:space="preserve">ul. ks. kard. Stefana Wyszyńskiego 26/1A </t>
  </si>
  <si>
    <t>ul. Bytomska 72/II/8</t>
  </si>
  <si>
    <t>ul. Targowa 10/I/7</t>
  </si>
  <si>
    <t xml:space="preserve">ul. Janty Józefa 14/12 </t>
  </si>
  <si>
    <t xml:space="preserve">41-940 Piekary Śląskie </t>
  </si>
  <si>
    <t>382055746</t>
  </si>
  <si>
    <t>382056059</t>
  </si>
  <si>
    <t xml:space="preserve"> 382056177</t>
  </si>
  <si>
    <t>382055870</t>
  </si>
  <si>
    <t>498-026-93-50</t>
  </si>
  <si>
    <t>498-026-93-67</t>
  </si>
  <si>
    <t>498-026-93-44</t>
  </si>
  <si>
    <t>498-026-93-96</t>
  </si>
  <si>
    <t>498-026-93-73</t>
  </si>
  <si>
    <t>ul. Marii Curie - Skłodowskiej 59A/9</t>
  </si>
  <si>
    <t> cegła</t>
  </si>
  <si>
    <t>cegła </t>
  </si>
  <si>
    <t> konstrukcja drewniana</t>
  </si>
  <si>
    <t>blacha </t>
  </si>
  <si>
    <t> blachdachówka</t>
  </si>
  <si>
    <t> brak</t>
  </si>
  <si>
    <t>gaśnice </t>
  </si>
  <si>
    <t>zamki </t>
  </si>
  <si>
    <t>Ubezpieczający</t>
  </si>
  <si>
    <t>Gmina Piekary Śląskie</t>
  </si>
  <si>
    <t>Miejskie Centrum Informacji i Turystyki Sp. z o.o.</t>
  </si>
  <si>
    <t>Miejskie Centrum Informacji i Turystyki sp. z o.o.</t>
  </si>
  <si>
    <t>271122612</t>
  </si>
  <si>
    <t>Miejskie Przedszkole nr 7, ul. Józefa Hallera 1 - budynek</t>
  </si>
  <si>
    <t>2019 r. - termomodernizacja budynku (wymiana stolarki okiennej i drzwiowej, wymiane instalacji c.o., wod-kan., elektrycznej, wew. Instalacji gazy, wykonanie elewacji i docieplenie ścian fundamentowych, docieplenie stropodachu wraz z remontem dachu, remont pomieszczeń wewnnętrznych)</t>
  </si>
  <si>
    <t>Instalacja fotowoltaiczna</t>
  </si>
  <si>
    <t>Miejska Szkoła Podstawowa nr 9 z Oddziałami Integracyjnymi im. Gustawa Morcinka</t>
  </si>
  <si>
    <t>Monitoring</t>
  </si>
  <si>
    <t>Miejska Szkoła Podstawowa nr 9 z Oddziałami Integracyjnymi im. Gustawa Morcinka, ul. Ks. Waculika 10, Piekary Śląskie</t>
  </si>
  <si>
    <t>Wyposażenie, urządzenia i maszyny, sprzęt elektroniczny starszy niż 5 lat</t>
  </si>
  <si>
    <t>Sprzęt elektroniczny powyżej 5 lat</t>
  </si>
  <si>
    <t>Miejska Szkoła Podstawowa nr 13 im. Powstańców Śląskich</t>
  </si>
  <si>
    <t>ul. Marii Skłodowskiej - Curie 108</t>
  </si>
  <si>
    <t>Jednostka nie deklaruje do ubezpieczenia sprzętu elektronicznego</t>
  </si>
  <si>
    <t>Boisko „ORLIK” (w tym: kontener sanitarno – szatniowy), 
ul. Marii Skłodowskiej-Curie</t>
  </si>
  <si>
    <t>Wyposażenie, urządzenia i maszyny (w tym traktorek, kosiarka samojezdna i 2 rowery elektryczne)</t>
  </si>
  <si>
    <t>Sprzęt elektroniczna powyżej 5 lat</t>
  </si>
  <si>
    <t>ul. Marii Skłodowskiej - Curie 104</t>
  </si>
  <si>
    <t>Ks. Waculika 10,  ul. Armii Krajowej 2</t>
  </si>
  <si>
    <t>Instalacje fotowoltaiczne</t>
  </si>
  <si>
    <t>Sprzęt eletkroniczny powyżej 5 lat</t>
  </si>
  <si>
    <t>Miejskie Przedszkole nr 10 Pod Topolą im. Janusza Korczaka w Piekarach Śląskich</t>
  </si>
  <si>
    <t>Wyposażenie, urządzenia i maszyny, w tym sprzęt elektroniczny powyżej 5 lat</t>
  </si>
  <si>
    <t>Filia nr 1 Piekary Śląskie, ul. Jana Pałwa II 59 (w budynku Zakładu Gospodarki Mieszkaniowej)</t>
  </si>
  <si>
    <t>88.</t>
  </si>
  <si>
    <t>Sprzęt elekroniczny powyżej 5 lat</t>
  </si>
  <si>
    <t>Miejski Ośrodek Pomocy Rodzinie, ul. Bpa Nankera 103, 41-940 Piekary Śląskie</t>
  </si>
  <si>
    <t>Dzienny Dom Pomocy Społecznej, ul. Okrzei 25, 41-940 Piekary Śląskie</t>
  </si>
  <si>
    <t>Zespół Usług i Wsparcia Społecznego, 
Punkt Interwencji Kryzysowej;
Punkt Terenowy;
Zespół Pracy Socjalnej;
Klub Seniora "Nadzieja";
Puntk Integracyjny "Promyk", 
ul. Kusocińskiego 4, 41-946 Piekary Śląskie</t>
  </si>
  <si>
    <t>Zespół Usług i Wsparcia Społecznego,
ul. Żwirki 23, 41-940 Piekary Śląskie</t>
  </si>
  <si>
    <t>37.1.</t>
  </si>
  <si>
    <t>37.2.</t>
  </si>
  <si>
    <t>37.3.</t>
  </si>
  <si>
    <t>37.4.</t>
  </si>
  <si>
    <t>37.5.</t>
  </si>
  <si>
    <t>Słupy i adaptery, piłkochwyty (elementy pola do gry w paintball)</t>
  </si>
  <si>
    <t>Fotopułapka wraz z ostrzętem</t>
  </si>
  <si>
    <t>Sprzęt eletkroniczny stacjonarny i przenośny powyżej 5 lat</t>
  </si>
  <si>
    <t xml:space="preserve">Sprzęt elektroniczny stacjonarny wraz z opragrowaniem - do 5 lat </t>
  </si>
  <si>
    <t>Sprzęt elektroniczny przenośny wraz z oprogramowaniem do 5 lat</t>
  </si>
  <si>
    <t>Sprzęt elektroniczny z projektu: "Zdalna Szkoła", "Zdalna Szkoła +", itp.</t>
  </si>
  <si>
    <t>Miejska Szkoła Podstawowa nr 13 im. Powstańców Śląskich, ul. Marii Skłodowskiej-Curie 108</t>
  </si>
  <si>
    <t xml:space="preserve">Ubezpieczenie mienia od ognia i innych zdarzeń losowych </t>
  </si>
  <si>
    <t>Budynek pod nadzorem konserwatora zabytków
TAK/NIE</t>
  </si>
  <si>
    <t> elektryczna, wod-kan.,</t>
  </si>
  <si>
    <t>l.p</t>
  </si>
  <si>
    <t>Rozaj budynku</t>
  </si>
  <si>
    <t>Rok budowy</t>
  </si>
  <si>
    <t>Konstrukcja ścian</t>
  </si>
  <si>
    <t>Konstrukcja dachu</t>
  </si>
  <si>
    <t>Ilość lokali mieszkalnych</t>
  </si>
  <si>
    <t>Ilosć lokali użytkowych</t>
  </si>
  <si>
    <t>Ilość kondygnacji</t>
  </si>
  <si>
    <t>Podpiwniczenie TAK/NIE</t>
  </si>
  <si>
    <t xml:space="preserve">Powierzchnia użytkowa </t>
  </si>
  <si>
    <t>Instalacje w budynku</t>
  </si>
  <si>
    <t>Ostatnie remonty</t>
  </si>
  <si>
    <t>socjalny</t>
  </si>
  <si>
    <t>ul. 3-go Maja</t>
  </si>
  <si>
    <t>ceramiczno/drewniana</t>
  </si>
  <si>
    <t>ondulina</t>
  </si>
  <si>
    <t>tak</t>
  </si>
  <si>
    <t>elektryczna, wodna, kanalizacyjna</t>
  </si>
  <si>
    <t>ul. Plebiscytowa</t>
  </si>
  <si>
    <t>nie</t>
  </si>
  <si>
    <t>komunalny</t>
  </si>
  <si>
    <t>ul. Tarnogórska</t>
  </si>
  <si>
    <t>częściowo</t>
  </si>
  <si>
    <t>cegłą pełna</t>
  </si>
  <si>
    <t>ceramiczno/drewniane</t>
  </si>
  <si>
    <t>ul. Bończyka</t>
  </si>
  <si>
    <t>ul. Bytomska</t>
  </si>
  <si>
    <t>ceramiczne/drewniane</t>
  </si>
  <si>
    <t>papa/ blacha</t>
  </si>
  <si>
    <t>cegła pełna,dziurawka</t>
  </si>
  <si>
    <t>124a</t>
  </si>
  <si>
    <t>gęstożebrowa</t>
  </si>
  <si>
    <t>ceramiczna</t>
  </si>
  <si>
    <t>157, 157 a</t>
  </si>
  <si>
    <t>użytk</t>
  </si>
  <si>
    <t>ul. Czarneckiego</t>
  </si>
  <si>
    <t>1a</t>
  </si>
  <si>
    <t>ul. Damrota</t>
  </si>
  <si>
    <t>ul. Janty</t>
  </si>
  <si>
    <t>1b</t>
  </si>
  <si>
    <t>cegłą ceramiczna</t>
  </si>
  <si>
    <t>ul. Kalwaryjska</t>
  </si>
  <si>
    <t>ceramiczno-drewniane</t>
  </si>
  <si>
    <t>ul. Kanałowa</t>
  </si>
  <si>
    <t>ceramoczno-drewniana</t>
  </si>
  <si>
    <t>ul. Kościuszki</t>
  </si>
  <si>
    <t>ul. 1-go Maja</t>
  </si>
  <si>
    <t>ceramiczno-drewniana</t>
  </si>
  <si>
    <t>ul. Miarki</t>
  </si>
  <si>
    <t xml:space="preserve">ul. Sienkiewicza </t>
  </si>
  <si>
    <t>cegłą</t>
  </si>
  <si>
    <t>ul. Traugutta</t>
  </si>
  <si>
    <t>papa/dachówka</t>
  </si>
  <si>
    <t>ul. Wigury</t>
  </si>
  <si>
    <t>murowane warstwowe</t>
  </si>
  <si>
    <t>ul. Wyszyńskiego</t>
  </si>
  <si>
    <t>8a</t>
  </si>
  <si>
    <t>ul. Wyzwolenia</t>
  </si>
  <si>
    <t>ceramiczne/żelbetowe</t>
  </si>
  <si>
    <t>ul. Długosza</t>
  </si>
  <si>
    <t>ul. Makowskiego</t>
  </si>
  <si>
    <t>ul. Oświęcimska</t>
  </si>
  <si>
    <t>ul. Piekarska</t>
  </si>
  <si>
    <t>ul. Bednorza</t>
  </si>
  <si>
    <t>ul. Gałczyńskiego</t>
  </si>
  <si>
    <t>ul. Harcerska</t>
  </si>
  <si>
    <t>ul. Hutnicza</t>
  </si>
  <si>
    <t>ul. Roździeńskiego</t>
  </si>
  <si>
    <t>ceramiczne/drewniana</t>
  </si>
  <si>
    <t>65-65a</t>
  </si>
  <si>
    <t>drewnianaewniana</t>
  </si>
  <si>
    <t>ul. Jagiellońska</t>
  </si>
  <si>
    <t>Przedwojenny 1910</t>
  </si>
  <si>
    <t>ul. Karłowicza</t>
  </si>
  <si>
    <t>11 a</t>
  </si>
  <si>
    <t>ul. Przyjaźni</t>
  </si>
  <si>
    <t>płyty żelbetowe prefabrykowane</t>
  </si>
  <si>
    <t>pianka PUR</t>
  </si>
  <si>
    <t>ul. Szymanowskiego</t>
  </si>
  <si>
    <t>1a i 1b</t>
  </si>
  <si>
    <t>ul. Sikorskiego</t>
  </si>
  <si>
    <t xml:space="preserve">ul. Poniatowskiego </t>
  </si>
  <si>
    <t>ul. Nankera</t>
  </si>
  <si>
    <t>103 a</t>
  </si>
  <si>
    <t>200a</t>
  </si>
  <si>
    <t>ok.1950</t>
  </si>
  <si>
    <t>ul. Ziętka</t>
  </si>
  <si>
    <t>żelbetowa prefabrykowana</t>
  </si>
  <si>
    <t>6-74</t>
  </si>
  <si>
    <t>ul. Śląska</t>
  </si>
  <si>
    <t>gazobetony</t>
  </si>
  <si>
    <t>żelbetowe</t>
  </si>
  <si>
    <t>elektryczna, wodna, kanalizacyjna,gazowa</t>
  </si>
  <si>
    <t>ul. Andersa</t>
  </si>
  <si>
    <t xml:space="preserve">ul. A. Krajowej </t>
  </si>
  <si>
    <t>ul. Okulickiego</t>
  </si>
  <si>
    <t>drewnana</t>
  </si>
  <si>
    <t>ul. Papieża Jana Pawła II</t>
  </si>
  <si>
    <t>ul. Waculika</t>
  </si>
  <si>
    <t xml:space="preserve">drewniana </t>
  </si>
  <si>
    <t>Data przyjęcia</t>
  </si>
  <si>
    <t>SW  ul.Konstytucji 3-go Maja</t>
  </si>
  <si>
    <t>29 12 2008</t>
  </si>
  <si>
    <t>KSG  ul.Królowej Jadwigi</t>
  </si>
  <si>
    <t>KSG  ul.Konstytucji 3-go Maja</t>
  </si>
  <si>
    <t>KST  ul.Bednorza</t>
  </si>
  <si>
    <t>KSG  ul.Bednorza</t>
  </si>
  <si>
    <t>KST  ul.Kosynierów 4</t>
  </si>
  <si>
    <t>KSG  ul. Kosynierów 4</t>
  </si>
  <si>
    <t>KSG  ul.Kotuchy</t>
  </si>
  <si>
    <t>KSG  ul.Kosynierów</t>
  </si>
  <si>
    <t>KDG  ul.Kościelna</t>
  </si>
  <si>
    <t>31 12 2008</t>
  </si>
  <si>
    <t>KSG  ul.Groszkowa</t>
  </si>
  <si>
    <t>KSG  ul.Konwaliowa</t>
  </si>
  <si>
    <t>KSG  ul.Kościelna</t>
  </si>
  <si>
    <t>KSG  ul.Chabrowa</t>
  </si>
  <si>
    <t>KSG  ul.Jesienna</t>
  </si>
  <si>
    <t>KSG  ul.Stawowa</t>
  </si>
  <si>
    <t>KSG Przełączenie kanału w ul.Polnej</t>
  </si>
  <si>
    <t>KSG  ul.Ustronna</t>
  </si>
  <si>
    <t>Przelew awaryjny na pompowni  Jóżefka 1</t>
  </si>
  <si>
    <t>KST  ul.Bazarowa</t>
  </si>
  <si>
    <t>KDG  ul.Azalii</t>
  </si>
  <si>
    <t>KDG  ul.Wiosenna</t>
  </si>
  <si>
    <t>KDG  ul.Bratków</t>
  </si>
  <si>
    <t>KDG  ul.Maciejków</t>
  </si>
  <si>
    <t>KSG  ul.Azalii</t>
  </si>
  <si>
    <t>KSG  ul.Wiosenna</t>
  </si>
  <si>
    <t>KSG  ul.Bratków</t>
  </si>
  <si>
    <t>KSG  ul.Maciejków</t>
  </si>
  <si>
    <t>KSG  ul.Fiołków</t>
  </si>
  <si>
    <t>KSG  ul.Liliowa</t>
  </si>
  <si>
    <t>KSG  ul.Polna</t>
  </si>
  <si>
    <t>KDG  ul.Różana</t>
  </si>
  <si>
    <t>KSG  ul.Różana</t>
  </si>
  <si>
    <t>KSG  ul.Astrów</t>
  </si>
  <si>
    <t>KSG  ul.Makowej</t>
  </si>
  <si>
    <t>KSG  ul.Zaciszna</t>
  </si>
  <si>
    <t>KSG  ul.Kamienna</t>
  </si>
  <si>
    <t>SW ul.Jesionowskiego</t>
  </si>
  <si>
    <t>SW  ul.Lortza</t>
  </si>
  <si>
    <t>SW  ul.Spokojna</t>
  </si>
  <si>
    <t>SW  ul.Staszica</t>
  </si>
  <si>
    <t>SW  ul.Spółdzielcza</t>
  </si>
  <si>
    <t>SW Przyłącze wodociągowe ul.Lortza</t>
  </si>
  <si>
    <t>KSG  ul.Pod Lipami-Kasztanowa</t>
  </si>
  <si>
    <t>KSG  ul.Spółdzielcza</t>
  </si>
  <si>
    <t>KSG  ul.Staszica</t>
  </si>
  <si>
    <t>KSG  ul.Lortza</t>
  </si>
  <si>
    <t>KSG  ul.Jesionowskiego</t>
  </si>
  <si>
    <t>KDG  ul.Jesionowskiego</t>
  </si>
  <si>
    <t>KDG  ul.Lortza</t>
  </si>
  <si>
    <t>KDG  ul.Staszica</t>
  </si>
  <si>
    <t>KSG  ul.Jordana</t>
  </si>
  <si>
    <t>KST p.Dąbrówka-Południe</t>
  </si>
  <si>
    <t>KSG  ul.Przyjaźni</t>
  </si>
  <si>
    <t>Przep. Józefka 1 - Zbiornik wraz z wyposażeniem</t>
  </si>
  <si>
    <t>Przep. Józefka 1 - Komora wraz z wyposażeniem</t>
  </si>
  <si>
    <t>Przep. Józefka 2 - Zbiornik z wyposażeniem</t>
  </si>
  <si>
    <t>Przep. Józefka 2 - Komora zasuw z wyposażeniem</t>
  </si>
  <si>
    <t>KST Rurociąg tłoczny</t>
  </si>
  <si>
    <t>Przep. Pod Lipami - Zbiornik pompowni</t>
  </si>
  <si>
    <t>Przep. Pod Lipami - Komora zasuw</t>
  </si>
  <si>
    <t>Przep. Harcerska Zach. - Zbiornik</t>
  </si>
  <si>
    <t>Przep. Harcerska Zach. - Komora zasuw</t>
  </si>
  <si>
    <t>Przep. Harcerska Wsch. -  Zbiornik</t>
  </si>
  <si>
    <t>Przep. Harcerska Wsch. - Komora zasuw</t>
  </si>
  <si>
    <t>Przep. Dąbrówka - Zbiornik</t>
  </si>
  <si>
    <t>Przep. Dąbrówka - Komora zasuw</t>
  </si>
  <si>
    <t>Rów odpływowy Rurociąg fi 630</t>
  </si>
  <si>
    <t>28 02 2010</t>
  </si>
  <si>
    <t>Przewody ściekowe ścieków nieoczyszcz. Rurociąg</t>
  </si>
  <si>
    <t>Przewody ścieków nieoczyszczonych Rurociągi fi 500</t>
  </si>
  <si>
    <t>Przewody ścieków nieoczyszczonych Rurociąg fi 200</t>
  </si>
  <si>
    <t>Przewody ścieków nieoczyszczonych Rurociąg fi 160</t>
  </si>
  <si>
    <t>Przewody ścieków nieoczyszczonych Rurociąg fi 710</t>
  </si>
  <si>
    <t>Przewody ścieków nieoczyszczonych Rurociąg fi 400</t>
  </si>
  <si>
    <t>Rurociąg fi 630 PE 100 SDR 17</t>
  </si>
  <si>
    <t>Przewody ścieków nieoczyszczonych Rurociąg fi 110</t>
  </si>
  <si>
    <t>Przewody ścieków nieoczyszczonych Rurociąg fi 315</t>
  </si>
  <si>
    <t>Przewody ścieków nieoczyszczonych Rurociąg fi 250</t>
  </si>
  <si>
    <t>Przewody ścieków nieoczyszczonych Rurociąg fi 355</t>
  </si>
  <si>
    <t>Przewody osadowe Rurociąg fi 355 PE 100 SDR 17</t>
  </si>
  <si>
    <t>Przewody osadowe Rurociąg fi 160 PE 100 SDR 17</t>
  </si>
  <si>
    <t>Przewody osadowe Rurociąg fi 200 PE 100 SDR 17</t>
  </si>
  <si>
    <t>Przewody osadowe Rurociąg fi 90 PE 100 SDR 17</t>
  </si>
  <si>
    <t>Przewody osadowe Rurociąg fi 500 PE 100 SDR 17</t>
  </si>
  <si>
    <t>Przewody sprężonego powietrza Rurociągi fi 500STN</t>
  </si>
  <si>
    <t>Wodociąg wody technologicznej Rurociąg fi 90</t>
  </si>
  <si>
    <t>Wodociąg wody technologicznej Rurociąg fi 110</t>
  </si>
  <si>
    <t>Wodociąg wody technologicznej Rurociąg fi 75</t>
  </si>
  <si>
    <t>Wodociąg wody technologicznej Rurociąg fi 80</t>
  </si>
  <si>
    <t>Wodociąg wody technologicznej Rurociąg fi 50</t>
  </si>
  <si>
    <t>Wodociąg wody technologicznej Rurociąg fi 125</t>
  </si>
  <si>
    <t>Rurociąg ścieków oczyszczonych Rurociąg fi 400</t>
  </si>
  <si>
    <t>Rurociąg ścieków oczyszczonych Rurociąg fi 500</t>
  </si>
  <si>
    <t>Sieć ciepłownicza Rura preizolowana podwójna fi 63</t>
  </si>
  <si>
    <t>Sieć ciepłownicza Rura preizolowana podwójna fi 48</t>
  </si>
  <si>
    <t>Rurociągi koagulanta Rurociąg fi 32</t>
  </si>
  <si>
    <t>Kable zasilające,ster.sygn.kom.wg projektu</t>
  </si>
  <si>
    <t>Zbiornik ścieków mechanicznie podczyszczonych</t>
  </si>
  <si>
    <t>30 09 2009</t>
  </si>
  <si>
    <t>Blok technologiczny</t>
  </si>
  <si>
    <t>KST Oczyszczalnia Południe-rurociąg tłoczny</t>
  </si>
  <si>
    <t>KST Oczyszczalnia Południe-kanaliz.grawit.</t>
  </si>
  <si>
    <t>KST Oczyszczalnia Południe-kanaliz.zakład.</t>
  </si>
  <si>
    <t>Rurociąg osadów</t>
  </si>
  <si>
    <t>Rurociąg sprężonego powietrza</t>
  </si>
  <si>
    <t>SW - sieć wodociągowa</t>
  </si>
  <si>
    <t>Studnia wodomierzowa</t>
  </si>
  <si>
    <t>Rurociąg koagulanta</t>
  </si>
  <si>
    <t>KDG Oczyszczalnia Południe-kanaliz.grawit.</t>
  </si>
  <si>
    <t>KDG Oczyszczalnia Południe-kanliz.grawit.</t>
  </si>
  <si>
    <t>Sieć kablowa elektryczna</t>
  </si>
  <si>
    <t>Sieć kablowa sterownicza</t>
  </si>
  <si>
    <t>Oświetlenie zewnętrzne</t>
  </si>
  <si>
    <t>KDG - Oczyszczalnia Południe</t>
  </si>
  <si>
    <t>KSG  ul.Braterstwa - Przyjaźni</t>
  </si>
  <si>
    <t>31 10 2011</t>
  </si>
  <si>
    <t>KSG  ul.Gwarków</t>
  </si>
  <si>
    <t>KDG  ul.Kotuchy</t>
  </si>
  <si>
    <t>KDG  ul.Kosynierów</t>
  </si>
  <si>
    <t>KSG  ul.Kmicica</t>
  </si>
  <si>
    <t>KSG  ul.Michałowskiego</t>
  </si>
  <si>
    <t>KSG  ul.Mielęckiego</t>
  </si>
  <si>
    <t>KDG  ul.Mielęckiego</t>
  </si>
  <si>
    <t>KSG  ul.Miła</t>
  </si>
  <si>
    <t>KSG  ul.Mochnackiego</t>
  </si>
  <si>
    <t>KSG  ul.Nałkowskiej</t>
  </si>
  <si>
    <t>KSG  ul.Jagiellońska</t>
  </si>
  <si>
    <t>KDG  ul.Nałkowskiej</t>
  </si>
  <si>
    <t>KSG  ul.Norwida</t>
  </si>
  <si>
    <t>KDG  ul.Norwida</t>
  </si>
  <si>
    <t>KSG  ul.Poniatowskiego</t>
  </si>
  <si>
    <t>KSG  ul.Piastów</t>
  </si>
  <si>
    <t>KDG  ul.Piastów</t>
  </si>
  <si>
    <t>KSG  ul.Roździeńskiego</t>
  </si>
  <si>
    <t>KST  ul.Roździeńskiego</t>
  </si>
  <si>
    <t>KSG  Oś. Awaryjne (Roździeńskiego)</t>
  </si>
  <si>
    <t>KSG  ul.Roździeńksiego</t>
  </si>
  <si>
    <t>KDG  ul.Roździeńskiego</t>
  </si>
  <si>
    <t>KSG  ul.Sabały</t>
  </si>
  <si>
    <t>KSG  ul.Solskiego</t>
  </si>
  <si>
    <t>KSG  ul.Trautmana</t>
  </si>
  <si>
    <t>KST  ul.Trautmana</t>
  </si>
  <si>
    <t>Kanaliz. deszczowa ul. Trautmana</t>
  </si>
  <si>
    <t>KSG  ul.Żeromskiego</t>
  </si>
  <si>
    <t>Przep. Trautmana - Zbiornik</t>
  </si>
  <si>
    <t>Przep. Trautmana - Zbiornik komory zasuw</t>
  </si>
  <si>
    <t>Przep. Drzymały - Zbiornik</t>
  </si>
  <si>
    <t>Przep. Drzymały - Zbiornik komory zasuw</t>
  </si>
  <si>
    <t>KSG  ul.Jaracza</t>
  </si>
  <si>
    <t>Zbiornik - przep. wód deszcz.Drzymały</t>
  </si>
  <si>
    <t>Przep. Sabały - Zbiornik</t>
  </si>
  <si>
    <t>Przep. Sabały - Zbiornik komory zasuw</t>
  </si>
  <si>
    <t>Przep. Roździeńskiego Płn. - Zbiornik</t>
  </si>
  <si>
    <t>Przep. Roździeńskiego Płn. - Zbiornik komory zasuw</t>
  </si>
  <si>
    <t>KSG  ul.Karłowicza</t>
  </si>
  <si>
    <t>Przep. Dołki - Zbiornik</t>
  </si>
  <si>
    <t>KDT Od pomp.Drzymały do skrz.Baczyńskiego,Bednorza</t>
  </si>
  <si>
    <t>31 12 2011</t>
  </si>
  <si>
    <t>KSG  ul.Tetmajera</t>
  </si>
  <si>
    <t>KSG  ul.Braterstwa</t>
  </si>
  <si>
    <t>KSG  ul.Kocota</t>
  </si>
  <si>
    <t>KSG  ul.Konstytucji</t>
  </si>
  <si>
    <t>KSG  ul.Łokietka</t>
  </si>
  <si>
    <t>KSG  ul.Mała</t>
  </si>
  <si>
    <t>KSG  ul.Matejki</t>
  </si>
  <si>
    <t>KSG  ul.Modrzejewskiej</t>
  </si>
  <si>
    <t>SW  ul.Modrzejewskiej</t>
  </si>
  <si>
    <t>KSG  ul.Orkana</t>
  </si>
  <si>
    <t>KSG  ul.Chrobrego</t>
  </si>
  <si>
    <t>KDG  ul.Przyjaźni</t>
  </si>
  <si>
    <t>KSG  ul.Łużyczan</t>
  </si>
  <si>
    <t>SW  ul.Przyjaźni</t>
  </si>
  <si>
    <t>KSG  ul.Rolnicza</t>
  </si>
  <si>
    <t>SW  ul.Rolnicza</t>
  </si>
  <si>
    <t>KSG  ul.Rycerska</t>
  </si>
  <si>
    <t>KSG  ul.Rychla</t>
  </si>
  <si>
    <t>KSG  ul.Sadowskiego</t>
  </si>
  <si>
    <t>KSG  ul.Sikorskiego</t>
  </si>
  <si>
    <t>KSG  ul.Słowiańska</t>
  </si>
  <si>
    <t>KSG  ul.Gagarina</t>
  </si>
  <si>
    <t>KSG  ul.Stalmacha</t>
  </si>
  <si>
    <t>KSG  ul.Batorego</t>
  </si>
  <si>
    <t>KSG  ul.Szybowa</t>
  </si>
  <si>
    <t>KSG  ul.Szymanowskiego</t>
  </si>
  <si>
    <t>KSG  ul.Szymonka</t>
  </si>
  <si>
    <t>KDG  ul.Szymonka</t>
  </si>
  <si>
    <t>KSG  ul.Tuwima</t>
  </si>
  <si>
    <t>KSG  ul.Wajdy</t>
  </si>
  <si>
    <t>SW  ul.Wajdy</t>
  </si>
  <si>
    <t>KSG  ul.Główna</t>
  </si>
  <si>
    <t>KSG  ul.Wołodyjowskiego</t>
  </si>
  <si>
    <t>KSG  ul.Zawiszy Czarnego</t>
  </si>
  <si>
    <t>KSG  ul.Baczyńskiego</t>
  </si>
  <si>
    <t>KDG  ul.Baczyńskiego</t>
  </si>
  <si>
    <t>KDG  ul.Bednorza</t>
  </si>
  <si>
    <t>KSG  ul.Daszyńskiego</t>
  </si>
  <si>
    <t>KSG  ul.Drzymały</t>
  </si>
  <si>
    <t>KDG  ul.Drzymały</t>
  </si>
  <si>
    <t>KSG  ul.Gałczyńskiego</t>
  </si>
  <si>
    <t>KDG  ul.Gałczyńskiego</t>
  </si>
  <si>
    <t>KSG  ul.Górnicza</t>
  </si>
  <si>
    <t>KDG  ul.Górnicza</t>
  </si>
  <si>
    <t>KSG  ul.Harcerska</t>
  </si>
  <si>
    <t>KDG  ul.Harcerska</t>
  </si>
  <si>
    <t>KSG  ul.Hutnicza</t>
  </si>
  <si>
    <t>KSG  ul.Lenartowicza</t>
  </si>
  <si>
    <t>KSG  ul.Kusocińskiego</t>
  </si>
  <si>
    <t>KDG  ul.Kusocińskiego</t>
  </si>
  <si>
    <t>KSG  ul.Komunardów</t>
  </si>
  <si>
    <t>KST  ul.Główna</t>
  </si>
  <si>
    <t>KDG  ul.Komunardów</t>
  </si>
  <si>
    <t>KST  ul.Komunardów</t>
  </si>
  <si>
    <t>KSG  ul.Konopackiej</t>
  </si>
  <si>
    <t>KSG  ul.Kołłątaja</t>
  </si>
  <si>
    <t>KSG  ul.Korfantego</t>
  </si>
  <si>
    <t>KST   ul.Oświęcimska</t>
  </si>
  <si>
    <t>KSG  ul.Demarczyka</t>
  </si>
  <si>
    <t>KSG  ul.Barbary</t>
  </si>
  <si>
    <t>KSG  ul.Związkowa</t>
  </si>
  <si>
    <t>KSG  ul.I Armii Wojska Polskiego</t>
  </si>
  <si>
    <t>KSG  ul.Makuszyńskiego</t>
  </si>
  <si>
    <t>KSG  ul.Długosza</t>
  </si>
  <si>
    <t>KSG  ul.Oświęcimska</t>
  </si>
  <si>
    <t>KSG  ul.Nankera</t>
  </si>
  <si>
    <t>KDG  ul.Nankera 144-146</t>
  </si>
  <si>
    <t>KSG  ul.Pożarna</t>
  </si>
  <si>
    <t>KSG  ul.Czwartaków</t>
  </si>
  <si>
    <t>KSG  ul.Podchorążych</t>
  </si>
  <si>
    <t>KSG  Oś Andaluzja</t>
  </si>
  <si>
    <t>KSG  ul.M.C.Skłodowskiej</t>
  </si>
  <si>
    <t>KSG  ul.Wodna</t>
  </si>
  <si>
    <t>KSG  ul.Wodna od ul.Długosza</t>
  </si>
  <si>
    <t>KSG  ul.Piekarska</t>
  </si>
  <si>
    <t>KST   ul.Piekarska</t>
  </si>
  <si>
    <t>KDG  ul.Piekarska - nowa</t>
  </si>
  <si>
    <t>KST   Oś.Andaluzja</t>
  </si>
  <si>
    <t>KDG  ul.Piekarska -modernizowana</t>
  </si>
  <si>
    <t>SW   ul.Piekarska</t>
  </si>
  <si>
    <t>KSG  ul.Zapolskiej</t>
  </si>
  <si>
    <t>KSG  ul.Gojawiczyńskiej</t>
  </si>
  <si>
    <t>KSG  ul.Westerplatte</t>
  </si>
  <si>
    <t>KSG  ul.Trzech Bohaterów</t>
  </si>
  <si>
    <t>KDG  ul.Trzech Bohaterów</t>
  </si>
  <si>
    <t>KDG  Oś Andaluzja</t>
  </si>
  <si>
    <t>KSG  ul.Witkiewicza</t>
  </si>
  <si>
    <t>KSG  ul.Wandy</t>
  </si>
  <si>
    <t>KSG  ul.Partyzantów</t>
  </si>
  <si>
    <t>KST Rurociąg tł. od pom.Brzozka do pomp.Brzechwy</t>
  </si>
  <si>
    <t>Przep. Brzozka - Zbiornik</t>
  </si>
  <si>
    <t>KSG  ul.Fredry</t>
  </si>
  <si>
    <t>Przep. Brzechwy 2 - Zbiornik</t>
  </si>
  <si>
    <t>Przep. Oświęcimska - Zbiornik</t>
  </si>
  <si>
    <t>KSG  ul.Lotników</t>
  </si>
  <si>
    <t>Przep. Piekarska - Zbiornik</t>
  </si>
  <si>
    <t>KDG  ul.Lotników</t>
  </si>
  <si>
    <t>KSG  ul.Makowskiego</t>
  </si>
  <si>
    <t>KSG ul.Bytomska (Darwina-Jana Pawła II)</t>
  </si>
  <si>
    <t>31 12 2010</t>
  </si>
  <si>
    <t>KSG ul.Damrota (Jana Pawła-Konstytucji)</t>
  </si>
  <si>
    <t>KSG ul.Damrota (Konstytucji - Kazimierza Wielkiego</t>
  </si>
  <si>
    <t>KSG ul.Górzysta-całość</t>
  </si>
  <si>
    <t>KSG ul.Inwalidów Wojennych(Górzysta-Zbożowa)</t>
  </si>
  <si>
    <t>KSG ul.Inw.Wojennych/ Zbożowa-Wojska Polskiego/</t>
  </si>
  <si>
    <t>KSG ul.Kawalca-całość</t>
  </si>
  <si>
    <t>KSG ul.Podgórna - całość</t>
  </si>
  <si>
    <t>KSG ul.Hajdy-całość</t>
  </si>
  <si>
    <t>KSG ul.Łączna- całość</t>
  </si>
  <si>
    <t>KSG ul.Nerlicha- całość</t>
  </si>
  <si>
    <t>KSG ul.Bytomska od nr 244-do Konstytucji</t>
  </si>
  <si>
    <t>KSG ul.Kopernika- całość</t>
  </si>
  <si>
    <t>KSG ul.Krótka- całość</t>
  </si>
  <si>
    <t>KSG ul.Jana Pawła II- całość</t>
  </si>
  <si>
    <t>KSG ul.Brata Alberta- całość</t>
  </si>
  <si>
    <t>KSG ul.Głęboka- całość</t>
  </si>
  <si>
    <t>KSG ul.Skalista (Nr 25-Nr 7)</t>
  </si>
  <si>
    <t>KSG ul.Purkopa- całość</t>
  </si>
  <si>
    <t>KSG ul.Studzienna- całość</t>
  </si>
  <si>
    <t>KSG ul. Wojska Polskiego(Inwalidów-Wyzwolenia)</t>
  </si>
  <si>
    <t>KSG ul.Wojska Polskiego (Bytomska-Inwalidów)</t>
  </si>
  <si>
    <t>KSG ul.Bytomska (od nr 257 do Konstytucji)</t>
  </si>
  <si>
    <t>KSG ul.Bema- całość</t>
  </si>
  <si>
    <t>KSG ul.Moniuszki- całość</t>
  </si>
  <si>
    <t>KSG ul.Bukowa- całość</t>
  </si>
  <si>
    <t>KSG ul.Chopina(pomiędzy ul.Londnera a ul.Grabową)</t>
  </si>
  <si>
    <t>KSG ul.Czarneckiego- całość</t>
  </si>
  <si>
    <t>KSG ul.Grabowa (ok.60m od Chopina</t>
  </si>
  <si>
    <t>KSG ul.Kalwaryjska- całość</t>
  </si>
  <si>
    <t>KSG ul.Kochanowskiego- całość</t>
  </si>
  <si>
    <t>KSG ul.Londnera(od ul.Sobieskiego do ul.Bytomskiej</t>
  </si>
  <si>
    <t>KSG ul.Popiełuszki-całość</t>
  </si>
  <si>
    <t>KSG ul.Bytomska(Głęboka-Wyzwolenia)</t>
  </si>
  <si>
    <t>KSG ul.Sobieskiego- całość</t>
  </si>
  <si>
    <t>KSG ul.Dąbrowskiego(od nr 34 do ul.Jasionowskiego)</t>
  </si>
  <si>
    <t>KSG ul.Dębowa(od ul.Wyzwolenia do ul.Wierzbowej)</t>
  </si>
  <si>
    <t>KSG ul.Dębowa (Nr31-Nr7)</t>
  </si>
  <si>
    <t>KSG ul.Jasionowskiego(od ul.Obwodowej do Pos nr 93</t>
  </si>
  <si>
    <t>KSG ul.Kasztanowa(Wyzwolenia-Jarzębinowa)</t>
  </si>
  <si>
    <t>KSG ul.Kasztanowa(Jarzębinowa-Akacjowa)</t>
  </si>
  <si>
    <t>KSG ul. Kasztanowa (Akacjowa-Pod Lipami)</t>
  </si>
  <si>
    <t>KSG ul.Wierzbowa(od ul.Kasztanowej do ul.Chopina)</t>
  </si>
  <si>
    <t>KSG ul.Wyzwolenia (Chopina-Bytomska)</t>
  </si>
  <si>
    <t>KSG ul.Bytomska( Wyzwolenia-Pod Lipami)</t>
  </si>
  <si>
    <t>KSG ul.Wyzwolenia(Pompownia Pod Lipami-Chopina)</t>
  </si>
  <si>
    <t>KSG ul.Jarzębinowa-całość</t>
  </si>
  <si>
    <t>KSG ul.Pod Lipami (od pompowni do ul.Kasztanowej)</t>
  </si>
  <si>
    <t>KST ul.Pod Lipami</t>
  </si>
  <si>
    <t>KSG ul.Jesionowa (od nr 2 do nr 18)</t>
  </si>
  <si>
    <t>KSG ul.Jaworowa(Chopina-Sobieskiego)</t>
  </si>
  <si>
    <t>KSG ul.Jaworowa (Kasztanowa-Chopina)</t>
  </si>
  <si>
    <t>KSG ul.Klonowa (od pos nr 10 do ul.Dębowej 26)</t>
  </si>
  <si>
    <t>KSG ul.Piłsudskiego(Chopina-Sobieskiego)</t>
  </si>
  <si>
    <t>KSG ul.Piłsudskiego(od ul.Chopina do pos.nr 50)</t>
  </si>
  <si>
    <t>KSG ul.Cicha -całość (Nr25-Nr23)</t>
  </si>
  <si>
    <t>SW  ul. Bytomska (Nr 234-Nr157)</t>
  </si>
  <si>
    <t>SW  ul. Wojska Polskiego-modernizacja</t>
  </si>
  <si>
    <t>KSG ul. Akacjowa-modernizacja-całość</t>
  </si>
  <si>
    <t>KSG ul.Pod Lipami-modernizacja(Bytomskiej-Akacjowa</t>
  </si>
  <si>
    <t>KSG ul.Londnera(od ul.Chopina do ul.Sobieskiego)</t>
  </si>
  <si>
    <t>KSG ul.Dąbrowskiego</t>
  </si>
  <si>
    <t>KSG ul. Jesionowa(od nr 22 do nr 44)</t>
  </si>
  <si>
    <t>KSG ul. Klonowa(od Pos nr 4 do ul.Dębowej)</t>
  </si>
  <si>
    <t>KDG ul.Dębowa</t>
  </si>
  <si>
    <t>KSG ul.Darwina (Nr20-Nr31)</t>
  </si>
  <si>
    <t>KSG ul.Jasna- całość (Nr23-Nr3)</t>
  </si>
  <si>
    <t>KSG ul.Słowackiego-całość(od ul.Darwina do ul.JPII</t>
  </si>
  <si>
    <t>KSG ul.1-go Maja</t>
  </si>
  <si>
    <t>KSG ul.Sienkiewicza</t>
  </si>
  <si>
    <t>SW ul.Sienkiewicza</t>
  </si>
  <si>
    <t>SW ul.Kościuszki</t>
  </si>
  <si>
    <t>KSG ul.Solidarności</t>
  </si>
  <si>
    <t>KSG ul.Traugutta</t>
  </si>
  <si>
    <t>KDG ul.Traugutta</t>
  </si>
  <si>
    <t>SW ul.Traugutta</t>
  </si>
  <si>
    <t>KSG ul.Wigury</t>
  </si>
  <si>
    <t>KSG ul.Wyszyńskiego</t>
  </si>
  <si>
    <t>SW ul.Wyszyńskiego</t>
  </si>
  <si>
    <t>SW ul. 1-go Maja</t>
  </si>
  <si>
    <t>KST Oczyszczalni Północ</t>
  </si>
  <si>
    <t>KST  ul.Solidarności</t>
  </si>
  <si>
    <t>KST ul.1-go Maja</t>
  </si>
  <si>
    <t>KDG ul. Mickiewicza</t>
  </si>
  <si>
    <t>KDG w rej.ul.Mickiewicza</t>
  </si>
  <si>
    <t>Przep. Solidarność - Zbiornik</t>
  </si>
  <si>
    <t>Przep. Solidarność - Komora zasuw</t>
  </si>
  <si>
    <t>KSG ul.Bończyka</t>
  </si>
  <si>
    <t>Przep.1-go Maja - Zbiornik</t>
  </si>
  <si>
    <t>Przep.1-go Maja - Komora zasuw</t>
  </si>
  <si>
    <t>SW ul.Bończyka</t>
  </si>
  <si>
    <t>KSG ul.Janty</t>
  </si>
  <si>
    <t>SW ul.Janty</t>
  </si>
  <si>
    <t>KSG ul.Kalwaryjska</t>
  </si>
  <si>
    <t>KSG ul.Mickiewicza</t>
  </si>
  <si>
    <t>SW ul.Mickiewicza</t>
  </si>
  <si>
    <t>KSG ul.3-go Maja</t>
  </si>
  <si>
    <t>KSTul.Grunwaldzka</t>
  </si>
  <si>
    <t>SW ul.Grunwaldzka</t>
  </si>
  <si>
    <t>KSG ul.Grzybowa</t>
  </si>
  <si>
    <t>KSG ul.Jagodowa</t>
  </si>
  <si>
    <t>KSG ul.Konopnickiej</t>
  </si>
  <si>
    <t>KSG ul.Kwiatowa</t>
  </si>
  <si>
    <t>KSG ul.Ligonia</t>
  </si>
  <si>
    <t>KSG ul.Łąkowa</t>
  </si>
  <si>
    <t>KSG ul.Orzeszkowej</t>
  </si>
  <si>
    <t>KSG ul.Paderewskiego</t>
  </si>
  <si>
    <t>KSG ul.Asnyka</t>
  </si>
  <si>
    <t>KSG ul.Piaskowa</t>
  </si>
  <si>
    <t>KSG ul.Plebiscytowa</t>
  </si>
  <si>
    <t>KSG ul.Pokoju</t>
  </si>
  <si>
    <t>KST ul.Pokoju</t>
  </si>
  <si>
    <t>KSG ul.Powstańców</t>
  </si>
  <si>
    <t>KSG ul.Rewolucjonistów</t>
  </si>
  <si>
    <t>KSG ul.Słonecznikowa</t>
  </si>
  <si>
    <t>KSG ul.Szkolna</t>
  </si>
  <si>
    <t>KDG ul.Szkolna</t>
  </si>
  <si>
    <t>KSG ul.Brynicka</t>
  </si>
  <si>
    <t>KST ul.Szkolna</t>
  </si>
  <si>
    <t>KSG ul.Tarnogórska</t>
  </si>
  <si>
    <t>KSG ul.Tysiąclecia</t>
  </si>
  <si>
    <t>KSG ul.Zamkowa</t>
  </si>
  <si>
    <t>KSG ul.Zgrzebnioka</t>
  </si>
  <si>
    <t>KSG ul.Żródlana</t>
  </si>
  <si>
    <t>KSG ul.Kwiatowa 2-3-go Maja</t>
  </si>
  <si>
    <t>KSG ul.Pokoju -od Tarnogórskiej</t>
  </si>
  <si>
    <t>KST ul.Brynicka</t>
  </si>
  <si>
    <t>KSG ul.Szkolna od hali s.do C</t>
  </si>
  <si>
    <t>KSG ul.Tarnogórska od 3-go Ma</t>
  </si>
  <si>
    <t>KDG ul. Grzybowa</t>
  </si>
  <si>
    <t>KDG ul. Jagodowa</t>
  </si>
  <si>
    <t>KDG ul. Konopnickiej</t>
  </si>
  <si>
    <t>KDG ul. Łąkowa</t>
  </si>
  <si>
    <t>KDG ul. Orzeszkowej</t>
  </si>
  <si>
    <t>KSG ul.Ceramiki</t>
  </si>
  <si>
    <t>Przep. Dioblina - Zbiornik</t>
  </si>
  <si>
    <t>Przep.Dioblina - Komora zasuw</t>
  </si>
  <si>
    <t>KDG ul.Ceramiki</t>
  </si>
  <si>
    <t>Przep. Kozłowa Góra - Zbiornik</t>
  </si>
  <si>
    <t>Przep. Kozłowa Góra - Komora zasuw</t>
  </si>
  <si>
    <t>KDG ul.Zgrzebnioka</t>
  </si>
  <si>
    <t>KDG ul.Powstańców</t>
  </si>
  <si>
    <t>KSG ul.Dr Daaba</t>
  </si>
  <si>
    <t>KSG ul.Dzierżonia</t>
  </si>
  <si>
    <t>KSG ul.Grunwaldzka</t>
  </si>
  <si>
    <t>KDG ul.Kamienna</t>
  </si>
  <si>
    <t>KDG ul.Turkusowa</t>
  </si>
  <si>
    <t>KDG ul.Bazarowa</t>
  </si>
  <si>
    <t>KSG ul.Bazarowa</t>
  </si>
  <si>
    <t>KSG ul.Leśna</t>
  </si>
  <si>
    <t>KDG ul.Jana Pawła II</t>
  </si>
  <si>
    <t>KSG ul.Jana Pawła II</t>
  </si>
  <si>
    <t>SW  ul.Jana Pawła II</t>
  </si>
  <si>
    <t>KSG ul.Kościelna</t>
  </si>
  <si>
    <t>KSG ul.Szparagowa</t>
  </si>
  <si>
    <t>KSG ul.Mirtowa</t>
  </si>
  <si>
    <t>KSG ul.Kamienna</t>
  </si>
  <si>
    <t>KSG ul.Słoneczna</t>
  </si>
  <si>
    <t>KDG ul.Andersa</t>
  </si>
  <si>
    <t>KDG ul.Waculika</t>
  </si>
  <si>
    <t>KDG ul.Śląska</t>
  </si>
  <si>
    <t>KDG ul.Równoległa</t>
  </si>
  <si>
    <t>KSG ul.Równoległa</t>
  </si>
  <si>
    <t>SW  ul.Równoległa</t>
  </si>
  <si>
    <t>KDG ul.Perłowa</t>
  </si>
  <si>
    <t>KDG ul.Rubinowa</t>
  </si>
  <si>
    <t>SW ul.Jagiellońska dł.92mb.</t>
  </si>
  <si>
    <t>24 05 1996</t>
  </si>
  <si>
    <t>SW ul.Wolności dł.237mb.</t>
  </si>
  <si>
    <t>SW Przyłącza wodociągowe  10kpl 75,5mb+3mb</t>
  </si>
  <si>
    <t>31 12 2004</t>
  </si>
  <si>
    <t>Transformator 20/04 kv</t>
  </si>
  <si>
    <t>30 12 2004</t>
  </si>
  <si>
    <t>SW Wodociąg ul.Kościelna  - 192 mb</t>
  </si>
  <si>
    <t>SW - przyłącza  ul. Kościelna</t>
  </si>
  <si>
    <t>Przep. Roździeńskiego Płd - Kanalizacja sanitarna</t>
  </si>
  <si>
    <t>SW.ul.Wyzwolenia dł.376mb.</t>
  </si>
  <si>
    <t>Pompownia ścieków na os. SP</t>
  </si>
  <si>
    <t>30 06 2004</t>
  </si>
  <si>
    <t>SW ul.Papieża Jana Pawła II</t>
  </si>
  <si>
    <t>16 12 2005</t>
  </si>
  <si>
    <t>SW Przyłącza wodociągowe ul.Papieża Jana Pawła II</t>
  </si>
  <si>
    <t>SW ul.Inwalidów Wojennych</t>
  </si>
  <si>
    <t>SW ul.Bytomska</t>
  </si>
  <si>
    <t>SW oś.Wieczorka dł.5mb.</t>
  </si>
  <si>
    <t>KDG ul.Ficka</t>
  </si>
  <si>
    <t>KSG ul.Ficka</t>
  </si>
  <si>
    <t>SW Przyłącza wodociągowe ul.Tarnogórska  82.2m</t>
  </si>
  <si>
    <t>SW Przyłącza wodociągowe ul.Tarnogórska  25.5m</t>
  </si>
  <si>
    <t>SW ul.Tarnogórska  244.7m</t>
  </si>
  <si>
    <t>SW Przyłącza wodociągowe ul.Pokoju  56.5m</t>
  </si>
  <si>
    <t>SW ul.Pokoju 267.1m</t>
  </si>
  <si>
    <t>SW oś.Wieczorka dł.1027mb.</t>
  </si>
  <si>
    <t>SW ul.Astrów  34 m p.63mm</t>
  </si>
  <si>
    <t>SW ul.Astrów 103.5m p.110mm</t>
  </si>
  <si>
    <t>30 12 2005</t>
  </si>
  <si>
    <t>SW Przyłącza wodociągowe ul.Astrów 18.8m p.40mm</t>
  </si>
  <si>
    <t>SW Przyłącza wodociągowe dĺ 107,9m</t>
  </si>
  <si>
    <t>31 05 2006</t>
  </si>
  <si>
    <t>SW oś.Wieczorka dł.2170mb.</t>
  </si>
  <si>
    <t>SW dĺ 70,3m</t>
  </si>
  <si>
    <t>SW dĺ 141,6m</t>
  </si>
  <si>
    <t>SW ul.Chopina  dĺ.140m</t>
  </si>
  <si>
    <t>30 11 2006</t>
  </si>
  <si>
    <t>SW Przyłącze wodociągowe ul.Chopina  dĺ.27m</t>
  </si>
  <si>
    <t>SW ul.Bytomska-BoĄczyka  dĺ.21,5m</t>
  </si>
  <si>
    <t>SW ul.Damrota dĺ.13,4m</t>
  </si>
  <si>
    <t>SW oś.Wieczorka dł.234mb.</t>
  </si>
  <si>
    <t>KSG ul.Rymera</t>
  </si>
  <si>
    <t>29 12 2006</t>
  </si>
  <si>
    <t>KSG Przyłącza kanalizacji sanitarnej ul.Rymera</t>
  </si>
  <si>
    <t>Przep. ścieków - zbiornik</t>
  </si>
  <si>
    <t>11 06 2007</t>
  </si>
  <si>
    <t>SW od Obwodowej Zach. do Podmiejskiej</t>
  </si>
  <si>
    <t>SW.oś.Wieczorka dł.343mb.</t>
  </si>
  <si>
    <t>SW od Obwodowej Zach. do Pomiejskiej</t>
  </si>
  <si>
    <t>SW ul Karola Miarki</t>
  </si>
  <si>
    <t>SW ul. K Miarki</t>
  </si>
  <si>
    <t>SW ul K Miarki</t>
  </si>
  <si>
    <t>SW ul K. Miarki</t>
  </si>
  <si>
    <t>SW oś.Wieczorka dł.125mb.</t>
  </si>
  <si>
    <t>KSG w ul. K. Miarki</t>
  </si>
  <si>
    <t>KST w ul. K. Miarki</t>
  </si>
  <si>
    <t>SW oś.Wieczorka dł.81mb.</t>
  </si>
  <si>
    <t>Przep. Brzechwy - zasilanie</t>
  </si>
  <si>
    <t>31 12 2007</t>
  </si>
  <si>
    <t>SW ul.Kocota dł.150mb.</t>
  </si>
  <si>
    <t>Oświetlenie zewnętrzne ul. Rozdzieńskiego</t>
  </si>
  <si>
    <t>30 11 2008</t>
  </si>
  <si>
    <t>SW na skrzyżowaniu ul.Jana Pawła , Ziętka</t>
  </si>
  <si>
    <t>KSG ul.Polna</t>
  </si>
  <si>
    <t>SW ul.Chopina dł.430mb</t>
  </si>
  <si>
    <t>KSG w ul.Gajowej</t>
  </si>
  <si>
    <t>31 12 2009</t>
  </si>
  <si>
    <t>KSG w ul.Górnośląskiej</t>
  </si>
  <si>
    <t>SW w rejonie ul.Jesienna,Stawowa</t>
  </si>
  <si>
    <t>SW w ul.Górnośląska</t>
  </si>
  <si>
    <t>SW ul.Brynicka-Pokoju</t>
  </si>
  <si>
    <t>KDG Kanał deszczowy ul.Wyzwolenia-Obwodowa</t>
  </si>
  <si>
    <t>KDG ul.Górnośląska</t>
  </si>
  <si>
    <t>SW ul.Złota</t>
  </si>
  <si>
    <t xml:space="preserve"> 1 09 2010</t>
  </si>
  <si>
    <t>SW ul.Piłsudskiego dł.195mb.</t>
  </si>
  <si>
    <t>SW ul.Ogrodowa    fi 110 PE</t>
  </si>
  <si>
    <t>KSG w ul. Złotej</t>
  </si>
  <si>
    <t>KSG w ul. Ogrodowej</t>
  </si>
  <si>
    <t>KDG ul.Rychla, Rycerska, Orkana</t>
  </si>
  <si>
    <t>SW ul.Piłsudskiego dł.428mb</t>
  </si>
  <si>
    <t>KSG ul.Brzechwy i przyłącza</t>
  </si>
  <si>
    <t>SW ul.Sucharskiego i przyłącza</t>
  </si>
  <si>
    <t>SW ul.Waculika i przyłącza</t>
  </si>
  <si>
    <t>SW Wodociąg w  rej.budynku ul.Bytomskiej 31</t>
  </si>
  <si>
    <t>SW ul.Reja</t>
  </si>
  <si>
    <t>SW Wodociąg w ul.Brynickiej i przyłącza - ganek</t>
  </si>
  <si>
    <t>SW Wodociąg w ul.Partyzantów - ogródki działkowe</t>
  </si>
  <si>
    <t>KSG w rejonie Śląska-Konstytucji</t>
  </si>
  <si>
    <t>KSG ul.Szmaragdowa</t>
  </si>
  <si>
    <t>KSG ul.P.Skargi</t>
  </si>
  <si>
    <t>SW ul.Kanałowa dł.300mb.</t>
  </si>
  <si>
    <t>SW ul.Miodowa</t>
  </si>
  <si>
    <t>31 12 2012</t>
  </si>
  <si>
    <t>SW ul.Kanałowa dł.252mb.</t>
  </si>
  <si>
    <t>KSG ul.Kanałowa</t>
  </si>
  <si>
    <t>SW ul.Jasna</t>
  </si>
  <si>
    <t>KSG w ul.Diamentowej</t>
  </si>
  <si>
    <t>SW ul.M.C.Skłodowska</t>
  </si>
  <si>
    <t>30 06 2013</t>
  </si>
  <si>
    <t>KSG ul.M.C.Skłodowska</t>
  </si>
  <si>
    <t>SW ul.Lompy dł 162mb.</t>
  </si>
  <si>
    <t>SW ul. Azalii</t>
  </si>
  <si>
    <t>31 12 2013</t>
  </si>
  <si>
    <t>SW II linia zabudowy ul. Skłodowska</t>
  </si>
  <si>
    <t>SW ul. Poprzeczna</t>
  </si>
  <si>
    <t>SW ul. Kwiatowa</t>
  </si>
  <si>
    <t>SW w ganku ul. Bytomska 125</t>
  </si>
  <si>
    <t>KSG ul. Plebiscytowa</t>
  </si>
  <si>
    <t>SW ul.Kocota  dł.150mb.</t>
  </si>
  <si>
    <t>KSG ul. Poprzeczna</t>
  </si>
  <si>
    <t>KSG  ul. Zgrzebnioka</t>
  </si>
  <si>
    <t>KST ul. Plebiscytowa</t>
  </si>
  <si>
    <t>Przep. ścieków Plebiscytowa - komora zasuw</t>
  </si>
  <si>
    <t>Przep. ścieków Plebiscytowa - zbiornik</t>
  </si>
  <si>
    <t>SW ul.Okrzei dł.230mb.</t>
  </si>
  <si>
    <t>SW w łączniku ul. Brynickiej Pokoju</t>
  </si>
  <si>
    <t>31 03 2014</t>
  </si>
  <si>
    <t>SW ul.Łąkowa</t>
  </si>
  <si>
    <t>31 07 2014</t>
  </si>
  <si>
    <t>SW ul.Londnera dł.336mb.</t>
  </si>
  <si>
    <t>SW ul.Jesionowa</t>
  </si>
  <si>
    <t>31 10 2014</t>
  </si>
  <si>
    <t>KST ul.Jesionowa</t>
  </si>
  <si>
    <t>SW ul.Parkowa dł.275mb.</t>
  </si>
  <si>
    <t>SW Sieć wodociąg. ul. Szpaków 1,3,5,13,15,17,19,21</t>
  </si>
  <si>
    <t>30 10 2015</t>
  </si>
  <si>
    <t>SW Sieć wodociągowa w ul. Sikorek 1,3,5</t>
  </si>
  <si>
    <t>Kanalizacja sanitarna w ulicy Sikorek 1,3,5</t>
  </si>
  <si>
    <t>Kanal.Sanit.w łącz. od Szpaków st.31-do Sport.st41</t>
  </si>
  <si>
    <t>Kanalizacja sanitarna w ul. Szpaków</t>
  </si>
  <si>
    <t>SW ul.Kochanowskiego dł.32 m</t>
  </si>
  <si>
    <t>SW Sieć Wodociągowa ul. Skalista</t>
  </si>
  <si>
    <t>31 12 2015</t>
  </si>
  <si>
    <t>KD ul.Inwalidów Wojennych od Górzystej do  Szpital</t>
  </si>
  <si>
    <t>KD ul.Inwalidów Wojennych bud 68-70 do Pap.J.P II</t>
  </si>
  <si>
    <t>SW ul.Inwalidów Wojennych/ od Górzy. do Pap.J.P.II</t>
  </si>
  <si>
    <t>KS w ul.Biskupa Nankera-przyłącza, oraz ul. Krupy</t>
  </si>
  <si>
    <t>Sieć wodociąg. w łącz. ul. Roździeńsk. - Harcerska</t>
  </si>
  <si>
    <t>SW w ganku ul.Brynicka 5</t>
  </si>
  <si>
    <t>31 05 2016</t>
  </si>
  <si>
    <t>SW.ul.Sobieskiego dł.154mb.</t>
  </si>
  <si>
    <t>SW w ul. Brzechwy</t>
  </si>
  <si>
    <t>30 06 2016</t>
  </si>
  <si>
    <t>SW w ulicy Darwina</t>
  </si>
  <si>
    <t>30 09 2016</t>
  </si>
  <si>
    <t>SW ul.Studzienna dł.145mb.</t>
  </si>
  <si>
    <t>SW w ul. Jordana</t>
  </si>
  <si>
    <t>31 05 2017</t>
  </si>
  <si>
    <t>KST w ul. Podmiejskiej</t>
  </si>
  <si>
    <t>30 11 2017</t>
  </si>
  <si>
    <t>SW ul.Waryńskiego dł.53mb.</t>
  </si>
  <si>
    <t>SW na terenie KSSE</t>
  </si>
  <si>
    <t>KSG na terenie KSSE</t>
  </si>
  <si>
    <t>Pomp. Podmiejska - zbiornik z wyposażeniem</t>
  </si>
  <si>
    <t>Pomp. Podmiejska - komora koszowa</t>
  </si>
  <si>
    <t>Pomp. Podmiejska - komora zasuw</t>
  </si>
  <si>
    <t>Pomp. Podmiejska - komora z zastawką</t>
  </si>
  <si>
    <t>SW ul.Odnowiciela dł.283mb.</t>
  </si>
  <si>
    <t>Pomp. Podmiejska - rurociąg spustowy</t>
  </si>
  <si>
    <t>Pomp. Podmiejska (KSSE) - zbiornik z wyposażeniem</t>
  </si>
  <si>
    <t>Pomp. Podmiejska (KSSE) - komora koszowa</t>
  </si>
  <si>
    <t>Pomp. Podmiejska (KSSE) - komora zasuw</t>
  </si>
  <si>
    <t>Pomp. Podmiejska (KSSE) - komora z zastawką</t>
  </si>
  <si>
    <t>Pomp. Podmiejska (KSSE) - rurociąg spustowy</t>
  </si>
  <si>
    <t>Pomp. K. Miarki 1 - zbiornik z wyposażeniem</t>
  </si>
  <si>
    <t>SW ul.Karłowicza dł.181mb.</t>
  </si>
  <si>
    <t>SW ul.Papieża Jana Pawła II dł.1122mb.</t>
  </si>
  <si>
    <t>Pomp. K. Miarki 1 - komora koszowa</t>
  </si>
  <si>
    <t>Pomp. K. Miarki 1 - komora zasuw</t>
  </si>
  <si>
    <t>Pomp. K. Miarki 1 - komora z zastawką</t>
  </si>
  <si>
    <t>Pomp. K. Miarki 1 - rurociąg spustowy</t>
  </si>
  <si>
    <t>SW oś.Wieczorka dł.915mb.</t>
  </si>
  <si>
    <t>SW w ul. Słowackiego</t>
  </si>
  <si>
    <t>31 12 2017</t>
  </si>
  <si>
    <t>SW w ulicy Cichej</t>
  </si>
  <si>
    <t>SW w ulicy Źródlanej</t>
  </si>
  <si>
    <t>SW w ulicy Brynickiej</t>
  </si>
  <si>
    <t>SW w ul. L. Solskiego</t>
  </si>
  <si>
    <t>30 06 2018</t>
  </si>
  <si>
    <t>SW w ul. Miłej</t>
  </si>
  <si>
    <t>SW w ulicy Powstańców Śląskich do ul. Pod Gajem</t>
  </si>
  <si>
    <t>30 11 2018</t>
  </si>
  <si>
    <t>SW ul. Główna</t>
  </si>
  <si>
    <t>31 12 2018</t>
  </si>
  <si>
    <t>Przyłącza wody w ul. Roździeńskiego</t>
  </si>
  <si>
    <t>Przyłącza wody w ul. Bratków</t>
  </si>
  <si>
    <t>SW ul.Mickiewicza dł.213mb.</t>
  </si>
  <si>
    <t>Przyłącza wody w ul. Przyjaźni</t>
  </si>
  <si>
    <t>KS wraz z przyłączami w ul. Bpa. Nankera</t>
  </si>
  <si>
    <t>SW ul.Powstańców dł.167mb.</t>
  </si>
  <si>
    <t>SW ul.Moniuszki dł.235mb.</t>
  </si>
  <si>
    <t>SW ul.Głęboka</t>
  </si>
  <si>
    <t>SW ul.Skargi dł.100mb.</t>
  </si>
  <si>
    <t>SW   ul.Rycerska dł.152mb.</t>
  </si>
  <si>
    <t>SW ul.Kopernika dł.280mb.</t>
  </si>
  <si>
    <t>SW ul.Gimnazjalna dł.250mb.</t>
  </si>
  <si>
    <t>SW ul.Gimnazjalna dł.120mb.</t>
  </si>
  <si>
    <t>SW ul.Okrzei dł.200mb.</t>
  </si>
  <si>
    <t>SW uL. Pod Lipami</t>
  </si>
  <si>
    <t>SW   ul.Tarnogórska dł.297mb.</t>
  </si>
  <si>
    <t>SW   ul.Rycerska dł.250mb.</t>
  </si>
  <si>
    <t>SW   ul.Dzierżonia dł.137mb.</t>
  </si>
  <si>
    <t>SW   ul.Plebiscytowa</t>
  </si>
  <si>
    <t>SW   ul.3-go Maja dł.606mb.</t>
  </si>
  <si>
    <t>SW   ul.Ligonia dł.88mb.</t>
  </si>
  <si>
    <t>SW   ul.Tarnogórska dł.685mb.</t>
  </si>
  <si>
    <t>SW   ul Pokoju dł.420mb.</t>
  </si>
  <si>
    <t>SW   ul.Zgrzebnioka dł.653mb.</t>
  </si>
  <si>
    <t>SW   ul.Radzionkowska dł.311m</t>
  </si>
  <si>
    <t>SW   ul.Powstańców śl.dł.885mb.</t>
  </si>
  <si>
    <t>SW   ul.Paderewskiego</t>
  </si>
  <si>
    <t>SW   ul.Niepodległości dł.216 mb</t>
  </si>
  <si>
    <t>SW   ul.Przyjaźni dł.1018mb.</t>
  </si>
  <si>
    <t>SW   ul. Rewolucjonistów</t>
  </si>
  <si>
    <t>SW   ul.Tarnogórska dł. 201 mb</t>
  </si>
  <si>
    <t>SW Podłącz.wod.Kozłowa Góra rury dł.6237.52m</t>
  </si>
  <si>
    <t>SW Podł.wodoc.Piekary śl. rury dł.razem 343 mb</t>
  </si>
  <si>
    <t>SW Podł.wodoc.Dąbrówka Wlk. rury dł.5608 mb</t>
  </si>
  <si>
    <t>SW   oś.Wieczorka II - dł.237 mb</t>
  </si>
  <si>
    <t>SW Podłącz.wodoc.Piekary śl. rury dł.173 mb</t>
  </si>
  <si>
    <t>SW Podłącz.wodoc.Piekary śl. rury  dł.12 mb</t>
  </si>
  <si>
    <t>SW   ul.Przyjaźni dł.920mb.</t>
  </si>
  <si>
    <t>SW Wod.domow.awaryj.ul.Gen.Ziętka dł.267,5mb i 5</t>
  </si>
  <si>
    <t>SW Wod.domow.awaryj.ul.Gen.Ziętka dł.90 i 48 mb</t>
  </si>
  <si>
    <t>SW   oś.Andaluzja dł.157,5mb.</t>
  </si>
  <si>
    <t>SW   oś.Andaluzja dł.557mb.</t>
  </si>
  <si>
    <t>SW Wodoc.ul.Czarnieckiego dł.98mb.</t>
  </si>
  <si>
    <t>SW Podł.wodoc.ul.Górnośląska dł.116mb.</t>
  </si>
  <si>
    <t>SW Podł.wodoc.Brzeziny śl.dł.19mb.</t>
  </si>
  <si>
    <t>SW Podł.wodoc.Brzozowice K.dł.111,6mb.</t>
  </si>
  <si>
    <t>SW Podł.wodoc.Brzeziny śl. dł.8mb.</t>
  </si>
  <si>
    <t>SW Dąbrówka W. ul.Jagiellońska Rury stal. dł.6,3mb</t>
  </si>
  <si>
    <t>SW Podł.wodoc.Piekary śl.dł.265mb.</t>
  </si>
  <si>
    <t>SW Podł.wodoc.Piekary śl. dł.90mb.</t>
  </si>
  <si>
    <t>SW Podł.wodoc.ul.Tarnogórska dł.41 mb.</t>
  </si>
  <si>
    <t>SW Podł.wodoc.ul.Zapolskiej  dł.10mb.</t>
  </si>
  <si>
    <t>SW   ul.Kotuchy,Harcerska</t>
  </si>
  <si>
    <t>SW   ul.Papieża Jana Pawła II dł.209,90</t>
  </si>
  <si>
    <t>SW Podł.wodoc.Brzeziny Śląskie.dł.89mb.</t>
  </si>
  <si>
    <t>SW Podł.wodoc.Rej.III.dł.933,7mb.</t>
  </si>
  <si>
    <t>SW Rur.rozdz. Brzozowice K.-Brzeziny Śl. dł.3930mb</t>
  </si>
  <si>
    <t>SW Rur.rozdz.ul.Bednorza</t>
  </si>
  <si>
    <t>SW Podł.sieci wodoc.Rej.III. dł.30m,20m.</t>
  </si>
  <si>
    <t>SW   Piekary śl. dł.233mb.</t>
  </si>
  <si>
    <t>SW   Piekary śl.dł.200mb. o 65 mm</t>
  </si>
  <si>
    <t>SW Wodoc.Brzeziny śl.dł.173,9mb.</t>
  </si>
  <si>
    <t>SW   Piekary śl. dł.120mb.</t>
  </si>
  <si>
    <t>SW Podł.wodoc.Piekary śl. dł.110mb.</t>
  </si>
  <si>
    <t>SW Wodoc.ul.Chopina dł.112mb.</t>
  </si>
  <si>
    <t>SW Wodoc.ul.Bytomska do CPN dł.100mb.</t>
  </si>
  <si>
    <t>SW Podł.wodoc.Brzozowice  dł.97mb.</t>
  </si>
  <si>
    <t>SW Wodoc.na oś.Buczka Piekary śl. dł.560mb.</t>
  </si>
  <si>
    <t>SW Podł.wodoc. Piekary śl. dł.77,4mb.</t>
  </si>
  <si>
    <t>SW Podł.do sieci Piekary Śl. ul.Akacjowa</t>
  </si>
  <si>
    <t>SW   ul.Jagiellońska dł.750mb.</t>
  </si>
  <si>
    <t>SW Podł.do sieci Piekary Śl. ul.Dębowa</t>
  </si>
  <si>
    <t>SW Podł.wodoc.Dąbrówka W. dł.49mb.</t>
  </si>
  <si>
    <t>SW Podł.wodoc.Brzeziny dł.10mb.</t>
  </si>
  <si>
    <t>SW Podł.wodoc.Brzozowice K. dł.52mb.</t>
  </si>
  <si>
    <t>SW   ul.Grunwaldzka dł.685mb.</t>
  </si>
  <si>
    <t>SW Podł.ul.I Armii Wojska Polskiego dł.6 mb.</t>
  </si>
  <si>
    <t>SW Podł.wodoc.ul.Tarnogórska dł.25m</t>
  </si>
  <si>
    <t>SW Podł.wodoc.oś.Wieczorka</t>
  </si>
  <si>
    <t>SW   ul.Szymonka dł.151mb.</t>
  </si>
  <si>
    <t>SW Podł.wodoc.ul.Orkana dł.5mb.</t>
  </si>
  <si>
    <t>SW Podł.wodoc.Brzeziny śl. dł.118,5mb.</t>
  </si>
  <si>
    <t>SW Podł.wodoc.Brzeziny śl. dł.139,8mb.</t>
  </si>
  <si>
    <t>SW Podł.wodoc.Dąbrówka W. dł.50mb.</t>
  </si>
  <si>
    <t>SW   Oś.Andaluzja dł.975mb.</t>
  </si>
  <si>
    <t>SW   ul.Hutnicza,Kotuchy dł.606mb.</t>
  </si>
  <si>
    <t>SW   Brzozowice K. dł.16mb.</t>
  </si>
  <si>
    <t>SW   Kozłowa Góra dł.17,5 mb.</t>
  </si>
  <si>
    <t>SW   ul.Gagarina dł.160mb.</t>
  </si>
  <si>
    <t>SW Piekary śl. dł.280,5mb.</t>
  </si>
  <si>
    <t>SW   Kozłowa Góra dł.51 mb.</t>
  </si>
  <si>
    <t>SW   Piekary śl. dł.331 mb.</t>
  </si>
  <si>
    <t>SW   ul.Pod Gajem dł.385 mb.</t>
  </si>
  <si>
    <t>SW   Brzozowice K. dł.50 mb.</t>
  </si>
  <si>
    <t>SW   ul.Drzymały dł.132 mb.</t>
  </si>
  <si>
    <t>SW   Dąbrówka W. dł.60 mb.</t>
  </si>
  <si>
    <t>SW   Dąbrówka W. dł.295 mb.</t>
  </si>
  <si>
    <t>SW Montomet ul.Szpitalna dł.374mb</t>
  </si>
  <si>
    <t>SW   ul.Rymera dł.150mb.</t>
  </si>
  <si>
    <t>SW Podł.wodoc.ul.Akacjowa dł.95,5mb.</t>
  </si>
  <si>
    <t>SW Podł.do sieci Piekary śl. dł.775mb.</t>
  </si>
  <si>
    <t>SW Podł.do sieci Kozłowa Góra ul.3-go maja dł.63mb</t>
  </si>
  <si>
    <t>SW Podł.do sieci Brzozowice K. dł.15,3 mb.</t>
  </si>
  <si>
    <t>SW Podł.do sieci Brzeziny śl. dł.41,8 mb.</t>
  </si>
  <si>
    <t>SW Podł.do sieci Brzeziny Śl.ul.Bednorza dł4,5 mb.</t>
  </si>
  <si>
    <t>SW Zewn.sieć wodoc.1350 mb. Piekary śl.</t>
  </si>
  <si>
    <t>SW   ul.Zawiszy Czarnego dł.400mb.</t>
  </si>
  <si>
    <t>SW Zewn.sieć wodoc.przy ul.Ogrodowej dł.119 mb.</t>
  </si>
  <si>
    <t>SW Zewn.sieć wodoc.ul.Ogrodowa  dł.96mb.</t>
  </si>
  <si>
    <t>SW Podł.wodoc.Brzozowice K. dł.39,5 mb.</t>
  </si>
  <si>
    <t>SW Podł.wodoc.Piekary śl. dł.223 mb.</t>
  </si>
  <si>
    <t>SW Ruroc.wody pitnej oś.Buczka dł.260mb.</t>
  </si>
  <si>
    <t>SW   ul.Sowińskiego dł.805 mb.</t>
  </si>
  <si>
    <t>SW oś.Buczka</t>
  </si>
  <si>
    <t>SW Podł.wodoc.ul.Diamentowa   dł.10m</t>
  </si>
  <si>
    <t>SW   ul.Ks.Rychla dł.230mb.</t>
  </si>
  <si>
    <t>SW Podł.wody Piekary śl. dł.196,5 mb.</t>
  </si>
  <si>
    <t>SW Podł.wodoc.Brzozowice K.dł.3 mb.</t>
  </si>
  <si>
    <t>SW   oś.Andaluzja do ul.Oświęcimskiej dł.31</t>
  </si>
  <si>
    <t>SW   oś.Andaluzja dł.361,5 mb.</t>
  </si>
  <si>
    <t>SW   oś.Andaluzja II</t>
  </si>
  <si>
    <t>SW   oś.Andaluzja II.dł.86,5 mb.</t>
  </si>
  <si>
    <t>SW oś.Kamienna dł.229,5 mb.</t>
  </si>
  <si>
    <t>SW Podł.wodoc.ul.Kochanowskiego dł.10,6mb</t>
  </si>
  <si>
    <t>SW Podł.wodoc.ul.Radzionkowska dł.45 mb</t>
  </si>
  <si>
    <t>SW Podł.wodoc.ul.M.C.Skłodowskiej dł.17 m</t>
  </si>
  <si>
    <t>SW Przyłącza wodoc.ul.Gen.Ziętka dł.87,3mb.</t>
  </si>
  <si>
    <t>SW Wodoc.zasil.oś.Buczka  dł.300mb.</t>
  </si>
  <si>
    <t>SW ul.Gen.Ziętka Przedszkole dł.50mb.</t>
  </si>
  <si>
    <t>SW ul.Janty dł.160mb.</t>
  </si>
  <si>
    <t>SW oś.Buczka Paw.A1,A2 dł.102m</t>
  </si>
  <si>
    <t>SW oś.Wieczorka  bud.9-15</t>
  </si>
  <si>
    <t>SW Podł.wodoc.Piekary śl. rok 1986 dł.33mb.</t>
  </si>
  <si>
    <t>SW Podł.wodoc.Brzozowice dł.22mb.</t>
  </si>
  <si>
    <t>SW Podł.wodoc.Dąbrówka W. dł.5mb.</t>
  </si>
  <si>
    <t>Zabudowa przył.do bud.19 Os.Wieczorka Ws.dł.12mb.</t>
  </si>
  <si>
    <t>SW Podł.wody Kol.Józefka ob.Bratnik dł.6,</t>
  </si>
  <si>
    <t>SW Podł.wody ul.Wierzbowa ob.Mamys dł.9mb</t>
  </si>
  <si>
    <t>SW Podł.wody ul.Polna ob.Rogacki dł.7,5mb</t>
  </si>
  <si>
    <t>SW Podł.wody ul.Słowackiego ob.Ogierman 1</t>
  </si>
  <si>
    <t>SW Podł.wody ul.Inwalidów Wojennych Wostal dł.8,</t>
  </si>
  <si>
    <t>SW Podł.wodoc.Brzeziny Śląskie dł.4708mb.</t>
  </si>
  <si>
    <t>SW   ul.Braterstwa (dł.200mb)</t>
  </si>
  <si>
    <t>SW Podł.wody ul.Pod Lipami ob.Białas dł.5</t>
  </si>
  <si>
    <t>SW Podł.wody ul.Wyzwolenia ob.Dyga dł.8,5</t>
  </si>
  <si>
    <t>SW Podł.wody ul.Jaworowa ob.Dyktynski dł.</t>
  </si>
  <si>
    <t>SW Podł.wody ul.Asnyka ob.Wieczorek dł.26mb.</t>
  </si>
  <si>
    <t>SW Podł.wody Kozłowa Góra ob.Zupecki dł.5mb.</t>
  </si>
  <si>
    <t>SW Rury stal.31 mb. podl. wodoc. o 80</t>
  </si>
  <si>
    <t>SW Rury stal.dł 235mb. Os. Wieczorka Wschód o 100</t>
  </si>
  <si>
    <t>SW   ul.Braterstwa dł.130mb. (Konstytucji)</t>
  </si>
  <si>
    <t>SW Podł.wody ul.Oświęcimska dł.6mb.</t>
  </si>
  <si>
    <t>SW Podł.wody ul.Grzybowa dł.10mb.</t>
  </si>
  <si>
    <t>SW Podł.wody ul.Parkowa dł.13,5mb.</t>
  </si>
  <si>
    <t>SW Podł.wody ul.Klonowa ob.Dikta dł.6mb.</t>
  </si>
  <si>
    <t>SW Podł.wody ul.Konopnickiej ob.Anczok d.</t>
  </si>
  <si>
    <t>SW Podł.do sieci ul.Wyzwolenia ob.Mandela</t>
  </si>
  <si>
    <t>SW Podł.wody Piekary śl.dł.11,6mb</t>
  </si>
  <si>
    <t>SW Podł.wody ul.Akacjowa ob.Jagielska 10m</t>
  </si>
  <si>
    <t>SW Podł.wody do kiosku spoż.Kozłowa Góra dł.3mb.</t>
  </si>
  <si>
    <t>SW Podł.wody ul.Grunwaldzka ob.Lankocz</t>
  </si>
  <si>
    <t>SW   ul.Zawiszy Czarnego dł.80mb.</t>
  </si>
  <si>
    <t>SW Podł.wody ul.Zgrzebnioka ob.Jendruch dł.8m</t>
  </si>
  <si>
    <t>SW Podł.wody ul.Piekarska ob.Zdebel dł.5m</t>
  </si>
  <si>
    <t>SW   ul.Partyzantów dł.14mb.</t>
  </si>
  <si>
    <t>SW Podłączenie Piekary Śląskie</t>
  </si>
  <si>
    <t>SW Podł.wody Piekary śl.dł. 5084mb</t>
  </si>
  <si>
    <t>SW Podł.wod.PiekaryŚl.rury dł.1306,715,202,313 mb</t>
  </si>
  <si>
    <t>SW Podł.wody Brzozowice K.dł.170mb.</t>
  </si>
  <si>
    <t>SW   ul.Chrobrego dł.181mb.</t>
  </si>
  <si>
    <t>SW ul.Jesionowskiego dł.174mb.</t>
  </si>
  <si>
    <t>SW ul.Jaworowa dł.223mb.</t>
  </si>
  <si>
    <t>SW ul.Bukowa dł.247mb.</t>
  </si>
  <si>
    <t>SW ul.Kalwaryjska dł.169mb.</t>
  </si>
  <si>
    <t>SW ul.Szpitalna dł.707mb.</t>
  </si>
  <si>
    <t>SW ul.Wigury dł.251mb.</t>
  </si>
  <si>
    <t>SW   ul.Batorego dł.138mb.</t>
  </si>
  <si>
    <t>SW   ul.Orkana dł.170mb</t>
  </si>
  <si>
    <t>SW   ul.Tuwima dł.80mb.</t>
  </si>
  <si>
    <t>SW   ul.Szymanowskiego dł.270mb.</t>
  </si>
  <si>
    <t>SW Podł.wodoc.ul.Szkolna ob.Bacik dł.5m</t>
  </si>
  <si>
    <t>SW Podł.wodoc.ul.Spokojna ob.Górecki dł.4</t>
  </si>
  <si>
    <t>SW Podł.wodoc.ul.Papieża Jana Pawła II dł.7mb.</t>
  </si>
  <si>
    <t>SW Podł.wodoc.ul.Damrota dł.14mb.</t>
  </si>
  <si>
    <t>SW Podł.wodoc.ul.1-go Maja dł.7mb.</t>
  </si>
  <si>
    <t>SW   Kol.Dołki dł.356mb.</t>
  </si>
  <si>
    <t>SW Podł.wodoc.ul.Jasna dł.7mb.</t>
  </si>
  <si>
    <t>SW Podł.wodoc.ul.Wyzwolenia dł.14 mb.</t>
  </si>
  <si>
    <t>SW Podł.wodoc.ul.Ogrodowa 1 dł.12mb.</t>
  </si>
  <si>
    <t>SW Podł.wodoc.ul.Damrota-Studzienna dł.100m</t>
  </si>
  <si>
    <t>SW ul.Cicha  21  dł.19 mb</t>
  </si>
  <si>
    <t>SW Przyłącze wodoc.osiedla Kamienna dł.242 mb</t>
  </si>
  <si>
    <t>SW Sieć wod.osiedla Kamienna  dł.390 mb</t>
  </si>
  <si>
    <t>SW Podł.wod.POD Barbara  dł. 5 mb</t>
  </si>
  <si>
    <t>SW Podł.wody ul.Hajdy Drobczyk Dariusz dł.4</t>
  </si>
  <si>
    <t>SW Podł.wody oś.Wieczorka blok 56 dł.32 mb</t>
  </si>
  <si>
    <t>SW   Kol.Dołki dł.221mb.</t>
  </si>
  <si>
    <t>SW Podł.wody Brzozowice  dł. 1360 mb</t>
  </si>
  <si>
    <t>SW Podł.wody ul.Zamkowa Pielka Janusz</t>
  </si>
  <si>
    <t>SW Podł.wody ul.Piaskowa-Dyląg dł.7 mb</t>
  </si>
  <si>
    <t>SW Podł.wody ul.Diamentowa dł.10 mb</t>
  </si>
  <si>
    <t>SW Podł. DąbrówkaW ul.Jagiellońska-Chrobok Zygmunt</t>
  </si>
  <si>
    <t>SW Podł.ul.Roździeńskiego 64 - dł.7 mb</t>
  </si>
  <si>
    <t>SW Podł.ul.Wyszyńskiego 46 - dł.12,5 mb</t>
  </si>
  <si>
    <t>SW Podł.ul.Roździeńskiego 76 - dł.6 mb</t>
  </si>
  <si>
    <t>SW   ul.Demarczyka dł.80mb.</t>
  </si>
  <si>
    <t>SW Podł.ul.Roździeńskiego 79 - dł.4 mb</t>
  </si>
  <si>
    <t>SW Podł.ul.Ziętka Oś.Zdrowia -dł.2 mb</t>
  </si>
  <si>
    <t>SW Podł.Dąbrówka W. ul.Rycerska 16a - dł.16,5 mb</t>
  </si>
  <si>
    <t>SW Podł.Dąbrówka W. ul.Jagiellońska 104 - dł.33 mb</t>
  </si>
  <si>
    <t>SW Podł.ul.Wyzwolenia 2a - dł 12 mb</t>
  </si>
  <si>
    <t>SW Podł.ul.Kalwaryjska 27 - dł.7 mb</t>
  </si>
  <si>
    <t>SW Podł. Dąbrówka W. ul.Jagiellońska 73 - dł.7 mb</t>
  </si>
  <si>
    <t>SW   ul.Wodna dł.321mb.</t>
  </si>
  <si>
    <t>SW Podł.ul.Długosza 84 - dł.15 mb</t>
  </si>
  <si>
    <t>SW Podł. Dąbrówka W. ul.Rycerska 11 - dł.7 mb</t>
  </si>
  <si>
    <t>SW Podł.ul.Wojska Polskiego 65  -dł.8 mb</t>
  </si>
  <si>
    <t>SW Podł.wodoc.ul.Gimnazjalna dł.77,5 mb.</t>
  </si>
  <si>
    <t>SW Podł.wodoc.ul.Zawiszy Czarnego dł.220mb.</t>
  </si>
  <si>
    <t>SW Wodoc.dopr.wody do oczyszcz.Brzozka dł.194 mb.</t>
  </si>
  <si>
    <t>SW Wodoc.ul.Zawiszy Czarnego dł.391 mb.0100st</t>
  </si>
  <si>
    <t>SW Wodoc.ul.Gimnazjalna dł.300 mb.0100sta</t>
  </si>
  <si>
    <t>SW   ul.Wodna dł.100mb.</t>
  </si>
  <si>
    <t>SW Wodoc.ul.Kasztanowa,Jarzębinowa dł.44mb.0100s</t>
  </si>
  <si>
    <t>SW Podł.wodoc.ul.Powstańców śl. 23 dł.12mb.</t>
  </si>
  <si>
    <t>SW Podł.wodoc.ul.Jagiellońska 52 dł.22,5 mb.</t>
  </si>
  <si>
    <t>SW Podł.wodoc.ul.Hajdy 2 dł.15 mb.032 PE</t>
  </si>
  <si>
    <t>SW Podł.wodoc.ul.Wyszyńskiego 40,42 dl.12</t>
  </si>
  <si>
    <t>SW Podł.wodoc.ul.Czarnieckiego  dł.34 mb.</t>
  </si>
  <si>
    <t>SW Podł.wodoc.ul.Ogrodowa 12 dł.23 mb.</t>
  </si>
  <si>
    <t>SW Podł.wodoc.ul.Wyszyńskiego 19 dł.6 mb.</t>
  </si>
  <si>
    <t>SW Podł.wodoc.ul.Bytomska 212 dł.2 mb.</t>
  </si>
  <si>
    <t>Ganek do szkoły ul.Bytomska 090PE 84mb</t>
  </si>
  <si>
    <t>SW   ul.Brzechwy dł.170mb.</t>
  </si>
  <si>
    <t>SW Podł.wodoc.Przedszkole ul.Kotuchy</t>
  </si>
  <si>
    <t>Studnia wodom.redukt.Brzozowice-Ratusz Oświęcimska</t>
  </si>
  <si>
    <t>Studnia z bl.bet.nakr.płyt żelb.ul.Bytomska-</t>
  </si>
  <si>
    <t>Studnia wodom.mur.z bl.bet.ul.Sowińskiego</t>
  </si>
  <si>
    <t>Studz.wodom.z bl.bet Brzoz.Kam.hydroforownia</t>
  </si>
  <si>
    <t>SW Podł. Piekary Gen.Ziętka dł.55,12,76 mb 0 50 oc</t>
  </si>
  <si>
    <t>SW Piekary</t>
  </si>
  <si>
    <t>SW Sieć uliczna Gen.Ziętka dł 239 mb 0 100 s</t>
  </si>
  <si>
    <t>SW   ul.Barbary dł.164mb.</t>
  </si>
  <si>
    <t>Studnia wodom.Chlewnia ul.Powstańców śl.</t>
  </si>
  <si>
    <t>SW Wodociąg ul.Gen.Ziętka dł.239 mb 0 100sta</t>
  </si>
  <si>
    <t>Studz.wodom.ul.Oświęcimska</t>
  </si>
  <si>
    <t>24 06 1996</t>
  </si>
  <si>
    <t>Studnia wodom.wraz z armaturą Dąbrówka-Rozalia</t>
  </si>
  <si>
    <t>SW Podł.wodoc.ul.Inwalidów Wojennych dł.7mb 0 40</t>
  </si>
  <si>
    <t>Studz. wodomierzowa-reduktorowa z kostki betonowe</t>
  </si>
  <si>
    <t>Studnia wodom.-redukt.z bl.bet.ul.Skłodowskiej</t>
  </si>
  <si>
    <t>SW Os.Wieczorka</t>
  </si>
  <si>
    <t>SW Wodociąg stal o 100 dł. 304,5 mb ul.Wiosenna</t>
  </si>
  <si>
    <t>SW Wodoc.PE o110 dł.353.9mb ul.Sabały,Daszyńskiego</t>
  </si>
  <si>
    <t>SW Wodoc.PCV o100 dł.445m bul.Słoneczna,Kościelna</t>
  </si>
  <si>
    <t>SW Wodociąg PE o 90 dł.117,7mb ul.Skłodowskiej</t>
  </si>
  <si>
    <t>Studnia przepom.ściek. Piekary typ K-140/3</t>
  </si>
  <si>
    <t>KSG Podłączenia kan. Piekary Śl. ul. Janty</t>
  </si>
  <si>
    <t>KDG Sieć kan.ul.Bończyka rury dł.193 mb.</t>
  </si>
  <si>
    <t>KSG Sieć kan.ul.Gimnazjalna rury  dł.481mb</t>
  </si>
  <si>
    <t>KSG Sieć kan.ul.Kanałowa 0 200-dł.107 mb.</t>
  </si>
  <si>
    <t>KSG Sieć kan.ul.Kanałowa rury 200 dł.171mb</t>
  </si>
  <si>
    <t>KSG Sieć kan.ul.Lompy rury 200 dł.128 mb.</t>
  </si>
  <si>
    <t>SW   ul.Związkowa dł.140mb.</t>
  </si>
  <si>
    <t>KSG Sieć kan.ul.Wyszyńskiego rury 200 dł. 318 mb.</t>
  </si>
  <si>
    <t>KSG Sieć kan.ul.Wyszyńskiego rury 200 dł.161 mb.</t>
  </si>
  <si>
    <t>KSG Sieć kan.kol.Okrzei rury 300 dł.106 mb</t>
  </si>
  <si>
    <t>KSG Sieć kan.oś.Wieczorka oczyszcz.rury dł.85</t>
  </si>
  <si>
    <t>KDG Sieć kan.oś.Wieczorka oczyszcz.rury400 d.110m</t>
  </si>
  <si>
    <t>KSG Sieć kan.oś.Wieczorka rury 150 dł.22 mb.</t>
  </si>
  <si>
    <t>KSG Sieć kan.oś.Wieczorka.oczyszcz.rury150 d.22mb</t>
  </si>
  <si>
    <t>KSG Sieć kan.oś.Wieczorka oczyszcz.rury 400 d.57mb</t>
  </si>
  <si>
    <t>KSG Sieć kan.oś.Wieczorka oczyszcz.rury 150 d.84mb</t>
  </si>
  <si>
    <t>KSG Sieć kan.oś.Wieczorka oczyszcz.rury200 d.20mb</t>
  </si>
  <si>
    <t>KSG Sieć kan.ul.Powstańców rury 200 dł.109 mb</t>
  </si>
  <si>
    <t>KSG Sieć kan.ul.Reja</t>
  </si>
  <si>
    <t>KSG Sieć kan.ul.Sienkiewicza rury 200 dł.163m</t>
  </si>
  <si>
    <t>SW   ul.Oświęcimska dł.6mb.</t>
  </si>
  <si>
    <t>KSG Sieć kan.ul.Sienkiewicza rury 250 dł.79mb</t>
  </si>
  <si>
    <t>KSG Sieć kan.ul.Szpitalna rury 300 dł.176mb.</t>
  </si>
  <si>
    <t>KSG Sieć kan.ul.Szpitalna rury 300 dł.128mb.</t>
  </si>
  <si>
    <t>KSG Sieć kan.ul.Papieża Jana Pawła II rury 300</t>
  </si>
  <si>
    <t>KSG Sieć kan.oś.Wieczorka rury 150 dł.55 mb.</t>
  </si>
  <si>
    <t>KSG Sieć kan.oś.Wieczorka rury 150 dł. 280 mb.</t>
  </si>
  <si>
    <t>KSG Sieć kan.oś.Wieczorka rury 150 dł.396 mb.</t>
  </si>
  <si>
    <t>KSG Sieć kan.oś.Wieczorka rury 150 dł.445 mb.</t>
  </si>
  <si>
    <t>SW   ul.Witkiewicza dł.100mb.</t>
  </si>
  <si>
    <t>KSG Sieć kan.oś.Wieczorka rury 200 dł.58 mb.</t>
  </si>
  <si>
    <t>KSG Sieć kan.oś.Wieczorka rury 200 dł.75 mb.</t>
  </si>
  <si>
    <t>KSG Sieć kan.oś.Wieczorka rury 200 dł.192 mb.</t>
  </si>
  <si>
    <t>KSG Sieć kan.oś.Wieczorka rury 200 dł.94 mb.</t>
  </si>
  <si>
    <t>KSG Sieć kan.oś.Wieczorka rury 200 dł. 81 mb.</t>
  </si>
  <si>
    <t>KSG Sieć kan.oś.Wieczorka rury dł.493 mb</t>
  </si>
  <si>
    <t>KSG Sieć kan.oś.Wieczorka rury 200 dł.175 mb.</t>
  </si>
  <si>
    <t>KSG Sieć kan.oś.Wieczorka rury 200 dł.281 mb.</t>
  </si>
  <si>
    <t>KSG Sieć kan.oś.Wieczorka rury 200 dł. 1052 mb.</t>
  </si>
  <si>
    <t>KSG Sieć kan.oś.Wieczorka rury 250 dł.296 mb.</t>
  </si>
  <si>
    <t>SW   ul.Makowskiego dł.145mb.</t>
  </si>
  <si>
    <t>KSG Sieć kan.oś.Wieczorka rury 250 dł.37 mb.</t>
  </si>
  <si>
    <t>KSG Sieć kan.oś.Wieczorka rury 250 dł.510 mb.</t>
  </si>
  <si>
    <t>KSG Sieć kan.oś.Wieczorka rury 250 dł.448 mb.</t>
  </si>
  <si>
    <t>KSG Sieć kan.oś.Wieczorka rury 250 dł.1051 mb.</t>
  </si>
  <si>
    <t>KSG Sieć kan.oś.Wieczorka rury 250 dł 151 mb.</t>
  </si>
  <si>
    <t>KSG Sieć kan.oś.Wieczorka rury 250 dł.118 mb.</t>
  </si>
  <si>
    <t>KSG Sieć kan.oś.Wieczorka rury 250 dł.82 mb.</t>
  </si>
  <si>
    <t>KSG Sieć kan.oś.Wieczorka rury 250 dł.135 mb.</t>
  </si>
  <si>
    <t>KSG Sieć kan.oś.Wieczorka rury 250 dł.33 mb.</t>
  </si>
  <si>
    <t>KSG Sieć kan.oś.Wieczorka rury 250 dł.150 mb.</t>
  </si>
  <si>
    <t>KSG Sieć kan.oś.Wieczorka rury 250 dł.481 mb.</t>
  </si>
  <si>
    <t>KSG Sieć kan.oś.Wieczorka rury 300 dł.84 mb.</t>
  </si>
  <si>
    <t>KSG Sieć kan.oś.Wieczorka rury 300 dł.836 mb.</t>
  </si>
  <si>
    <t>KSG Sieć kan.oś.Wieczorka rury 300 dł.459 mb.</t>
  </si>
  <si>
    <t>KSG Sieć kan.oś.Wieczorka rury 300 dł.41 mb.</t>
  </si>
  <si>
    <t>KSG Sieć kan.oś.Wieczorka rury 400 dł.602 mb.</t>
  </si>
  <si>
    <t>KSG Sieć kan.oś.Wieczorka rury 400 dł. 331 mb.</t>
  </si>
  <si>
    <t>KSG Sieć kan.oś.Wieczorka rury 500 dł.142 mb.</t>
  </si>
  <si>
    <t>KSG Sieć kan.oś.Wieczorka rury 500 dł.434 mb.</t>
  </si>
  <si>
    <t>KSG Sieć kan.oś.Wieczorka rury 150 dł.349 mb.</t>
  </si>
  <si>
    <t>SW Podł.wodoc.ul.Wieniawskiego dł.42mb.</t>
  </si>
  <si>
    <t>KSG Sieć kan.oś.Wieczorka rury 150 dł.563 mb.</t>
  </si>
  <si>
    <t>KSG Sieć kan.oś.Wieczorka rury 200 dł. 831 mb.</t>
  </si>
  <si>
    <t>KSG Sieć kan.oś.Wieczorka rury 200 dł.685 mb.</t>
  </si>
  <si>
    <t>KSG Sieć kan.oś.Wieczorka rury 250 dł. 370 mb.</t>
  </si>
  <si>
    <t>KSG Sieć kan.oś.Wieczorka rury 250 dł. 700 mb.</t>
  </si>
  <si>
    <t>KSG Sieć kan.oś.Wieczorka rury 400 dł.121 mb.</t>
  </si>
  <si>
    <t>SKO Sieć kan.ul.Rymera rury 300 dł.155 mb.</t>
  </si>
  <si>
    <t>SW   ul.Kusocińskiego dł.230mb.</t>
  </si>
  <si>
    <t>SW   ul.Wandy dł.150mb.</t>
  </si>
  <si>
    <t>KDG ul.Przyjaźni do rowu  dł.14</t>
  </si>
  <si>
    <t>KDG ul.Powstańców śl.fi 400 ,2329m</t>
  </si>
  <si>
    <t>KDG ul.Demarczyka dł.80m</t>
  </si>
  <si>
    <t>KDG ul.Wandy rury 400 dł.150m</t>
  </si>
  <si>
    <t>KDG ul.Barbary rury 400 dł.150 mb</t>
  </si>
  <si>
    <t>KDG ul.Makowskiego fi 400 dł.190 m</t>
  </si>
  <si>
    <t>KDG ul.Związkowa fi 400 dł.150 mb</t>
  </si>
  <si>
    <t>KDG ul.Związkowa rury 500 dł.100 m</t>
  </si>
  <si>
    <t>KDG Piekary  rury 400 dł.100 mb</t>
  </si>
  <si>
    <t>Sieć kan.Kop.Andaluzja rury 300 dł.1000</t>
  </si>
  <si>
    <t>KDG ul.Oświęcimska fi 400 dł.780 m</t>
  </si>
  <si>
    <t>KSG Sieć kan.oś.Wieczorka</t>
  </si>
  <si>
    <t>KSG Podł. kanaliz. Brzozowice Kamień</t>
  </si>
  <si>
    <t>KDG/KSG Kan. deszczowo sanit. Brzozowice Kamień</t>
  </si>
  <si>
    <t>KSG Sieć kanaliz. os. Wieczorka Ośrodek Sportowy</t>
  </si>
  <si>
    <t>KSG Podł. kanaliz. Kolonia Józefka</t>
  </si>
  <si>
    <t>KSG Podł. kanaliz. ul Bytomska</t>
  </si>
  <si>
    <t>SW   ul.Długosza dł.140mb.</t>
  </si>
  <si>
    <t>KSG Sieć kan. Piekary Śl.</t>
  </si>
  <si>
    <t>KSG Podł. Brzeziny Śl. kanalizacja</t>
  </si>
  <si>
    <t>KSG Piekary śl. osiedle Buczka</t>
  </si>
  <si>
    <t>KSG Przecisk pod torami PKP kan.san.Piekary</t>
  </si>
  <si>
    <t>KSG osiedle Montomet Piekary</t>
  </si>
  <si>
    <t>SW   ul.Długosza dł.160mb.</t>
  </si>
  <si>
    <t>KSG osiedle Damrota</t>
  </si>
  <si>
    <t>KSG zewn. OSR Ogrodowa</t>
  </si>
  <si>
    <t>KSG Zew.kan.san  Hotel ul.Kalwaryjska</t>
  </si>
  <si>
    <t>KSG Sieć kanal. Piekary Śl. - rury</t>
  </si>
  <si>
    <t>KDG/KSG Kanaliz.sanit.i deszcz. osiedle Buczka</t>
  </si>
  <si>
    <t>KSG oś.Szpitalna</t>
  </si>
  <si>
    <t>KSG Zewnetrz.kan.sanit.Hotel Rob.ul.Kalwaryjska</t>
  </si>
  <si>
    <t>KSG Sieć sanitar.osiedle Buczka</t>
  </si>
  <si>
    <t>KSG osiedle Andaluzja</t>
  </si>
  <si>
    <t>KDG/KSG Kan. san. i deszczowa Osiedle Andaluzja</t>
  </si>
  <si>
    <t>SW   Kop.Andaluzja dł 1000mb.</t>
  </si>
  <si>
    <t>Zewnętrz.kanaliz.sanit.i deszczowa</t>
  </si>
  <si>
    <t>KSG ul.Gen.Ziętka</t>
  </si>
  <si>
    <t>KSG Przepinka kanaliz.sanit.osied.Andaluzja</t>
  </si>
  <si>
    <t>KSG osiedle Gen.Ziętka</t>
  </si>
  <si>
    <t>KSG osiedle Buczka</t>
  </si>
  <si>
    <t>KSG osiedle Pod Lipami</t>
  </si>
  <si>
    <t>KSG Rury Vipro śred  200 dł  39,1m ul.Janty 1</t>
  </si>
  <si>
    <t>KSG Rury VIPRO śred. 200 dł. 55,3 m ul.Janty 2</t>
  </si>
  <si>
    <t>SW   ul.Oświęcimska</t>
  </si>
  <si>
    <t>KSG Odcinki kan.o grawit.oś.Wieczorka Wschód</t>
  </si>
  <si>
    <t>KSG Osiedle Wieczorka Wschód kanaliz.</t>
  </si>
  <si>
    <t>KSG Osiedle Andaluzja Piekary Śl. Sieć  kanaliz.</t>
  </si>
  <si>
    <t>KSG Sieć kanal.ul.Wolności</t>
  </si>
  <si>
    <t>KDG ul.Buczka</t>
  </si>
  <si>
    <t>KSG Sieć kanal.ul.Bytomska</t>
  </si>
  <si>
    <t>KSG Sieć kanal.osiedle Wieczorka 200 36 mb</t>
  </si>
  <si>
    <t>KSG Sieć kanal.osiedle Wieczorka 200 559 mb</t>
  </si>
  <si>
    <t>KSG Sieć kanal.osiedle Wieczorka 300 878 mb</t>
  </si>
  <si>
    <t>KSG Sieć kanal.osiedle Wieczorka 300 748 mb</t>
  </si>
  <si>
    <t>KSG Sieć kanal.osiedle Wieczorka 400 842 mb</t>
  </si>
  <si>
    <t>KSG Sieć kanal.ul.Żwirki</t>
  </si>
  <si>
    <t>KDG Sieć kanal.osiedle Wieczorka</t>
  </si>
  <si>
    <t>Podł.kanal.Piekary</t>
  </si>
  <si>
    <t>SW   ul.Partyzantów  dł.200mb.</t>
  </si>
  <si>
    <t>SKO Sieć kanal. Brzeziny Śląskie</t>
  </si>
  <si>
    <t>SW   ul.I Armii Wojska Polskiego dł.773m</t>
  </si>
  <si>
    <t>SKO Sieć kanal.ul.Kukuczki</t>
  </si>
  <si>
    <t>KSG Sieć kanal.ul.Kotuchy</t>
  </si>
  <si>
    <t>KDG ul.Sadowskiego</t>
  </si>
  <si>
    <t>SW   Brzozowice Os.Sp. dł.1500mb.</t>
  </si>
  <si>
    <t>KDG ul.Jaracza</t>
  </si>
  <si>
    <t>KDG Dąbrówka Wielka</t>
  </si>
  <si>
    <t>KDG ul.Jagiellońska</t>
  </si>
  <si>
    <t>KDG ul.Gagarina</t>
  </si>
  <si>
    <t>KDG ul.Szymanowskiego</t>
  </si>
  <si>
    <t>KDG ul.Zawiszy Czarnego</t>
  </si>
  <si>
    <t>SW   ul.Gałczyńskiego dł.220mb.</t>
  </si>
  <si>
    <t>SW   ul.Związkowa dł.110mb</t>
  </si>
  <si>
    <t>KDG ul.Stalmacha</t>
  </si>
  <si>
    <t>KDG ul.Braterstwa</t>
  </si>
  <si>
    <t>KDG ul.Przyjaźni</t>
  </si>
  <si>
    <t>KDG ul.Rycerska</t>
  </si>
  <si>
    <t>KDG Rury k.desz.sr. 500dł.245mb r.1966ul.Przyjaźni</t>
  </si>
  <si>
    <t>SW   ul.Związkowa dł.350m</t>
  </si>
  <si>
    <t>SW Podł.wodoc.Piekary śl. dł.14340.60m</t>
  </si>
  <si>
    <t>KDG ul.Makowskiego</t>
  </si>
  <si>
    <t>KDG ul.Makuszyńskiego</t>
  </si>
  <si>
    <t>KDG ul.Fredry</t>
  </si>
  <si>
    <t>Zewnętrz.kanaliz.Hotel Robot.ul.Kalwaryjska</t>
  </si>
  <si>
    <t>Kolektor sanitarny wzdłuż rzeki Brynicy Brzozowic</t>
  </si>
  <si>
    <t>Kolektor sanitarny ul. Wyspiańskiego</t>
  </si>
  <si>
    <t>KST Rurociąg tłoczony przep. ścieków Piekary śl</t>
  </si>
  <si>
    <t>KSG osiedla Kamienna Piekary</t>
  </si>
  <si>
    <t>KSG Sieć kan.oś.Wieczorka Oczyszczalnia dł.36 mb</t>
  </si>
  <si>
    <t>SW Podł.wod.do budynku ul.Bednorza 32</t>
  </si>
  <si>
    <t>SW Podł.domowe Piekary Śl. dł. 60mb. 032PE</t>
  </si>
  <si>
    <t>SW Podł.wod. 032PE -40mb.ul.Nankera 150</t>
  </si>
  <si>
    <t>KSG WIPRO o 200 dł.143,66mb ul.Wyspiańskiego</t>
  </si>
  <si>
    <t>SW.ul.Bytomska dł.798,05</t>
  </si>
  <si>
    <t>SW ul.Bytomska dł.275mb.</t>
  </si>
  <si>
    <t>SW ul.Bytomska dł.924mb.</t>
  </si>
  <si>
    <t>Włączenie do magistrali o800 GPW ul.In. Wojennych</t>
  </si>
  <si>
    <t>SW Wodociąg p.100 mm w ul. Bukowej</t>
  </si>
  <si>
    <t>SW ul.Damrota dł.438mb.</t>
  </si>
  <si>
    <t>SW Wodociąg p.100 mm ul.Kochanowskiego</t>
  </si>
  <si>
    <t>SW 110 PE ul.Jaracza</t>
  </si>
  <si>
    <t>SW PE 110 ul.Jagiellońska</t>
  </si>
  <si>
    <t>SW ul.Piłsudskiego dł.155m</t>
  </si>
  <si>
    <t>SW PE 110 ul.Matejki</t>
  </si>
  <si>
    <t>SW PE 90 ul.Górna</t>
  </si>
  <si>
    <t>SW stal 150 ul.Chopina</t>
  </si>
  <si>
    <t>SW 180 PEHD ul.Gen.Ziętka</t>
  </si>
  <si>
    <t>SW   ul.Mieleckiego dł.160mb.</t>
  </si>
  <si>
    <t>Przepompownia ścieków i wód deszczowych - Brzechwy</t>
  </si>
  <si>
    <t>30 04 1998</t>
  </si>
  <si>
    <t>Napęd elektromagn.instalacja elektryczna Brzechwy</t>
  </si>
  <si>
    <t>KST Rurociąg tłoczny zewn.z rur PE-HD</t>
  </si>
  <si>
    <t>SW ul.Daaba i Asnyka  dł.92m</t>
  </si>
  <si>
    <t>30 10 1998</t>
  </si>
  <si>
    <t>SW Wodociąg w ul.Piaskowej PE fi 110 dł 247.66 mb</t>
  </si>
  <si>
    <t>31 05 1999</t>
  </si>
  <si>
    <t>SW Wodociąg w ul.Asnyka PE fi 110 dł.167,52 mb</t>
  </si>
  <si>
    <t>SW Wodociąg w ul.Karłowicza</t>
  </si>
  <si>
    <t>SW Wodoc. w łącznikach od ul.Bytomskiej do ul.In.</t>
  </si>
  <si>
    <t>SW Wodoc. w łączniku od ul.Przyjaźni do ul.Jagie-</t>
  </si>
  <si>
    <t>SW Wodoc. zatoka przy ul.Wyszyńskiego PE fi 180 dł</t>
  </si>
  <si>
    <t>SW Wodoc. w ul.Wołodyjowskiego PE fi 90 dł.144,0 m</t>
  </si>
  <si>
    <t>SW Wodoc. w ul.Roździeńskiego PE fi 160 dł.551,2 m</t>
  </si>
  <si>
    <t>SW Wodoc. w ul.Batorego PE fi 90 dł.54,0 mb</t>
  </si>
  <si>
    <t>SW Wodociąg w ul.Łukowej PE fi 110 dł.166,2 mb</t>
  </si>
  <si>
    <t>SW Wodoc. w ul.Szafranka PE fi 110 i 63 dł.168,2 m</t>
  </si>
  <si>
    <t>SW Wodoc. w ul.Tarnogórskiej nr28-34 PE fi 63 dł.</t>
  </si>
  <si>
    <t>SW Wodociąg w ul.Gwarków PE fi 90 dł.152,0 mb</t>
  </si>
  <si>
    <t>SW Wodociąg w łączniku od ul.In.Wojennych-Bytomska</t>
  </si>
  <si>
    <t>SW ul.Górzysta</t>
  </si>
  <si>
    <t>SW  w ul.Maciejków</t>
  </si>
  <si>
    <t>SW Wodoc. w łącznikach od ul.Przyjaźni PE fi 90 dł</t>
  </si>
  <si>
    <t>SW Wodoc. w ul.Konstytucji 3-go Maja PE fi 110 i 6</t>
  </si>
  <si>
    <t>SW Wodoc. w ul.Bytomskiej nr 250 do ul.Konstytucji</t>
  </si>
  <si>
    <t>SW Wodociąg w ul.Kawalca</t>
  </si>
  <si>
    <t>KSG fi 500 dł.765 mb z rur bet</t>
  </si>
  <si>
    <t>KSG w ul.Gen.Ziętka-Cicha fi</t>
  </si>
  <si>
    <t>KSG w ul.Rozdzieńskiego fi 300</t>
  </si>
  <si>
    <t>SW oś Andaluzja PE 200 dł.80 m</t>
  </si>
  <si>
    <t>30 08 1999</t>
  </si>
  <si>
    <t>SW w ul.Podgórnej</t>
  </si>
  <si>
    <t>30 09 1999</t>
  </si>
  <si>
    <t>SW ul.Bytomska II etap</t>
  </si>
  <si>
    <t>31 01 2000</t>
  </si>
  <si>
    <t>SW Przyłącza wodociągowe ul.Bytomska</t>
  </si>
  <si>
    <t>SW  w ul.Liliowej</t>
  </si>
  <si>
    <t>31 03 2000</t>
  </si>
  <si>
    <t>SW Wodociąg w ul.Paderewskiego fi90-120,83m</t>
  </si>
  <si>
    <t>SW Wodociąg p.ul.Okrzei,Gimnazjalna i Janty</t>
  </si>
  <si>
    <t>SW ul.Wyszyńskiego dł.1145mb.</t>
  </si>
  <si>
    <t>Przepompownia Brzechwy</t>
  </si>
  <si>
    <t>Przepompownia ścieków Brzechwy -rozdzielnia</t>
  </si>
  <si>
    <t>Przepompownia Brzozowice Kamień - przebudowa</t>
  </si>
  <si>
    <t>SW Wod.wewn.oczyszcz.oś.Wieczorka  dł.412 mb</t>
  </si>
  <si>
    <t>Sieć cieplna rozprowadz. ocz. os.Wieczorka</t>
  </si>
  <si>
    <t>Kanalizacja dopływowa do pompowni</t>
  </si>
  <si>
    <t>SW   ul.Kalwaryjska dł.502mb.</t>
  </si>
  <si>
    <t>SW ul.Parkowa dł.125mb .</t>
  </si>
  <si>
    <t>SW ul.M.Reja dł.80mb.</t>
  </si>
  <si>
    <t>SW ul.Popiełuszki dł.827mb.</t>
  </si>
  <si>
    <t>SW ul.Graniczna dł.374mb.</t>
  </si>
  <si>
    <t>Osadnik Imhoffa wys.10m. obj.180m3.</t>
  </si>
  <si>
    <t>Blok  technologiczny oczyszcz. os. Wieczorka</t>
  </si>
  <si>
    <t>SW ul.Żwirki dł.845mb</t>
  </si>
  <si>
    <t>Pompownia studnia podziemna żelbetowa</t>
  </si>
  <si>
    <t>Poletko</t>
  </si>
  <si>
    <t>Pompownia  część  budowlana  Szarlej</t>
  </si>
  <si>
    <t>Pompownia ścieków oczyszczalnia Brzozowice</t>
  </si>
  <si>
    <t>SW ul.Waryńskiego dł.167mb.</t>
  </si>
  <si>
    <t>29 09 2000</t>
  </si>
  <si>
    <t>SW ul.Szkolna-przyłącza z rur PE dł.400m</t>
  </si>
  <si>
    <t>SW oś.Wieczorka dł.63mb.</t>
  </si>
  <si>
    <t>SW ul.Gen.Sadowskiego dł.202mb.</t>
  </si>
  <si>
    <t>SW oś.Wieczorka dł.1389mb.</t>
  </si>
  <si>
    <t>KDG Przelew burzowy odc.kanaliz.ul.Zgrzebnioka</t>
  </si>
  <si>
    <t>28 09 2001</t>
  </si>
  <si>
    <t>KSG p.315+studnie p.1000 szt 9</t>
  </si>
  <si>
    <t>20 12 2001</t>
  </si>
  <si>
    <t>KSG-przykanaliki p 200</t>
  </si>
  <si>
    <t>SW oś.Wieczorka dł.1025mb.</t>
  </si>
  <si>
    <t>SW ul.Powstańców śl.</t>
  </si>
  <si>
    <t>30 09 2002</t>
  </si>
  <si>
    <t>SW Przyłącza wodociągowe ul.Powstańców śl.</t>
  </si>
  <si>
    <t>SW ganek ul.Przyjaźni 199    64 m</t>
  </si>
  <si>
    <t>SW Przyłącza wodociągowe ganek ul.Przyjaźni199 28m</t>
  </si>
  <si>
    <t>SW ganek ul.Przyjaźni 188</t>
  </si>
  <si>
    <t>SW Przyłącza wodociągowe ganek ul.Przyjaźni 188</t>
  </si>
  <si>
    <t>SW ganek ul.Przyjaźni 130</t>
  </si>
  <si>
    <t>SW oś.Wieczorka dł.311mb.</t>
  </si>
  <si>
    <t>SW Przyłącza wodociągowe ganek ul.Przyjaźni 130</t>
  </si>
  <si>
    <t>SW Wodociąg na os.Rozalia fi 80-60m i fi 100-41,6m</t>
  </si>
  <si>
    <t>31 05 2002</t>
  </si>
  <si>
    <t>SW Wodociąg na os.Na Lipce fi 160-197m fi 110-248m</t>
  </si>
  <si>
    <t>KSG ul.Szpitalna fi 200-159m</t>
  </si>
  <si>
    <t>KSG na os.Rozalia fi 300-168,55m</t>
  </si>
  <si>
    <t>KDG na os.Rozalia fi 300-114m</t>
  </si>
  <si>
    <t>KDG ul.Kawalca fi 300-114m</t>
  </si>
  <si>
    <t>KSG na os.Na Lipce fi 200-258,5m</t>
  </si>
  <si>
    <t>SW oś.Wieczorka dł.445mb.</t>
  </si>
  <si>
    <t>SW ul.Pokoju</t>
  </si>
  <si>
    <t>29 11 2002</t>
  </si>
  <si>
    <t>SW Przyłącza wodociągowe przy ul.Pokoju</t>
  </si>
  <si>
    <t>KSG ul.Bytomska-Darwina-Słowackiego</t>
  </si>
  <si>
    <t>12 05 2003</t>
  </si>
  <si>
    <t>KSG Przyłącza kan.ul.Bytomska-Darwina-Słowackiego</t>
  </si>
  <si>
    <t>KSG w oś.Andaluzja</t>
  </si>
  <si>
    <t>23 05 2003</t>
  </si>
  <si>
    <t>SW ul.Dąbrowskiego</t>
  </si>
  <si>
    <t>30 05 2003</t>
  </si>
  <si>
    <t>SW oś.Wieczorka dł.335mb.</t>
  </si>
  <si>
    <t>SW Przyłącza wodoc.ul.Dąbrowskiego</t>
  </si>
  <si>
    <t>SW ul.Popiełuszki</t>
  </si>
  <si>
    <t>SW Przyłącza wodociągowe ul.Popiełuszki</t>
  </si>
  <si>
    <t>SW ul.Makuszyńskiego 107,80 m</t>
  </si>
  <si>
    <t xml:space="preserve"> 1 09 2003</t>
  </si>
  <si>
    <t>SW Przył.wod.ul.Makuszyńskiego Fi 50-1m,Fi 40-27m</t>
  </si>
  <si>
    <t>SW ul.Zamkowa,Powstańców,Tarnogórska</t>
  </si>
  <si>
    <t xml:space="preserve"> 3 09 2003</t>
  </si>
  <si>
    <t>SW Przyłącza wod.ul.Zamkowa,Powstańców,Tarnogórska</t>
  </si>
  <si>
    <t>SW oś.Wieczorka dł.255mb.</t>
  </si>
  <si>
    <t>SW ul.Zamkowa</t>
  </si>
  <si>
    <t>22 12 2003</t>
  </si>
  <si>
    <t>SW Przyłącza wodociągowe ul.Zamkowa</t>
  </si>
  <si>
    <t>KSG ul.Kasztanowa</t>
  </si>
  <si>
    <t>SW oś.Wieczorka dł.74mb.</t>
  </si>
  <si>
    <t>SW Przyłącze wodociągowe ul.Główna</t>
  </si>
  <si>
    <t>15 01 2004</t>
  </si>
  <si>
    <t>KSG ul.Reymonta z PVC  fi 200</t>
  </si>
  <si>
    <t>KSG ul.Wieniawskiego z PVC  fi 200</t>
  </si>
  <si>
    <t>KSG ul.Lelewela z PVC  fi 200</t>
  </si>
  <si>
    <t>Kolektor sanit.ul.Czołgistów z PVC  fi 300</t>
  </si>
  <si>
    <t>KST Rurociąg tłoczny z PVCod pomp.do ul.Czołgistów</t>
  </si>
  <si>
    <t>SW oś.Wieczorka dł.504mb.</t>
  </si>
  <si>
    <t>Kolektor sanit. fi 800/1200</t>
  </si>
  <si>
    <t>KSG z przyłącz.SAG  - ul. Podmiejska</t>
  </si>
  <si>
    <t>SW SAG z PE  fi 160 z przyłącz.</t>
  </si>
  <si>
    <t>SW ul.Kłosowa</t>
  </si>
  <si>
    <t>20 09 2004</t>
  </si>
  <si>
    <t>SW Przyłącza wodociągowe ul.Kłosowa</t>
  </si>
  <si>
    <t>SKO Sieć kanalizacji ogólnospławnej ul.Kłosowa</t>
  </si>
  <si>
    <t>KSG Przyłącza kanalizacyjne ul.Kłosowa</t>
  </si>
  <si>
    <t>SW Wodociąg ul.Bytomska 90,5 mb</t>
  </si>
  <si>
    <t>SW  ul.Zaciszna</t>
  </si>
  <si>
    <t>SW Wodociąg ul.Bytomska 330  -178 mb</t>
  </si>
  <si>
    <t>SW oś.Wieczorka dł.40mb.</t>
  </si>
  <si>
    <t>SW ul.Różana  - 82 mb</t>
  </si>
  <si>
    <t>SW Wodociąg ul.Tysiąclecia  - 204 mb</t>
  </si>
  <si>
    <t>SW Przyłącza wodociągowe   12kpl  - 204 mb</t>
  </si>
  <si>
    <t>SW Wodociąg ul.Br.Alberta  - 167 mb</t>
  </si>
  <si>
    <t>SW Przyłącza wodociągowe  10kpl  -87,3 mb</t>
  </si>
  <si>
    <t>SKO Przyłącza kanalizacji ogolnospł.szt 4-13,23 mb</t>
  </si>
  <si>
    <t>SKO Kanal.ogólnosp.-Józefska  - 83,5 mb</t>
  </si>
  <si>
    <t>SW ul. Wyzwolenia - 266 mb</t>
  </si>
  <si>
    <t>SW Przyłącza wodociągowe 5kpl  52mb+82,5mb</t>
  </si>
  <si>
    <t>SW Wodociąg ul.Purkopa  - 164 mb</t>
  </si>
  <si>
    <t>Przep. Józefka 1 - Nawierzchnia pompowi</t>
  </si>
  <si>
    <t>Przep. Józefka 2 - Nawierzchnia pompowni</t>
  </si>
  <si>
    <t>Przep. Pod Lipami - Nawierzchnia pompowni</t>
  </si>
  <si>
    <t>Przep. Harcerska Zach. - Nawierzchnia pompowni</t>
  </si>
  <si>
    <t>Przep. Harcerska Wsch. - Nawierzchnia pompowni</t>
  </si>
  <si>
    <t>Przep. Dąbrówka - Nawierzchnia pompowni</t>
  </si>
  <si>
    <t>Oświetlenie terenu - lampa nr 1</t>
  </si>
  <si>
    <t>Oświetlenie terenu - lampa nr 2</t>
  </si>
  <si>
    <t>Oświetlenie terenu - lampa nr 3</t>
  </si>
  <si>
    <t>Oświetlenie terenu - lampa nr 4</t>
  </si>
  <si>
    <t>Oświetlenie terenu - lampa nr 5</t>
  </si>
  <si>
    <t>Oświetlenie terenu - lampa nr 6</t>
  </si>
  <si>
    <t>Oświetlenie terenu - lampa nr 7</t>
  </si>
  <si>
    <t>Oświetlenie terenu - lampa nr 8</t>
  </si>
  <si>
    <t>Oświetlenie terenu - lampa nr 9</t>
  </si>
  <si>
    <t>Oświetlenie terenu - lampa nr 10</t>
  </si>
  <si>
    <t>Przep. Trautmana - Ogrodzenie</t>
  </si>
  <si>
    <t>Przep. Trautmana - Nawierzchnia</t>
  </si>
  <si>
    <t>Przep. Trautmana - Oświetlenie</t>
  </si>
  <si>
    <t>Przep. Drzymały - Ogrodzenie</t>
  </si>
  <si>
    <t>Przep. Drzymały - Nawierzchnia</t>
  </si>
  <si>
    <t>Przep. Drzymały - Oświetlenie</t>
  </si>
  <si>
    <t>Przep.Sabały - Ogrodzenie</t>
  </si>
  <si>
    <t>Przep. Sabały - Nawierzchnia</t>
  </si>
  <si>
    <t>Przep. Sabały - Oświetlenie</t>
  </si>
  <si>
    <t>Przep. Roździeńskiego Płn. - Ogrodzenie</t>
  </si>
  <si>
    <t>Przep. Roździeńskiego Płn. - Nawierzchnia</t>
  </si>
  <si>
    <t>Przep.Roździeńskiego Płn. - Oświetlenie</t>
  </si>
  <si>
    <t>Przep. Brzozka - Ogrodzenie</t>
  </si>
  <si>
    <t>Przep. Brzechwy 2 - Ogrodzenie</t>
  </si>
  <si>
    <t>Przep. Oświęcimska - Ogrodzenie</t>
  </si>
  <si>
    <t>Przep. Piekarska - Ogrodzenie</t>
  </si>
  <si>
    <t>Przep. Solidarność - Ogrodzenie</t>
  </si>
  <si>
    <t>Przep. Solidarność - Nawierzchnia</t>
  </si>
  <si>
    <t>Przep. Solidarność - Droga dojazdowa</t>
  </si>
  <si>
    <t>Przep. Solidarność - studnia zasuw, oświetlenie</t>
  </si>
  <si>
    <t>Przep.1-go Maja - Ogrodzenie</t>
  </si>
  <si>
    <t>Przep.1-go Maja - Nawierzchnia</t>
  </si>
  <si>
    <t>Przep.1-go Maja - Droga dojazdowa</t>
  </si>
  <si>
    <t>Przep.1-go Maja - Oświetlenie</t>
  </si>
  <si>
    <t>Przep.Dioblina - Nawierzchnia</t>
  </si>
  <si>
    <t>Przep.Dioblina - Droga dojazdowa</t>
  </si>
  <si>
    <t>Przep.Dioblina - Oświetlenie terenu</t>
  </si>
  <si>
    <t>Przep. Kozłowa Góra - Ogrodzenie</t>
  </si>
  <si>
    <t>Przep. Kozłowa Góra - Nawierzchnia</t>
  </si>
  <si>
    <t>Przep. Kozłowa Góra - Droga dojazdowa</t>
  </si>
  <si>
    <t>Przep. Kozłowa Góra - Oświetlenie terenu</t>
  </si>
  <si>
    <t>Droga technologiczna do pompowni ściek. SP</t>
  </si>
  <si>
    <t>Parking i dojścia do bud. przy ul.Roździeńskiego</t>
  </si>
  <si>
    <t>Pomp. Podmiejska - nawierzchnia</t>
  </si>
  <si>
    <t>Pomp. Podmiejska (KSSE) - nawierzchnia</t>
  </si>
  <si>
    <t>Pomp. K. Miarki 1 - nawierzchnia</t>
  </si>
  <si>
    <t>Przepompownia ścieków Brzechwy</t>
  </si>
  <si>
    <t>Oświetlenie terenu  oczyszcz.os. Wieczorka</t>
  </si>
  <si>
    <t>Drogi i place wew. pow.placu 6.930m2</t>
  </si>
  <si>
    <t>Drogi lokalne wraz z placem pow. 350 m2</t>
  </si>
  <si>
    <t>Przepompownia ścieków Brzechwy drogi i place 1221</t>
  </si>
  <si>
    <t>Rów odpływowy</t>
  </si>
  <si>
    <t>Przep. Józefka 1 - Ogrodzenie pompowni  z bramą</t>
  </si>
  <si>
    <t>Przep. Józefka 2 - Ogrodzenie pompowni</t>
  </si>
  <si>
    <t>Przep. Pod Lipami - Ogrodzenie pompowni</t>
  </si>
  <si>
    <t>Przep. Harcerska Zach. - Ogrodzenie pompowni</t>
  </si>
  <si>
    <t>Przep. Harcerska Wsch. - Ogrodzenie  pompowni</t>
  </si>
  <si>
    <t>Przep. Dąbrówka - Ogrodzenie pompowni</t>
  </si>
  <si>
    <t>Pompownia główna  - cz.budowlana</t>
  </si>
  <si>
    <t>Zbiornik ret. ścieków deszcz.- cz.budowlana</t>
  </si>
  <si>
    <t>Stacja zlewcza ścieków dowożonych - cz.budowlana</t>
  </si>
  <si>
    <t>Piaskownik dwukomorowy - cz.budowlana</t>
  </si>
  <si>
    <t>Blok biologiczny - cz.budowlana</t>
  </si>
  <si>
    <t>Komora rozdziału - cz.budowlana</t>
  </si>
  <si>
    <t>Osadnik wtórny nr 1  - cz.budowlana</t>
  </si>
  <si>
    <t>Osadnik wtórny nr 2 - cz.budowlana</t>
  </si>
  <si>
    <t>Stacja koagulanta - cz.budowlana</t>
  </si>
  <si>
    <t>Komora pomiarowa cz.budowlana</t>
  </si>
  <si>
    <t>Komora pomiaru przelewu burzowego -cz.budowlana</t>
  </si>
  <si>
    <t>Pompownia wody technologicznej - cz.budowlana</t>
  </si>
  <si>
    <t>Komora stabilizacji tlenowej osadu  - cz.budowlana</t>
  </si>
  <si>
    <t>Zbiornik osadu- cz.budowlana</t>
  </si>
  <si>
    <t>Poletko usadu  /odwodnione/</t>
  </si>
  <si>
    <t>Poletko piasku  /odwodnione/</t>
  </si>
  <si>
    <t>Poletko skratek  /odwodnione/</t>
  </si>
  <si>
    <t>Place i drogi wewnętrzne</t>
  </si>
  <si>
    <t>Ogrodzenie</t>
  </si>
  <si>
    <t>Pompownia wody technol. wraz z komorą pomiarową</t>
  </si>
  <si>
    <t>Pompownia ścieków własnych</t>
  </si>
  <si>
    <t>Awaryjne składowisko osadu</t>
  </si>
  <si>
    <t>Studnia pomiarowa przelewu burzowego</t>
  </si>
  <si>
    <t>Wylot</t>
  </si>
  <si>
    <t>Drogi i place wewnętrzne</t>
  </si>
  <si>
    <t>Ogrodzenie pompowni Południe</t>
  </si>
  <si>
    <t>26 04 2005</t>
  </si>
  <si>
    <t>Ogrodzenie z bramą wjazdową przy budynku</t>
  </si>
  <si>
    <t>Opaska brzegowa  na terenie  ocz.Północ</t>
  </si>
  <si>
    <t>Pomp. Podmiejska (KSSE) -ogrodzenie</t>
  </si>
  <si>
    <t>Pomp. K. Miarki 1 - ogrodzenie</t>
  </si>
  <si>
    <t>Wrota stalowe przesuwane</t>
  </si>
  <si>
    <t>Przepompownia ścieków Brzechwy - ogrodzenie</t>
  </si>
  <si>
    <t>Razem:</t>
  </si>
  <si>
    <t>Marka</t>
  </si>
  <si>
    <t>Typ, Model</t>
  </si>
  <si>
    <t>Rok produkcji</t>
  </si>
  <si>
    <t>Ilość miejsc</t>
  </si>
  <si>
    <t>Ubezpieczenie OC </t>
  </si>
  <si>
    <t>Ubezpieczenie AC</t>
  </si>
  <si>
    <t>Ubezpieczenie NNW</t>
  </si>
  <si>
    <t>Okres ubezpieczenia</t>
  </si>
  <si>
    <t>Uwagi</t>
  </si>
  <si>
    <t>RENAULT</t>
  </si>
  <si>
    <t>MIDLINER M210</t>
  </si>
  <si>
    <t>SPIE998</t>
  </si>
  <si>
    <t>VF6408CA000001742</t>
  </si>
  <si>
    <t>GMINA PIEKARY ŚLĄSKIE
ul. Bytomska 84, 41-940 Piekary Śląskie
NIP: 498-02-62-299, Regon: 276255418</t>
  </si>
  <si>
    <t xml:space="preserve">VOLVO </t>
  </si>
  <si>
    <t>V40</t>
  </si>
  <si>
    <t>BRAK</t>
  </si>
  <si>
    <t>YV1VW1623WF173264</t>
  </si>
  <si>
    <t>Pojazdy, które zostały przejęte przez Gminę na prawach powiatu nie są w żaden sposób użytkowane, a jedynie do czasu ich zbycia  (sprzedaż, złomowanie itp.), na podstawie przepisów prawa muszą zostać objęte ubezpieczeniem obowiązkowym.</t>
  </si>
  <si>
    <t>SKODA</t>
  </si>
  <si>
    <t>VOLKSWAGEN</t>
  </si>
  <si>
    <t>SPI98SU</t>
  </si>
  <si>
    <t>VF644ACA000018104</t>
  </si>
  <si>
    <t xml:space="preserve">Ford </t>
  </si>
  <si>
    <t>SPI64GR</t>
  </si>
  <si>
    <t>WF0WXXGCDW6R48348</t>
  </si>
  <si>
    <t>SPI01919</t>
  </si>
  <si>
    <t>WF0DXXWPCHGR07618</t>
  </si>
  <si>
    <t>Peugeot</t>
  </si>
  <si>
    <t>SPI44GC</t>
  </si>
  <si>
    <t>VF3XURHKH64198656</t>
  </si>
  <si>
    <t>Pojazd użytkowany przez  Związek Harcerstwa.</t>
  </si>
  <si>
    <t>WIOLA</t>
  </si>
  <si>
    <t>W-600H</t>
  </si>
  <si>
    <t>PRZYCZEPA LEKKA</t>
  </si>
  <si>
    <t>SPI09606</t>
  </si>
  <si>
    <t>SUCE3ASA3K1001239</t>
  </si>
  <si>
    <t>FORD</t>
  </si>
  <si>
    <t>TRANSIT</t>
  </si>
  <si>
    <t>SPI08RY</t>
  </si>
  <si>
    <t>WF0NXXTTFNDC52257</t>
  </si>
  <si>
    <t>OCHOTNICZA STRAŻ POŻARNA BRZEZINY ŚLĄSKIE
ul. Roździeńskiego 36, 41-946 Piekary Śląskie
Regon: 277721992</t>
  </si>
  <si>
    <t>Renault</t>
  </si>
  <si>
    <t>Trafic</t>
  </si>
  <si>
    <t>SPI98PF</t>
  </si>
  <si>
    <t>VF1FLB0B6CV432264</t>
  </si>
  <si>
    <t>Pojazd użytkowany przez Straż Miejską.</t>
  </si>
  <si>
    <t>GAZ</t>
  </si>
  <si>
    <t>GAZELA</t>
  </si>
  <si>
    <t>CIĘŻAROWY</t>
  </si>
  <si>
    <t>SPI42AR</t>
  </si>
  <si>
    <t>Z3B3302306R002283</t>
  </si>
  <si>
    <t>Pojazd wykorzystywany uniwersalnie w zależności od potrzeb. Zasadniczo służy do przewozu osób, sprzętu i materiałów na miejsce wykonywania prac przez pracowników.</t>
  </si>
  <si>
    <t>JELCZ</t>
  </si>
  <si>
    <t>URZĄD MIASTA PIEKARY ŚLĄSKIE
ul. Bytomska 84, 41-940 Piekary Śląskie
Regon: 000526305</t>
  </si>
  <si>
    <t>SPIS600</t>
  </si>
  <si>
    <t>W0L0TGF355G029894</t>
  </si>
  <si>
    <t>SIDECAR</t>
  </si>
  <si>
    <t>AS075 -N2A1 -S1750</t>
  </si>
  <si>
    <t>SPI00098</t>
  </si>
  <si>
    <t>750 kg</t>
  </si>
  <si>
    <t>SXSAS0750G0000448</t>
  </si>
  <si>
    <t>STAR</t>
  </si>
  <si>
    <t>SPIE381</t>
  </si>
  <si>
    <t>SY0100092</t>
  </si>
  <si>
    <t>OCHOTNICZA STRAŻ POŻARNA DĄBRÓWKA WIELKA
ul. Przyjaźni 200A, 41-948 Piekary Śląskie
Regon: 277564742</t>
  </si>
  <si>
    <t>MITSUBISHI</t>
  </si>
  <si>
    <t>ASX17 ASC 1.6 INVITE</t>
  </si>
  <si>
    <t>SAMOCHÓD OSOBOWY</t>
  </si>
  <si>
    <t>SPI04004</t>
  </si>
  <si>
    <t>JMBXNGA1WHZ017080</t>
  </si>
  <si>
    <t>TOYOTA</t>
  </si>
  <si>
    <t>AURIS HYBRID 135 PREMIUM</t>
  </si>
  <si>
    <t>SPI13013</t>
  </si>
  <si>
    <t>SB1ZS3JE70E385996</t>
  </si>
  <si>
    <t>KERAX 420.19</t>
  </si>
  <si>
    <t>SPI98CG</t>
  </si>
  <si>
    <t>VF633BVB000101258</t>
  </si>
  <si>
    <t xml:space="preserve">Dacia </t>
  </si>
  <si>
    <t>DUSTER</t>
  </si>
  <si>
    <t>SPI11311</t>
  </si>
  <si>
    <t>VF1HJD20264331344</t>
  </si>
  <si>
    <t>Pojazd służbowy wykorzystywany przez Straż Miejską</t>
  </si>
  <si>
    <t>MAN V-VAN</t>
  </si>
  <si>
    <t>TGE</t>
  </si>
  <si>
    <t>SPI14898</t>
  </si>
  <si>
    <t>WMA04VUY1M9010400</t>
  </si>
  <si>
    <t>SPI 23FK</t>
  </si>
  <si>
    <t>ZFA22500000004998</t>
  </si>
  <si>
    <t>MIEJSKI DOM KULTURY W PIEKARACH ŚLĄSKICH
ul. Bytomska 73, 41-940 Piekary Śląskie
NIP: 653- 001-22-09, Regon: 000287088</t>
  </si>
  <si>
    <t>SPI11300</t>
  </si>
  <si>
    <t>ZFA22500006P82459</t>
  </si>
  <si>
    <t>SPI78VV</t>
  </si>
  <si>
    <t>VF3YCTMHU12A53478</t>
  </si>
  <si>
    <t>ZAKŁAD GOSPODARKI MIESZKANIOWEJ
ul. Jerzego Ziętka 60, 41-940 Piekary Śląskie
 NIP: 653-000-41-50, Regon: 271049051</t>
  </si>
  <si>
    <t>Pojazd  wykorzystywany jest  uniwersalnie w zależności od potrzeb.  W kabinie może być przewożone 6 osób + kierowca. Ponadto zabudowana została na pojeździe skrzynia z plandeką do przewozu materiałów.</t>
  </si>
  <si>
    <t>SPI52WA</t>
  </si>
  <si>
    <t>UU10SDCJ555090457</t>
  </si>
  <si>
    <t>W-600</t>
  </si>
  <si>
    <t>SPI94LH</t>
  </si>
  <si>
    <t>SUC075A0FA0013744</t>
  </si>
  <si>
    <t>SPI07690</t>
  </si>
  <si>
    <t>WF0FXXTTGFJP87818</t>
  </si>
  <si>
    <t>DOM POMOCY SPOŁECZNEJ
ul. Trautmana 4, 41-946 Piekary Śląskie,
NIP: 645-110-63-01, Regon: 000686606</t>
  </si>
  <si>
    <t>MEGANE</t>
  </si>
  <si>
    <t>SPI36GX</t>
  </si>
  <si>
    <t>VF1LMSEC640006117</t>
  </si>
  <si>
    <t>MIEJSKIE PRZEDSIĘBIORSTWO WODOCIĄGÓW I KANALIZACJI sp.z o.o.
ul. Roździeńskiego 38, 41-946 Piekary Śląskie
 NIP: 653-001-15-75, Regon: 272642696</t>
  </si>
  <si>
    <t>KANGOO</t>
  </si>
  <si>
    <t>SAMOCHÓD CIĘŻAROWY</t>
  </si>
  <si>
    <t>SPI07736</t>
  </si>
  <si>
    <t>VF1FW51M162073981</t>
  </si>
  <si>
    <t>SPI71PT</t>
  </si>
  <si>
    <t>WF0XXXBDFXCL45874</t>
  </si>
  <si>
    <t>FIAT</t>
  </si>
  <si>
    <t>PANDA</t>
  </si>
  <si>
    <t>SPI55NH</t>
  </si>
  <si>
    <t>ZFA16900004063095</t>
  </si>
  <si>
    <t>SPI56NH</t>
  </si>
  <si>
    <t>ZFA16900004063258</t>
  </si>
  <si>
    <t>SPI08199</t>
  </si>
  <si>
    <t>VF1RFB00862451528</t>
  </si>
  <si>
    <t>WUKO P422K</t>
  </si>
  <si>
    <t>SPIE355</t>
  </si>
  <si>
    <t>SUJP422BAY0000833</t>
  </si>
  <si>
    <t>TRAFIC</t>
  </si>
  <si>
    <t>SPI51LX</t>
  </si>
  <si>
    <t>VF1FLGHB6BV411388</t>
  </si>
  <si>
    <t>Iveco</t>
  </si>
  <si>
    <t>Ecargo ML120</t>
  </si>
  <si>
    <t>SPI66WF</t>
  </si>
  <si>
    <t>ZCFA1EC0262474621</t>
  </si>
  <si>
    <t>Ecargo ML121</t>
  </si>
  <si>
    <t>SPI78WK</t>
  </si>
  <si>
    <t>ZCFA1EC0262474953</t>
  </si>
  <si>
    <t>CATAPILAR</t>
  </si>
  <si>
    <t>CAT428D</t>
  </si>
  <si>
    <t>POJAZD WOLNOBIEŻNY</t>
  </si>
  <si>
    <t>CAT428C</t>
  </si>
  <si>
    <t>SPI29TN</t>
  </si>
  <si>
    <t>VF1FLB1B1EY782020</t>
  </si>
  <si>
    <t>MERCEDES BENZ</t>
  </si>
  <si>
    <t>ACTROS</t>
  </si>
  <si>
    <t>SAMOCHÓD SPECJALNY, WUKO</t>
  </si>
  <si>
    <t>SPI51RR</t>
  </si>
  <si>
    <t>WDB9302251L142721</t>
  </si>
  <si>
    <t>Master</t>
  </si>
  <si>
    <t>SPI03588</t>
  </si>
  <si>
    <t>VF1MA000558848381</t>
  </si>
  <si>
    <t>CATERPILLAR</t>
  </si>
  <si>
    <t>CAT301.7Di</t>
  </si>
  <si>
    <t>W4</t>
  </si>
  <si>
    <t>PRZYCZEPA CIĘŻAROWA</t>
  </si>
  <si>
    <t>SPI92VK</t>
  </si>
  <si>
    <t>SUCE7ALA5F1000168</t>
  </si>
  <si>
    <t xml:space="preserve">KOPARKO-ŁADOWARKA </t>
  </si>
  <si>
    <t>MST M642</t>
  </si>
  <si>
    <t>HWP01555</t>
  </si>
  <si>
    <t>SPI07479</t>
  </si>
  <si>
    <t>VF1FL000061960938</t>
  </si>
  <si>
    <t>TRAFIC FURGON PACK</t>
  </si>
  <si>
    <t>SPI07475</t>
  </si>
  <si>
    <t>VF1FL0000261960939</t>
  </si>
  <si>
    <t>BROOD</t>
  </si>
  <si>
    <t>SCANIA</t>
  </si>
  <si>
    <t>BRAK NUMERU</t>
  </si>
  <si>
    <t>D335384 - nr inwent.</t>
  </si>
  <si>
    <t>ZAKŁAD GOSPODARKI KOMUNALNEJ Sp. z o.o.
ul. Kotuchy 3, 41-946 Piekary Śląskie
NIP: 653-000-41-44, Regon: 272114359</t>
  </si>
  <si>
    <t>Zamiatarka elewatorowa w wersji 3 kołowej, która ładuje zanieczyszczenia bezpośrednio na platformę ciężarówki.</t>
  </si>
  <si>
    <t>MERCEDES DAIMLER</t>
  </si>
  <si>
    <t>AXOR (815) 950.6</t>
  </si>
  <si>
    <t>CIĘŻAROWY - WYWÓZ ŚMIERCI</t>
  </si>
  <si>
    <t>SPI05KX</t>
  </si>
  <si>
    <t>WDB9506021L025140</t>
  </si>
  <si>
    <t xml:space="preserve">MARTZ </t>
  </si>
  <si>
    <t>PRZYCZEPA CIĘŻAROWA (PRZEWÓZ POJAZDÓW)</t>
  </si>
  <si>
    <t>SPI04300</t>
  </si>
  <si>
    <t>SXX4L0940JH010542</t>
  </si>
  <si>
    <t>T4</t>
  </si>
  <si>
    <t>SPI14CM</t>
  </si>
  <si>
    <t>WV1ZZZ70ZXX022626</t>
  </si>
  <si>
    <t>T5</t>
  </si>
  <si>
    <t>SPI62LV</t>
  </si>
  <si>
    <t>WV3ZZZ7JZ5X019989</t>
  </si>
  <si>
    <t>N333</t>
  </si>
  <si>
    <t>SK196SP</t>
  </si>
  <si>
    <t>YS2P6X20005572224</t>
  </si>
  <si>
    <t>BRUTTO</t>
  </si>
  <si>
    <t>PEKAO LEASING SPÓŁA Z.O.O
40-121 KATOWICE
UL. CHORZOWSKA 1
REGON:430560128</t>
  </si>
  <si>
    <t>MERCEDES - BENZ</t>
  </si>
  <si>
    <t>SPRINTER 511 CDI</t>
  </si>
  <si>
    <t>SPI66SU</t>
  </si>
  <si>
    <t>WDB9061551N330404</t>
  </si>
  <si>
    <t>MERCEDES</t>
  </si>
  <si>
    <t>AXOR 1823 L</t>
  </si>
  <si>
    <t>SPI29UM</t>
  </si>
  <si>
    <t>WDB9505361L132499</t>
  </si>
  <si>
    <t>SPI71WC</t>
  </si>
  <si>
    <t>VF656ANA000015924</t>
  </si>
  <si>
    <t>SPRINTER 211 CDI</t>
  </si>
  <si>
    <t>SPI29HN</t>
  </si>
  <si>
    <t>WDB9066131S177220</t>
  </si>
  <si>
    <t>SPI02270</t>
  </si>
  <si>
    <t>VF37M9HF0EJ604300</t>
  </si>
  <si>
    <t xml:space="preserve">MERCEDES DAIMLER </t>
  </si>
  <si>
    <t>SPRINTER</t>
  </si>
  <si>
    <t>SPI96FU</t>
  </si>
  <si>
    <t>WDB9026221R606985</t>
  </si>
  <si>
    <t>Pojazd wykorzystywany uniwersalnie w zależności od potrzeb. Zasadniczo służy do przewozu osób, sprzętu i materiałów na miejsce wykonywania prac przez pracowników Zakładu.</t>
  </si>
  <si>
    <t>ATEGO 1518L</t>
  </si>
  <si>
    <t>SPI74RK</t>
  </si>
  <si>
    <t>WDB9702751L167863</t>
  </si>
  <si>
    <t>UNIMOG</t>
  </si>
  <si>
    <t xml:space="preserve">( 2400) 427/10 </t>
  </si>
  <si>
    <t>SAMOCHÓD SPECJALNY</t>
  </si>
  <si>
    <t>SPI76HU</t>
  </si>
  <si>
    <t>WDB4271001W163758</t>
  </si>
  <si>
    <t>OP7863H</t>
  </si>
  <si>
    <t>TMBAC7NE8J0011399</t>
  </si>
  <si>
    <t>Volkswagen Leasing GMBH Sp. z o.o., Oddział w Polsce, 00-124 Warszawa, ul. Rondo ONZ 1, REGON: 147043461</t>
  </si>
  <si>
    <t>SPI53WJ</t>
  </si>
  <si>
    <t>WDB9302021L186668</t>
  </si>
  <si>
    <t>ECONIC 957.65</t>
  </si>
  <si>
    <t>SPI41RP</t>
  </si>
  <si>
    <t>WDB9576531V211674</t>
  </si>
  <si>
    <t>P422/ JPH335</t>
  </si>
  <si>
    <t>SPIC468</t>
  </si>
  <si>
    <t>SUJP422BAY0000821</t>
  </si>
  <si>
    <t>ŁADOWARKA</t>
  </si>
  <si>
    <t>Ł2 KOŁOWA Ł200</t>
  </si>
  <si>
    <t>AXOR</t>
  </si>
  <si>
    <t>SPI08WT</t>
  </si>
  <si>
    <t>WDB9525021L143012</t>
  </si>
  <si>
    <t xml:space="preserve">SPRINTER </t>
  </si>
  <si>
    <t>WDB906131N594012</t>
  </si>
  <si>
    <t>M70 KSD11</t>
  </si>
  <si>
    <t>SPIG675</t>
  </si>
  <si>
    <t>SUSM70ZZZ1F000350</t>
  </si>
  <si>
    <t>BUCHER - GUYER</t>
  </si>
  <si>
    <t>CC2000</t>
  </si>
  <si>
    <t>SAMOCHÓD SPECJALNY - ZAMIATARKA</t>
  </si>
  <si>
    <t>SPI28GP</t>
  </si>
  <si>
    <t>TE950CC20Y8133041</t>
  </si>
  <si>
    <t>MAN</t>
  </si>
  <si>
    <t>TGM 18.240</t>
  </si>
  <si>
    <t>SPI51PJ</t>
  </si>
  <si>
    <t>WMAN08ZZ77Y193543</t>
  </si>
  <si>
    <t>ATEGO 1326</t>
  </si>
  <si>
    <t>SPI50SW</t>
  </si>
  <si>
    <t>WDB9752621L489379</t>
  </si>
  <si>
    <t>T4 2,4 D</t>
  </si>
  <si>
    <t>SPIV525</t>
  </si>
  <si>
    <t>WV2ZZZ70ZSH058271</t>
  </si>
  <si>
    <t>Man</t>
  </si>
  <si>
    <t>18.250 TGM E5</t>
  </si>
  <si>
    <t>SK463KG</t>
  </si>
  <si>
    <t>WMAN08ZZ4HY351841</t>
  </si>
  <si>
    <t>PKO LEASING S.A. ODDZIAŁ KATOWICE, ul. Sowińskiego 46, 
40-018 Katowice, REGON: 472191767</t>
  </si>
  <si>
    <t>(ATEGO) 950 1828</t>
  </si>
  <si>
    <t>SPI00634</t>
  </si>
  <si>
    <t>WDB9505081K981338</t>
  </si>
  <si>
    <t>PREMIUM 270.19</t>
  </si>
  <si>
    <t>CIĘŻAROWY - WYWÓZ ŚMIECI</t>
  </si>
  <si>
    <t>SPIS636</t>
  </si>
  <si>
    <t>VF622ACB000101819</t>
  </si>
  <si>
    <t>SPRINTER 311 903CDI</t>
  </si>
  <si>
    <t>SPI54PP</t>
  </si>
  <si>
    <t>WDB9036221R465522</t>
  </si>
  <si>
    <t xml:space="preserve">PREMIUM </t>
  </si>
  <si>
    <t>SPI26LM</t>
  </si>
  <si>
    <t>VF622AXB0A0001772</t>
  </si>
  <si>
    <t>VOLVO</t>
  </si>
  <si>
    <t>FL6</t>
  </si>
  <si>
    <t>SPI29LM</t>
  </si>
  <si>
    <t>YV2E4C3A3XB235710</t>
  </si>
  <si>
    <t xml:space="preserve">AXOR </t>
  </si>
  <si>
    <t>SPI28SG</t>
  </si>
  <si>
    <t>WDB9525031L460194</t>
  </si>
  <si>
    <t>PREMIUM 260</t>
  </si>
  <si>
    <t>SPI69GW</t>
  </si>
  <si>
    <t>VF622AXB0A0011718</t>
  </si>
  <si>
    <t>MASTER</t>
  </si>
  <si>
    <t>SAMOCHÓD CIEŻAROWY</t>
  </si>
  <si>
    <t>WE846UL</t>
  </si>
  <si>
    <t>VF1VB000060903272</t>
  </si>
  <si>
    <t>Ubezpieczony: 
RCI LEASING POLSKA SP. Z O.O.
02-674 Warszawa, ul. Marynarska 13
REGON: 013209721</t>
  </si>
  <si>
    <t>TGA33.390</t>
  </si>
  <si>
    <t>SPI45SP</t>
  </si>
  <si>
    <t>WMAH56ZZ15M417333</t>
  </si>
  <si>
    <t>ZETOR</t>
  </si>
  <si>
    <t>MADRO</t>
  </si>
  <si>
    <t>PM</t>
  </si>
  <si>
    <t>PRZYCZEPA CIĘZAROWA</t>
  </si>
  <si>
    <t>SPIH184</t>
  </si>
  <si>
    <t>SY902PEA12MPB1001</t>
  </si>
  <si>
    <t>IFA</t>
  </si>
  <si>
    <t>HL 8011</t>
  </si>
  <si>
    <t>SPIT916</t>
  </si>
  <si>
    <t>17.192</t>
  </si>
  <si>
    <t>SPI21RE</t>
  </si>
  <si>
    <t>WMAM05C168Y026929</t>
  </si>
  <si>
    <t>BOMAG</t>
  </si>
  <si>
    <t>BW 900-2</t>
  </si>
  <si>
    <t>101800001035</t>
  </si>
  <si>
    <t>CATEPILAR</t>
  </si>
  <si>
    <t>CAT 428E</t>
  </si>
  <si>
    <t>SNL02256</t>
  </si>
  <si>
    <t>KAMAZ</t>
  </si>
  <si>
    <t>SPI13LC</t>
  </si>
  <si>
    <t>XTC43080391171682</t>
  </si>
  <si>
    <t>ZETOR15</t>
  </si>
  <si>
    <t>CIĄGNIK ROLNICZY</t>
  </si>
  <si>
    <t>004798</t>
  </si>
  <si>
    <t>NRD</t>
  </si>
  <si>
    <t>HL80,11</t>
  </si>
  <si>
    <t>3098/81</t>
  </si>
  <si>
    <t>TONG YANG</t>
  </si>
  <si>
    <t>T503</t>
  </si>
  <si>
    <t>SPI32XV</t>
  </si>
  <si>
    <t>50STG00618</t>
  </si>
  <si>
    <t>SPI55VL</t>
  </si>
  <si>
    <t>WVWZZZ3CZAE150624</t>
  </si>
  <si>
    <t>MIEJSKIE CENTRUM INFORMACJI i TURYSTYKI sp. z o.o. 
ul. Bytomska 157, 41-940 Piekary Śląskie
 NIP: 498-021-04-34, Regon: 240431990</t>
  </si>
  <si>
    <t>SPI77VH</t>
  </si>
  <si>
    <t>WVWZZZ1JZXW643409</t>
  </si>
  <si>
    <t>SPI07733</t>
  </si>
  <si>
    <t>VF3YC2MHU12J93931</t>
  </si>
  <si>
    <t>MIEJSKI OŚRODEK SPORTU I REKREACJI W PIEKARACH ŚLĄSKICH
41-943 Piekary Śląskie, ul. Olimpijska 3
REGON: 272100096</t>
  </si>
  <si>
    <t>GOLF</t>
  </si>
  <si>
    <t>PEUGEOT</t>
  </si>
  <si>
    <t>EXPERT</t>
  </si>
  <si>
    <t>ZAKŁAD GOSPODARKI KOMUNALNEJ Sp. z o.o.
ul. Kotuchy 3, 41-946 Piekary Śląskie
NIP: 653-000-41-44, Regon: 272114359
(użytkownik)</t>
  </si>
  <si>
    <t>MIEJSKI OŚRODEK SPORTU I REKREACJI</t>
  </si>
  <si>
    <t>POJAZD WOLNOBIEŻNY (WALEC DROGOWY)</t>
  </si>
  <si>
    <t>POJAZD WOLNOBIEŻNY (KOPARKO-ŁADOWARKA)</t>
  </si>
  <si>
    <t>POJAZD WOLNOBIEŻNY (maszyna na podwoziu ciągnika rolniczego do koszenia traw)</t>
  </si>
  <si>
    <t>BOXER</t>
  </si>
  <si>
    <t>VOLKSWAGN</t>
  </si>
  <si>
    <t>PASSAT</t>
  </si>
  <si>
    <t>SAMOCHÓD CIĘŻAROWY 
Z ŻURAWIEM TYLNYM</t>
  </si>
  <si>
    <t>SAMOCHÓD CIĘŻAROWY - WYWÓZ ŚMIECI</t>
  </si>
  <si>
    <t>SAMOCHÓD CIĘŻAROWY - PRZEWÓZ KONTENERÓW</t>
  </si>
  <si>
    <t>SAMOCHÓD CIĘŻAROWY - WYWÓZ ŚMIERCI</t>
  </si>
  <si>
    <t xml:space="preserve">SPI03290 </t>
  </si>
  <si>
    <t>---</t>
  </si>
  <si>
    <t>POJAZD WOLNOBIEŻNY (MINIKOPARKA)</t>
  </si>
  <si>
    <t>SAMOCHÓD CIĘŻAROWY (WYWROTKA)</t>
  </si>
  <si>
    <t>SAMOCHÓD CIĘŻAROWY (CYSTERNA)</t>
  </si>
  <si>
    <t>BOXER 335</t>
  </si>
  <si>
    <t>DOKKER</t>
  </si>
  <si>
    <t>FIORINO</t>
  </si>
  <si>
    <t>SAMOCHÓD CIĘŻAROWY (SPECJALNEGO PRZEZNACZNIA - OSP - KWATERMISTRZOWSKI)</t>
  </si>
  <si>
    <t>SAMOCHÓD SPECJALNY - POŻARNICZY</t>
  </si>
  <si>
    <t>SAMOCHÓD SPECJALNY 
(POJAZD STRAŻY MIEJSKIEJ)</t>
  </si>
  <si>
    <t>MIDLUM 220.15/c 4x2</t>
  </si>
  <si>
    <t>FOCUS</t>
  </si>
  <si>
    <t>MONDEO 2.0</t>
  </si>
  <si>
    <t>Aktualna suma ubezpieczenia Autocasco</t>
  </si>
  <si>
    <t>SPI65XX</t>
  </si>
  <si>
    <t>SPI14493</t>
  </si>
  <si>
    <t>OCHOTNICZA STRAŻ POŻARNA DĄBRÓWKA WIELKA   
41-948 Piekary Śląskie, ul. Przyjaźni 200 A. 
REGON: 277564742</t>
  </si>
  <si>
    <t>Ubezpieczenie Assitance
płatne</t>
  </si>
  <si>
    <t>Suma ubezpieczenia BRUTTO/NETTO</t>
  </si>
  <si>
    <t>NETTO</t>
  </si>
  <si>
    <t>DMC</t>
  </si>
  <si>
    <t>Ładowność</t>
  </si>
  <si>
    <t xml:space="preserve">Pojemność </t>
  </si>
  <si>
    <t>Numer nadwozia, VIN</t>
  </si>
  <si>
    <t>Rodzaj pojazdu</t>
  </si>
  <si>
    <t>Numer rejestracyjny</t>
  </si>
  <si>
    <t xml:space="preserve">GMINA PIEKARY ŚLĄSKIE </t>
  </si>
  <si>
    <t>MIEJSKI DOM KULTURY W PIEKARACH ŚLĄSKICH</t>
  </si>
  <si>
    <t>ZAKŁAD GOSPODARKI MIESZKANIOWEJ</t>
  </si>
  <si>
    <t>DOM POMOCY SPOŁECZNEJ</t>
  </si>
  <si>
    <t>OCTAVIA 1.4 TSI AMBITION</t>
  </si>
  <si>
    <t>PARTNER HDI</t>
  </si>
  <si>
    <t>MASCOT</t>
  </si>
  <si>
    <t>OPEL</t>
  </si>
  <si>
    <t>ASTRA G CARAVAN</t>
  </si>
  <si>
    <t>Majątek</t>
  </si>
  <si>
    <t>Wypłacono</t>
  </si>
  <si>
    <t>Rezerwa</t>
  </si>
  <si>
    <t>Sprzęt elektroniczny</t>
  </si>
  <si>
    <t>Odpowiedzialność cywilna</t>
  </si>
  <si>
    <t>Razem majętek</t>
  </si>
  <si>
    <t>Komunikacja</t>
  </si>
  <si>
    <t>OC p.p.m.</t>
  </si>
  <si>
    <t>Auto Casco</t>
  </si>
  <si>
    <t>Razem komunikacja</t>
  </si>
  <si>
    <t>Razem NNW OSP</t>
  </si>
  <si>
    <t>Ryzyko</t>
  </si>
  <si>
    <t>Status szkody</t>
  </si>
  <si>
    <t>Ilość szkód</t>
  </si>
  <si>
    <t>Kolizja</t>
  </si>
  <si>
    <t>Ogień/all risk</t>
  </si>
  <si>
    <t>OC</t>
  </si>
  <si>
    <t xml:space="preserve">Razem 
(majątek, komunikacja 
i NNW OSP
</t>
  </si>
  <si>
    <t>Szkody majątkowe</t>
  </si>
  <si>
    <t>Data zdarzenia</t>
  </si>
  <si>
    <t>Przyczyna szkody</t>
  </si>
  <si>
    <t>1</t>
  </si>
  <si>
    <t>Ogień / All risk</t>
  </si>
  <si>
    <t>WYPŁACONA</t>
  </si>
  <si>
    <t>Wandalizm</t>
  </si>
  <si>
    <t xml:space="preserve">Uszkodzenie przez samochód betonowego obelisku. </t>
  </si>
  <si>
    <t xml:space="preserve">Uszkodzenie wiaty przystankowej. </t>
  </si>
  <si>
    <t xml:space="preserve">W 2-ch panelach okiennych od strony zewnętrznej stwierdzono uszkodzenie szyb  zespolonych nieznanego pochodzenia  (otwory przypominające postrzały z wiatrówki). </t>
  </si>
  <si>
    <t>REZYGNACJA Z ROSZCZEŃ</t>
  </si>
  <si>
    <t xml:space="preserve">W wyniku oberwania chmury w nocy z 12 na 13 lipca 2016 r. zalaniu uległy ściany, sufit, podłoga oraz sprzęt elektroniczny w świetlicy szkolnej. </t>
  </si>
  <si>
    <t xml:space="preserve">W wyniku oberwania chmury w nocy z 12 na 13 lipca 2016 roku zalaniu uległ sprzęt elektroniczny w pomieszczeniu świetlicy szkolnej, tj. telewizor, magnetofon oraz odtwarzacz DVD. </t>
  </si>
  <si>
    <t>ODMOWA</t>
  </si>
  <si>
    <t xml:space="preserve">Nieznani sprawcy uszkodzili szybę termoizolacyjną w klatce schodowej. </t>
  </si>
  <si>
    <t xml:space="preserve">Wybita została szyba w drzwiach wejściowych do szkoły. Sprawcy nieznani. </t>
  </si>
  <si>
    <t xml:space="preserve">Napisy na elewacji budynku szkoły. </t>
  </si>
  <si>
    <t xml:space="preserve">Uszkodzenie wskutek przepięcia kamery i radia </t>
  </si>
  <si>
    <t xml:space="preserve">Dewastacja toalety miejskiej. </t>
  </si>
  <si>
    <t xml:space="preserve">Uszkodzenie karty procesowej CPU-2 centrali telefonicznej Alcatel OXO. </t>
  </si>
  <si>
    <t xml:space="preserve">Pękł zbiornik wyrównawczy CO i zalana została sala, która znajduje się pod nim. </t>
  </si>
  <si>
    <t xml:space="preserve">W poniedziałek 05.12.2016r. po przyjściu do pracy woźna oddziałowa zauważyła wydostającą się przez szczeliny parę wodną. Po wejściu do sali okazało się, że gorąca para wypełnia całe pomieszczenie tak, że nic niemal nie widać, a po ścianach leje się woda. </t>
  </si>
  <si>
    <t xml:space="preserve">Zalanie klatki schodowej z mieszkania nr 8 - uszkodzona bateria. </t>
  </si>
  <si>
    <t xml:space="preserve">Uszkodzenie drzwi wejściowych do budynku. </t>
  </si>
  <si>
    <t xml:space="preserve">Pożar w budynku. Zniszczeniu uległa skrzynka licznikowa (spalona). </t>
  </si>
  <si>
    <t xml:space="preserve">Zalanie piwnic ściekami. </t>
  </si>
  <si>
    <t xml:space="preserve">Zalanie spowodowane nieszczelnością przy kominie. </t>
  </si>
  <si>
    <t xml:space="preserve">Zalanie z winy nieszczelności instalacji w pustostanie. </t>
  </si>
  <si>
    <t xml:space="preserve">Informacja o zaistnieniu szkody w mieniu przedszkola - uszkodzenie drzwi wejściowych. </t>
  </si>
  <si>
    <t xml:space="preserve">Pożar mieszkania nr 7. </t>
  </si>
  <si>
    <t xml:space="preserve">W wyniku intensywnych opadów deszczu doszło do zalania sufitu klatki schodowej. Przyczyną zalania była nieszczelność pokrycia dachowego. </t>
  </si>
  <si>
    <t xml:space="preserve">Podczas opadów atmosferycznych doszło do zalania klatki schodowej przez uszkodzone pokrycie dachowe. </t>
  </si>
  <si>
    <t xml:space="preserve">Zalanie ściany i sufitu w lokalu - nieszczelność pokrycia dachowego. </t>
  </si>
  <si>
    <t xml:space="preserve">Dewastacja drzwi wejściowych do mieszkania. </t>
  </si>
  <si>
    <t xml:space="preserve">Podczas gwałtownej burzy i silnego wiatru doszło do uszkodzenia i zerwania części opierzenia blachy na budynku. </t>
  </si>
  <si>
    <t xml:space="preserve">Uszkodzony zamek w drzwiach wejściowych- aluminiowy. </t>
  </si>
  <si>
    <t xml:space="preserve">Wybita szyba w lokalu użytkowym przy ul. Kleeberga 1 w Piekarach Śląskich, </t>
  </si>
  <si>
    <t xml:space="preserve">W wyniku awarii zaworów centralnego ogrzewania doszło do zalania pomieszczenia zajmowanego przez Ośrodek Dokumentacji Geodezyjno-Kartograficznej. </t>
  </si>
  <si>
    <t xml:space="preserve">Pęknięcie rury c.o. w sali lekcyjnej na II piętrze. </t>
  </si>
  <si>
    <t xml:space="preserve">Uszkodzona szyba w szkole. </t>
  </si>
  <si>
    <t xml:space="preserve">Pożar w klatce schodowej. </t>
  </si>
  <si>
    <t xml:space="preserve">Akt dewastacji-rozbite szyby w drzwiach ewakuacyjnych oraz rozbity daszek szklany. </t>
  </si>
  <si>
    <t xml:space="preserve">Uszkodzenie szyby dolnej w drzwiach wejściowych. </t>
  </si>
  <si>
    <t xml:space="preserve">Kurtka została zostawiona w szatni. Zauważono jej brak kiedy dziecko chciało się ubrać. </t>
  </si>
  <si>
    <t xml:space="preserve">Akt dewastacji - graffiti - uszkodzona elewacja budynku. </t>
  </si>
  <si>
    <t xml:space="preserve">Wandalizm, uszkodzone elementy sygnalizacji świetlnej. </t>
  </si>
  <si>
    <t xml:space="preserve">Porywisty wiatr - upadek drzewa na ubezpieczone mienie. </t>
  </si>
  <si>
    <t xml:space="preserve">Pożar - budynek społecznego ogniska muzycznego. </t>
  </si>
  <si>
    <t xml:space="preserve">Dewastacja wiaty przystankowej. </t>
  </si>
  <si>
    <t xml:space="preserve">Nieznani sprawcy dokonali zniszczenia skrzydła drzwiowego </t>
  </si>
  <si>
    <t xml:space="preserve">Zalanie pomieszczeń piwnicznych, w wyniku opadów deszczu nawalnego. </t>
  </si>
  <si>
    <t xml:space="preserve">Uszkodzenie dachu (papa), uszkodzony daszek kominka wentylacyjnego, zalanie sali widowiskowej (sufit) podczas deszczu nawalnego. </t>
  </si>
  <si>
    <t xml:space="preserve">Z powodu aktu wandalizmu doszło do zniszczenia wiat przystankowych przy ul. Kotuchy i przy ul. Nankera </t>
  </si>
  <si>
    <t xml:space="preserve">W wyniku nagłej i gwałtownej ulewy z gradem został zalany budynek Centrum Usług Społecznych. </t>
  </si>
  <si>
    <t xml:space="preserve">Zalane pomieszczenie piwnicy w wyniku deszczu nawalnego. </t>
  </si>
  <si>
    <t xml:space="preserve">W wyniku awarii wodno- kanalizacyjnej doszło do zalania pomieszczeń piwnicznych, kotłowni. </t>
  </si>
  <si>
    <t xml:space="preserve">Awaria zasilania w energię elektryczną. </t>
  </si>
  <si>
    <t xml:space="preserve">Wskutek nieszczelności poszycia dachowego doszło do zalania lokalu </t>
  </si>
  <si>
    <t xml:space="preserve">Wskutek aktu wandalizmu uszkodzone zostały okna. </t>
  </si>
  <si>
    <t xml:space="preserve">Uderzenie pojazdu w ubezpieczone mienie. </t>
  </si>
  <si>
    <t xml:space="preserve">W wyniku nagłej i gwałtownej ulewy został zalany budynek Centrum Usług Społecznych. </t>
  </si>
  <si>
    <t xml:space="preserve">Uszkodzone drzwi wejściowe do budynku w wyniku włamania. </t>
  </si>
  <si>
    <t xml:space="preserve">Pożar. </t>
  </si>
  <si>
    <t xml:space="preserve">Uszkodzone drzwi do klatki schodowej. </t>
  </si>
  <si>
    <t>Kradzież</t>
  </si>
  <si>
    <t xml:space="preserve">Kradzież butów uczniowskich, należących Natalii Nowaczyk. </t>
  </si>
  <si>
    <t xml:space="preserve">Kradzież butów uczniowskich z szatni. Skradzione buty uczennicy Martyny Klaużyńskiej. </t>
  </si>
  <si>
    <t xml:space="preserve">Awaria wodno kanalizacyjna- pęknięcie rurki modułowej górnej zabudowanej w ścianie. </t>
  </si>
  <si>
    <t xml:space="preserve">Podpalenie przez nieznanych sprawców. </t>
  </si>
  <si>
    <t xml:space="preserve">Awaria- odkształcona i uszkodzona posadzka w holu szkoły - około 10 m(2) </t>
  </si>
  <si>
    <t xml:space="preserve">Odkryto w gabinecie intendenta zalanie, spadła część sufitu wraz z tynkiem, zmoczony był monitor i klawiatura komputera. </t>
  </si>
  <si>
    <t xml:space="preserve">Zalanie piwnicy przedszkola ? kanalizacja. </t>
  </si>
  <si>
    <t xml:space="preserve">Kradzież z włamaniem. </t>
  </si>
  <si>
    <t xml:space="preserve">Nieustalony samochód ciężarowy uszkodził sygnalizację świetlną. </t>
  </si>
  <si>
    <t xml:space="preserve">Pomieszczenie biurowe na terenie MOPR Piekary Śląskie ul. Nankera 103, pokój numer 18 na pierwszym piętrze od strony południowej. Szkoda jest widoczna w rogu pokoju przy suficie. </t>
  </si>
  <si>
    <t xml:space="preserve">Deszcz nawalny - zalanie przedszkola. </t>
  </si>
  <si>
    <t>WYPŁATA CZĘŚCIOWA</t>
  </si>
  <si>
    <t xml:space="preserve">W WYNIKU DUŻYCH WIATRÓW OKNO WYPADŁO Z ZADIASÓW I ODSTAJE OD ŚCIANY </t>
  </si>
  <si>
    <t xml:space="preserve">Pracownik - Woźna po przyjściu do placówki zauważyła zalanie w piwnicy. Prawdopodobną przyczyną jest cofnięcie się wody z kanalizacji z opadu deszczu i topniejącego śniegu. </t>
  </si>
  <si>
    <t xml:space="preserve">Kradzież 3 szt. pojemników na odpady selektywne. </t>
  </si>
  <si>
    <t xml:space="preserve">Wskutek huraganowego wiatru nastąpiło uszkodzenie daszku nad drzwiami budynku. </t>
  </si>
  <si>
    <t xml:space="preserve">Z powodu silnych wiatrów zerwaniu uległo część dachówek znajdujących się na dachu budynku szkoły. </t>
  </si>
  <si>
    <t xml:space="preserve">Wskutek deszczu nawalnego zalanie sufitu, ściany lokalu mieszkalnego nr 5 budynku przy ul. Bytomskiej 65 w Piekarach Śląskich. </t>
  </si>
  <si>
    <t xml:space="preserve">Uszkodzona elewacja budynku- graffiti. </t>
  </si>
  <si>
    <t xml:space="preserve">Kradzież kubła plastikowego 1 szt. na plastik, 1 szt. na papier, 1 szt. na szkło, 1 szt. na popiół. </t>
  </si>
  <si>
    <t xml:space="preserve">Pęknięta szyba w konstrukcji przeciwpożarowej w ciągu komunikacyjnym wskutek uszkodzenia przez użytkownika. </t>
  </si>
  <si>
    <t xml:space="preserve">Uszkodzenie wiaty przystankowej wskutek aktu wandalizmu. </t>
  </si>
  <si>
    <t xml:space="preserve">W wyniku wandalizmu została zniszczona szafka montażowa oraz odcięty kabel zasilający kamerę monitoringu wizyjnego. </t>
  </si>
  <si>
    <t xml:space="preserve">Dewastacja drzwi wejściowych do klatki schodowej Bytomska 65 Piekary Śląskie. </t>
  </si>
  <si>
    <t xml:space="preserve">Podczas desz czu nawalnego nastąpiło zalanie klatki schodowej. </t>
  </si>
  <si>
    <t xml:space="preserve">Usz kodzenie pierwszej szyby zewnętrznej prawdopodobnie przez strzał z wiatrówki. </t>
  </si>
  <si>
    <t xml:space="preserve">Uszkodzenie pierwszej szyby zewnętrznej prawdopodobnie przez strzał z wiatrówki. </t>
  </si>
  <si>
    <t xml:space="preserve">Poluzowanie kolanka w ścianie i niekontrolowany wyciek wody. </t>
  </si>
  <si>
    <t xml:space="preserve">Zalanie sufitu w klatce schodowej i strychu wskutek nawalnego deszczu. </t>
  </si>
  <si>
    <t xml:space="preserve">Nieznani sprawy dokonali kradzieży pojemnika na odpady selektywne. </t>
  </si>
  <si>
    <t xml:space="preserve">zalanie lokalu wskutek deszczu nawalnego. </t>
  </si>
  <si>
    <t xml:space="preserve">Wskutek dewastacji wyłamana górna część skrzydła oraz graffiti na drewnianej bramie wjazdowej. </t>
  </si>
  <si>
    <t xml:space="preserve">W wyniku awarii wodno-kanalizacyjnej zalane mieszkanie. </t>
  </si>
  <si>
    <t xml:space="preserve">Dewastacja elementów placu zabaw. </t>
  </si>
  <si>
    <t xml:space="preserve">Kierujący pojazdem wjechał w wyrwę w drodze, w wyniku czego doszło do uszkodzenia pojazdu. </t>
  </si>
  <si>
    <t xml:space="preserve">W wyniku nieszczelności pokrycia dachowego zalaniu uległ sufit w lokalu użytkowym. </t>
  </si>
  <si>
    <t xml:space="preserve">Na skutek awarii przyłącza wodociągowego doszło do wycieku i zalania piwnicy poszkodowanej. </t>
  </si>
  <si>
    <t xml:space="preserve">W wyniku rozszczelnienia doszło do zalania piwnicy. </t>
  </si>
  <si>
    <t xml:space="preserve">Zalanie mieszkania w wyniku nieszczelności posadzki na balkonie lokalu powyżej. </t>
  </si>
  <si>
    <t xml:space="preserve">Poszkodowana próbując złapać córkę, potknęła się o nierówność chodnika. </t>
  </si>
  <si>
    <t xml:space="preserve">W skutek odspojenia się tynku na suficie doszło do uszkodzenia: łazienka- sufit z paneli PCB, wykładziny podłogowej. </t>
  </si>
  <si>
    <t xml:space="preserve">niedrożność pionu kanalizacji -zalanie </t>
  </si>
  <si>
    <t xml:space="preserve">Uszkodzona instalacja wodna. Zalanie lokalu. </t>
  </si>
  <si>
    <t xml:space="preserve">Poszkodowany idąc chodnikiem potknął się w zagłębieniu chodnika w wyniku czego stracił równowagę i upadł doznając urazu. </t>
  </si>
  <si>
    <t xml:space="preserve">Zalanie sufitu w kuchni. </t>
  </si>
  <si>
    <t xml:space="preserve">Uszkodzenie pojazdu w wyniku oblodzonej jezdni. </t>
  </si>
  <si>
    <t xml:space="preserve">W wyniku osunięcia się śniegu z dachu uszkodzeniu uległa przednia szyba samochodu. </t>
  </si>
  <si>
    <t xml:space="preserve">Zalanie garażu przy ściekami z niedrożnej studzienki kanalizacyjnej. </t>
  </si>
  <si>
    <t xml:space="preserve">Poszkodowany poślizgnął się i upadł na nieośnieżonym i oblodzonym chodniku. </t>
  </si>
  <si>
    <t xml:space="preserve">Poszkodowana poślizgnęła się na oblodzonym chodniku, doznała urazu ciała. </t>
  </si>
  <si>
    <t xml:space="preserve">Poszkodowana poślizgnęła się na oblodzonym chodniku i upadła doznając skomplikowanego złamania nogi prawej. </t>
  </si>
  <si>
    <t xml:space="preserve">Poszkodowany poślizgnął się przy przejściu dla pieszych. </t>
  </si>
  <si>
    <t xml:space="preserve">Uszkodzenie pojazdu za skutek najechania na ubytek jezdni. </t>
  </si>
  <si>
    <t xml:space="preserve">Wjechanie w nieoznakowaną wyrwę w jezdni w skutek czego została rozerwana opona oraz uszkodzona felga. </t>
  </si>
  <si>
    <t xml:space="preserve">Poszkodowana poślizgnęła się na oblodzonej nawierzchni i upadła doznając obrażeń ciała. </t>
  </si>
  <si>
    <t xml:space="preserve">Idąc chodnikiem przy ul. Bednorza, poszkodowana poślizgnęła się na oblodzonym chodniku, doznając obrażeń ciała. </t>
  </si>
  <si>
    <t xml:space="preserve">W wyniku awarii w mieszkaniu nad mieszkaniem poszkodowanym doszło do zalania mieszkania ubezpieczonego. Prawdo podobnie była to awaria w piecyku gazowym. Sąsiad z góry nie posiada ubezpieczenia, administracja powiadomiona. </t>
  </si>
  <si>
    <t xml:space="preserve">Wychodząc z samochodu z rocznym dzieckiem na ręku Poszkodowany upadł a wraz z nim. </t>
  </si>
  <si>
    <t xml:space="preserve">Zalanie z winy nieszczelności instalacji w pustostanie powyżej lokalu 9 (lokal nr 13) </t>
  </si>
  <si>
    <t xml:space="preserve">Najechanie na uszkodzony fragment asfaltu. </t>
  </si>
  <si>
    <t xml:space="preserve">Zalanie mieszkania w skutek nieszczelności pokrycia dachowego. </t>
  </si>
  <si>
    <t xml:space="preserve">Podczas jazdy samochodem wjechałem w dziurę i uszkodziłem sprężynę. </t>
  </si>
  <si>
    <t xml:space="preserve">Pojawił się grzyb na suficie, przyczyna nie jest znana. </t>
  </si>
  <si>
    <t xml:space="preserve">Poszkodowany jechał w stronę Świerklańca, na łuku drogi było wąsko, z przeciwka jechał pojazd, Pan zjechał do boku i uderzył w wystającą pokrywę studzienki. Doszło do uszkodzenia felgi i opony. Policja. </t>
  </si>
  <si>
    <t xml:space="preserve">Uszkodzenie pojazdu w wyniku najechania na ubytek jezdni. </t>
  </si>
  <si>
    <t xml:space="preserve">Kradzież rowerów z ogrodzonego terenu szkolnego wyznaczonego do parkowania. </t>
  </si>
  <si>
    <t xml:space="preserve">Zalanie - awaria wodociągowa </t>
  </si>
  <si>
    <t xml:space="preserve">Zalanie mieszkania. </t>
  </si>
  <si>
    <t xml:space="preserve">Uszkodzenie pojazdu w wyniku najechania na uszkodzony właz studzienki kanalizacyjnej. </t>
  </si>
  <si>
    <t xml:space="preserve">Zalanie pomieszczeń piwniczych w Miejskim Przedszkolu nr 13. </t>
  </si>
  <si>
    <t xml:space="preserve">Na drogę niespodziewanie wybiegł dzik, nastąpiła kolizja z pojazdem. </t>
  </si>
  <si>
    <t xml:space="preserve">Uszkodzenie mienia poszkodowanych - odpadnięcie tynku w kuchni </t>
  </si>
  <si>
    <t xml:space="preserve">Kolizja z dzikim zwierzęciem. </t>
  </si>
  <si>
    <t xml:space="preserve">Uszkodzenie pojazdu w wyniku najechania na  kałużę smoły na jezdni. </t>
  </si>
  <si>
    <t xml:space="preserve">Uszkodzenie pojazdu Seata Ibiza na skutek kolizji z sarną. </t>
  </si>
  <si>
    <t xml:space="preserve">Poszkodowany najechał na wystający z ziemi kawałek rury. </t>
  </si>
  <si>
    <t xml:space="preserve">N a drogę wybiegła sarna i uderzyła w jadący samochód. </t>
  </si>
  <si>
    <t xml:space="preserve">Poszkodowany najechał rowerem na ubytek jezdni, upadł i doznał urazu ciała. </t>
  </si>
  <si>
    <t xml:space="preserve">Uszkodzenie ogrodzenia z powodu powalonego drzewa. </t>
  </si>
  <si>
    <t xml:space="preserve">Na pojazd spadło drzewo uszkadzając go. </t>
  </si>
  <si>
    <t xml:space="preserve">Drzewo przewróciło się na posesje poszkodowanego. </t>
  </si>
  <si>
    <t xml:space="preserve">Zalanie przez kanały wentylacyjne. </t>
  </si>
  <si>
    <t xml:space="preserve">Kierujący pojazdem wjechał w wyrwę w wyniku czego uszkodził pojazd Audi o nr rej: SPI88PP. </t>
  </si>
  <si>
    <t xml:space="preserve">Kierujący pojazdem Audi A4 o nr rej SPI88PP najechał na nieoznakowaną wyrwę w jezdni uszkadzając pojazd. </t>
  </si>
  <si>
    <t xml:space="preserve">Pożar śmietnika na terenie administrowanym przez ZGM doprowadził do uszkodzenia elewacji sąsiadującego budynku. </t>
  </si>
  <si>
    <t xml:space="preserve">Awaria wodociągowa- zalane pomieszczenie piwniczne. </t>
  </si>
  <si>
    <t xml:space="preserve">Zalanie lokalu. Uszkodzona instalacja wodociągowa. </t>
  </si>
  <si>
    <t xml:space="preserve">Zalanie mieszkania w wyniku nieszczelności pokrycia dachowego. </t>
  </si>
  <si>
    <t xml:space="preserve">Zalanie lokalu z powodu intensywnych opadów deszczu. Rura spustowa nie nadążała odbierać wody deszczowej. </t>
  </si>
  <si>
    <t xml:space="preserve">Poszkodowany najechał na spust uliczny i uszkodził oponę. </t>
  </si>
  <si>
    <t xml:space="preserve">Zalewanie budynku przez wodę zbierającą się na ulicy i rozchlapywaną przez przejeżdżające samochody. </t>
  </si>
  <si>
    <t xml:space="preserve">idąc chodnikiem ominęłam wózek dziecięcy stojący na chodniku, potknęłam się i upadłam. Przyczyną upadku był stan chodnika. </t>
  </si>
  <si>
    <t xml:space="preserve">Wskutek najechania na wyrwę w jezdni doszło do uszkodzenia pojazdu marki Mercedes. </t>
  </si>
  <si>
    <t xml:space="preserve">Podczas udrażniana przewodów kominowych doszło do uszkodzenia mienia poszkodowanego. </t>
  </si>
  <si>
    <t xml:space="preserve">Kolizja z dzikiem. </t>
  </si>
  <si>
    <t xml:space="preserve">przed pojazd jadący drogą gdzie nie było znaków ostrzegawczych wbiegł dzik na drogę w wyniku czego doszło do zderzenia ze zwierzęciem i uszkodzenie pojazdu </t>
  </si>
  <si>
    <t xml:space="preserve">Zalanie mieszkania poszkodowanej w wyniku nieszczelności obróbek blacharskich. </t>
  </si>
  <si>
    <t xml:space="preserve">JADĄC DK94 PO NOCNYCH OPADACH ŚNIEGU WPADŁEM W DZIURĘ POD WODĄ I ŚNIEGIEM. </t>
  </si>
  <si>
    <t xml:space="preserve">Wwyniku poślizgnięcia się na oblodzonej nawierz chni chodnika P. Eugeniusz Porada doznał obrażeń ciała. </t>
  </si>
  <si>
    <t xml:space="preserve">Uszkodzenie samochodu marki DAF SBE73490 spowodowane uderzeniem w dzika znajdującego się na drodze. </t>
  </si>
  <si>
    <t xml:space="preserve">Nieszczelność komina, obróbka blacharska, nasada na dachu. </t>
  </si>
  <si>
    <t xml:space="preserve">Wskutek upadku na śliskiej nawierzchni chodnika poszkodowana doznała obrażeń ciała. </t>
  </si>
  <si>
    <t xml:space="preserve">W wyniku poślizgnięcia się na  oblodzonej powierzchni chodnika, Pani Barbara Jędrzej poślizgnęła a się i doznała obrażeń ciała. </t>
  </si>
  <si>
    <t xml:space="preserve">Wskutek upadku na oblodzonej, nieośnieżonej nawierzchni chodnika poszkodowana doznała obrażeń ciała. </t>
  </si>
  <si>
    <t xml:space="preserve">Podczas wykonywania naprawy podłączeń wodociągowo - kanalizacyjnych (awaria wod. - kan.) doszło do uszkodzenia mienia poszkodowanej - uszkodzone kafle w łazience. </t>
  </si>
  <si>
    <t xml:space="preserve">W wyniku upadku na oblodzonym chodniku poszkodowana doznała obrażeń ciała. </t>
  </si>
  <si>
    <t xml:space="preserve">Wskutek najechania na odłamki asfaltowe doszło do uszkodzenia pojazdu. </t>
  </si>
  <si>
    <t xml:space="preserve">Wskutek najechania na metalowy element na drodz e doszło do uszkodzenia pojazdu marki VW Polo SPI33NW. </t>
  </si>
  <si>
    <t xml:space="preserve">W skutek awarii automatycznego odpowietrznika centralnego ogrzewania doszło do zalania. </t>
  </si>
  <si>
    <t xml:space="preserve">Zalanie lokalu poszkodowanej spowodowane zamarznięciem pionu kanalizacyjnego. </t>
  </si>
  <si>
    <t xml:space="preserve">Zalanie lokalu. </t>
  </si>
  <si>
    <t xml:space="preserve">W wyniku potknięcia się podczas wchodzenia na stopień, będący w złym stanie technicznym poszkodowana Danuta Czerwińska doznała obrażeń ciała. </t>
  </si>
  <si>
    <t xml:space="preserve">Uszkodzone drzwi przednie i tylne z prawek strony w skutek nieprawidłowo ustawionego kwietnika. </t>
  </si>
  <si>
    <t xml:space="preserve">Odspojenie się tynku na suficie w lokalu. </t>
  </si>
  <si>
    <t xml:space="preserve">Wskutek nieszczelności pokrycia dachowego doszło do zalania mienia poszkodowanej (lokal mieszkalny). </t>
  </si>
  <si>
    <t xml:space="preserve">Uszkodzenie pojazdu Skoda nr rej. SH97961 wskutek kolizji z sarną. </t>
  </si>
  <si>
    <t xml:space="preserve">Uszkodzenie samochodu z powodu nieoznakowanej wyrwy w jezdni. </t>
  </si>
  <si>
    <t xml:space="preserve">W wyniku upadku deski z dachu budynku, uszkodzeniu uległ pojaz d RENAULT SPIH303. </t>
  </si>
  <si>
    <t xml:space="preserve">Zalanie mieszkania. Roszczenie regresowe TUWTUZ z tytułu wypłaty odszkodowania na rzecz Danuty Oliwy. </t>
  </si>
  <si>
    <t xml:space="preserve">Kierująca pojazdem podczas burzy z gradem z jechała na pobocze na którym się zawiesiła. Woda piętrząc się zalała pojazd. </t>
  </si>
  <si>
    <t xml:space="preserve">Nieszczelność pokrycia dachowego - zalanie lokalu. </t>
  </si>
  <si>
    <t xml:space="preserve">Jadąc ulicą Frędzla kierujący uderzył w dwie sarny przebiegające przez drogę Dane Policji: KPM Piekary Śląskie </t>
  </si>
  <si>
    <t xml:space="preserve">Zalanie lokalu wskutek nieszczelności pokrycia dachowego. </t>
  </si>
  <si>
    <t xml:space="preserve">Zalanie sufitu w lokalu w wyniku awarii węzła cieplnego. </t>
  </si>
  <si>
    <t xml:space="preserve">Podczas pełnienia obowiązków służbowych, poszkodowana chciała przenieść wentylator w inne miejsce. Wyciągając wtyczkę z gniazdka listwy, zahaczyła ręką o stojący tam kubek z gorącą herbatą, co skutkowało przewróceniem się kubka. Gorąca herbata wylała się </t>
  </si>
  <si>
    <t xml:space="preserve">Zalanie piwnicy poszkodowanego w wyniku niedrożności kanalizacji. </t>
  </si>
  <si>
    <t xml:space="preserve">Zalanie ścian i sufitów w łazience oraz pokoju poprzez nieszczelne pokrycie dachowe. </t>
  </si>
  <si>
    <t xml:space="preserve">Poszkodowana Irena Szaflik wskutek zahaczenia o wystającą metalową pozostałość po koszu na śmieci, doznała obrażeń ciała i uszkodziła sandał. </t>
  </si>
  <si>
    <t xml:space="preserve">Zalanie w wyniku odspojenia elewacji. </t>
  </si>
  <si>
    <t xml:space="preserve">Poszkodowany potknął się o wystającą blachę po czym uderzył kolanem w kolejny stopień, gdzie również znajduje się odstająca blacha, która wbiła się w kolano poszkodowanego. </t>
  </si>
  <si>
    <t xml:space="preserve">W wyniku rozszczelnienia instalacji c.o. zalaniu uległa łazienka w Piekarach Śląskich przy ul. Heneczka 5/9. </t>
  </si>
  <si>
    <t xml:space="preserve">Upadek na posadzce - poszkodowana doznała obrażeń ciała. </t>
  </si>
  <si>
    <t xml:space="preserve">W wyniku awarii wod-kan doszło do uszkodzenia pieca należącego do OSP. </t>
  </si>
  <si>
    <t xml:space="preserve">Zaciek na suficie był widoczny na suficie od momentu wprowadzenia się do mieszkania. Zarządca twierdził że to jest zaciek nie wyschnięty po wcześniejszym zalaniu. Następnie 6.11 zaciek na suficie powiększył się dlatego zgłosiłam to do zarządcy budynku. Zarządca przyjechał zrobił zdjęcia i kazał nam czekać. Wczoraj z sufitu zaczęła kapać woda, która kapie cały czas do wiaderka. Woda zalała łóżeczko dziecka wraz z pościelą. Administracja poinformowana o zdarzeniu. </t>
  </si>
  <si>
    <t xml:space="preserve">W wyniku upadku podczas zajęć z muzykoterapi, Pani Gertruda Wowro doznała obrażeń ciała. </t>
  </si>
  <si>
    <t xml:space="preserve">Zalanie mieszkania w wyniku uszkodzonego podejścia kanalizacyjnego w tropie lokalu nr 4. </t>
  </si>
  <si>
    <t xml:space="preserve">W wyniku zalania z dachu doszło do powstania zacieków na suficie. ścianie, panelach w małym pokoju. Uszkodzona została także szafka (namoknięta). </t>
  </si>
  <si>
    <t xml:space="preserve">Roszczenie w z wiąz ku ze szkodą z 20 12 2018 dotyczącą zalania przedpokoju wskutek niesz czelnego dachu. </t>
  </si>
  <si>
    <t xml:space="preserve">Zalanie lokalu z dachu. </t>
  </si>
  <si>
    <t xml:space="preserve">Dnia 21.12.2018 zauważono plamy w pokoju, przedpokoju i łazience. Zalanie nastąpiło z dachu. </t>
  </si>
  <si>
    <t xml:space="preserve">Kierujący pojaz dem Audi A8 o nr rej S K382LX wjechał w wyrwę w jezdni uszkodzając zawieszenie. Szkoda została wypłacona z polisy AC pojazdu pod numerem W201907221106-01. Wobec wystąpienia regresowego wnioskujemy o likwidację z w/w polisy Gminy Piekary Śląskie. </t>
  </si>
  <si>
    <t xml:space="preserve">Zalanie pomiesz czeń Miejskiego Przedsz kola nr 13 wskutek awarii przepompowni ścieków. </t>
  </si>
  <si>
    <t xml:space="preserve">Dnia 4 stycznia br. stwierdzono zalanie mieszkania. Do zalania miało dojść podczas remontu przeprowadzanego przez ZGM. </t>
  </si>
  <si>
    <t xml:space="preserve">Roszczenie o zadośćuczynienie za doznaną krzywdę wynikającą z uszkodzeń ciała i rozstroju zdrowia, który nastąpił w skutek najechania na pęknięcie na lodowisku i upadek (wypadek skutkował z łamaniem kostki). </t>
  </si>
  <si>
    <t xml:space="preserve">Kierujący pojazdem Audi A3 o nre rej SPI04017 Pan Kamil Jóźwik zderzył się z sarną, która wtargnęła na jezdnię. </t>
  </si>
  <si>
    <t xml:space="preserve">Zalanie przedpokoju z dachu. </t>
  </si>
  <si>
    <t xml:space="preserve">bd </t>
  </si>
  <si>
    <t xml:space="preserve">W wyniku poślizgnięcia się na oblodzonej nawierzchni chodnika Pani Jadwiga Jałocha, doznała obrażeń ciała. </t>
  </si>
  <si>
    <t xml:space="preserve">Poszkodowana wpadła prawym przednim kołem pojazdu w nieoznakowaną dziurę w jezdni. </t>
  </si>
  <si>
    <t xml:space="preserve">Uszkodzenie koła w pojeździe marki Ford nr rej. SK132BW wskutek wjechania w wyrwę w jezdni. </t>
  </si>
  <si>
    <t xml:space="preserve">Uszkodzenie samochodu z powodu dziury w jezdni. </t>
  </si>
  <si>
    <t xml:space="preserve">Uszkodzenie samochodu z powodu uderzenia odłamanego konaru drzewa. </t>
  </si>
  <si>
    <t xml:space="preserve">W wyniku poślizgnięcia się na oblodzonej nawierzchni Pani Anna Juraszek doznała obrażeń ciała. </t>
  </si>
  <si>
    <t xml:space="preserve">Uszkodzenie pojazdu marki Fiat nr rej. SY1122C wskutek wjechania w wyrwę w jezdni. </t>
  </si>
  <si>
    <t xml:space="preserve">Na ścianie i suficie zaczęły się tworzyć żółte plamy, zaczęły się robić bąble na suficie i odchodzi tynk oraz tapety. </t>
  </si>
  <si>
    <t xml:space="preserve">Uszkodzenie pojazdu marki Audi nr rej. SBE 72753 wskutek wjechania w wyrwę w jezdni. </t>
  </si>
  <si>
    <t xml:space="preserve">Uszkodzenie pojazdu z powodu dziury w jezdni. </t>
  </si>
  <si>
    <t xml:space="preserve">Uszkodzenie opony (prawa przednia) w pojeździe marki Audi nr rej. SK 827MT wskutek wjechania w wyrwę w jezdni. </t>
  </si>
  <si>
    <t xml:space="preserve">Elementy elewacji budynku spadły na zaparkowany samochód marki Ford. </t>
  </si>
  <si>
    <t xml:space="preserve">Uszkodzony przedni zderzak, nadkole oraz lampa, drzwi w pojeździe marki Audi A6 nr rej. SBE 0654A z powodu kolizji z dziką zwierzyną (dziki). </t>
  </si>
  <si>
    <t xml:space="preserve">Uszkodzenie pojazdu w wyniku najechania na kamień leżący z lewej strony pasa ruchu. </t>
  </si>
  <si>
    <t xml:space="preserve">Zalanie. Pęknięte kolanko w pionie. </t>
  </si>
  <si>
    <t xml:space="preserve">Podczas jazdy pojazdem Toyota Yaris o nr rej S TA18732 na drogę, którą jechała Poszkodowana wyskoczył dzik i uderzył w jej pojazd. Na miejsce wezwano policję. </t>
  </si>
  <si>
    <t xml:space="preserve">Uszkodzenie pojazdu Ford nr rej. STA51695 na wskutek kolizji z dziką zwierzyną. </t>
  </si>
  <si>
    <t xml:space="preserve">W wyniku awarii wodno-kanalizacyjnej doszło do zalania mieszkania p. Jerzego Borys. </t>
  </si>
  <si>
    <t xml:space="preserve">Usz kodzona szyba w pojeźdz ie marki Renault nr rej. SG 3143T wskutek uderzenia kamieniem na który najechał poprzedzający samochód. </t>
  </si>
  <si>
    <t xml:space="preserve">Zalanie wskutek zatkania i pęknięcia rury spustowej w stropodachu, uszkodzeniu uległa: Ściana w przedpokoju. </t>
  </si>
  <si>
    <t xml:space="preserve">Zalanie lokalu w wyniku nieszczelności z dachu. </t>
  </si>
  <si>
    <t xml:space="preserve">Zalanie. </t>
  </si>
  <si>
    <t xml:space="preserve">Zalanie sufitu w kuchni wskutek nawalnego deszczu. </t>
  </si>
  <si>
    <t xml:space="preserve">W skutek najechania pojazdem VWPassat SGLEU11 na przekop uszkodzone została opona lewa przód. </t>
  </si>
  <si>
    <t xml:space="preserve">Uszkodzenie opony pojazdu z powodu wystającej żeliwnej kratki odpływu wody. </t>
  </si>
  <si>
    <t xml:space="preserve">W wyniku nieszczelności poszycia dachowego doszło do zalania sufitu i ścian. </t>
  </si>
  <si>
    <t xml:space="preserve">Uderzenie pojazdu DW6U445 Renault Kadjar w przebiegającą sarnę. Uszkodzono: zderzak, reflektor lewy przód, lewe nadkole, maska, atrapa chłodnicy, czujnik parkowania. </t>
  </si>
  <si>
    <t xml:space="preserve">W wyniku niedrożności rury spustowej nastąpiło zalanie klatki schodowej i mieszkania. </t>
  </si>
  <si>
    <t xml:space="preserve">Zalanie wskutek częściowo zapchanej rury spustowej (podczas opadu woda nie nadążyła spływać). </t>
  </si>
  <si>
    <t xml:space="preserve">Uszkodzenie ciała na skutek upadku na schodach. </t>
  </si>
  <si>
    <t xml:space="preserve">Zalanie kuchni (sufit+ściany) wskutek niedrożnego pionu kanalizacji. </t>
  </si>
  <si>
    <t xml:space="preserve">Zalanie mienia wskutek awarii uszczelki. </t>
  </si>
  <si>
    <t xml:space="preserve">W wyniku spadającego tynku, cegieł z komina został uszkodzony przód motoroweru marki SYM nr rej. SPI 08YP. </t>
  </si>
  <si>
    <t>Szkody komunikacyjne</t>
  </si>
  <si>
    <t>Liczba szkód</t>
  </si>
  <si>
    <t>Autocasco</t>
  </si>
  <si>
    <t>Kolizja (sprawca: pojazd ZGK)</t>
  </si>
  <si>
    <t>Kolizja (sprawca: pojazd MDK)</t>
  </si>
  <si>
    <t>Kolizja (pojazd ZGM)</t>
  </si>
  <si>
    <t>Kolizja (sprawca: pojazd MPWiK)</t>
  </si>
  <si>
    <t>Kolizja (pojazd MPWiK)</t>
  </si>
  <si>
    <t>ZGŁOSZONA</t>
  </si>
  <si>
    <t>Uszkodzenie pojazdu Gminy przez osoby trzecie</t>
  </si>
  <si>
    <t>Kolizja (pojazd Gmina)</t>
  </si>
  <si>
    <t>Kolizja (pojazd Gminy)</t>
  </si>
  <si>
    <t>Zalanie pomieszczeń MOSiR w wyniku topnienia mas śniegu</t>
  </si>
  <si>
    <t xml:space="preserve">MIEJSKIE CENTRUM INFORMACJI i TURYSTYKI SP. Z O.O. </t>
  </si>
  <si>
    <t>ZAKŁAD GOSPODARKI KOMUNALNEJ SP. Z O.O.</t>
  </si>
  <si>
    <t>MIEJSKIE PRZEDSIĘBIORSTWO WODOCIĄGÓW I KANALIZACJI SP. Z O.O.</t>
  </si>
  <si>
    <t xml:space="preserve">Uszkodzenie  felgi na jednych z wyciętych, nieoznakowanych fragmentów asfaltu. </t>
  </si>
  <si>
    <t>Uszkodzenie roweru w wyniku najechania  na nieoznakowane nierówności w jezdni.</t>
  </si>
  <si>
    <t>Szkoda osobowa (dot. ZGK) - Poślizgnięcie się na oblodzonym chodniku przy przystanku autobusowym - uraz głowy</t>
  </si>
  <si>
    <t>Uszkodzenie mienia OK Andaluzja w wyniku deszczu nawalnego</t>
  </si>
  <si>
    <t>Uszkodzenie mienia MCIiT w wyniku deszczu nawalnego</t>
  </si>
  <si>
    <t>Uszkodzeie mienia DPS  w wyniku dewastacji</t>
  </si>
  <si>
    <t>Uszkodzenie mienia DPS  w wyniku przepięcia</t>
  </si>
  <si>
    <t>Uszkodzeie mienia MOPR w wyniku dewastacji</t>
  </si>
  <si>
    <t>Uszkodzenie mienia MOSIR w wyniku deszczu nawalnego</t>
  </si>
  <si>
    <t>Uszkodzeie mienia MOSiR w wyniku dewastacji</t>
  </si>
  <si>
    <t>Uszkodzeie mienia MP nr 15 w wyniku dewastacji</t>
  </si>
  <si>
    <t>Uszkodzenie mienia MP nr 17 w wyniku deszczu nawalnego</t>
  </si>
  <si>
    <t>Uszkodzenie mienia MP nr 2 w wyniku deszczu nawalnego</t>
  </si>
  <si>
    <t>Uszkodzenie mienia.
Podmiot odpowiedzialny MP nr 7</t>
  </si>
  <si>
    <t>Uszkodzenie mienia MSP nr 13 w wyniku deszczu nawalnego</t>
  </si>
  <si>
    <t>Uszkodzenie mienia MSP nr 15 w wyniku deszczu nawalnego</t>
  </si>
  <si>
    <t>Uszkodzeie mienia MSP nr 2 w wyniku dewastacji</t>
  </si>
  <si>
    <t>Uszkodzenie mienia MSP nr 2 w wyniku deszczu nawalnego</t>
  </si>
  <si>
    <t>Uszkodzenie mienia MSP nr 2 w wyniku huraganu</t>
  </si>
  <si>
    <t>Uszkodzenie mienia MSP nr 9 w wyniku przepięcia</t>
  </si>
  <si>
    <t>Uszkodzenie mienia osoby trzeciej. Podmiot odpowiedzialny: MSP nr 9</t>
  </si>
  <si>
    <t>Uszkodzeie mienia MSP nr 9 w wyniku dewastacji</t>
  </si>
  <si>
    <t>Uszkodzeie mienia MSP nr 9  w wyniku dewastacji</t>
  </si>
  <si>
    <t>Uszkodzenie mienia - OC dróg. Podmiot odpowiedzialny: UM</t>
  </si>
  <si>
    <t>Uszkodzeie mienia UM w wyniku dewastacji</t>
  </si>
  <si>
    <t>Uszkodzenie mienia ZGM w wyniku działania ognia</t>
  </si>
  <si>
    <t>Uszkodzenie mienia ZGM w wynku uderzenia pojazdu</t>
  </si>
  <si>
    <t>Uszkodzenie mienia ZGM w wyniku huraganu</t>
  </si>
  <si>
    <t>Uszkodzenie mienia ZGM w wyniku deszczu nawalnego</t>
  </si>
  <si>
    <t>Uszkodzeie mienia ZGM w wyniku dewastacji</t>
  </si>
  <si>
    <t>Uszkodzenie mienia ZGM w wyniku pożaru</t>
  </si>
  <si>
    <t>Kradzież mienia ZGM</t>
  </si>
  <si>
    <t>Uszkodzeie mienia Żłobka Miejskiego w wyniku dewastacji</t>
  </si>
  <si>
    <t>Uszkodzenie mienia ZSTZ w wyniku przepięcia</t>
  </si>
  <si>
    <t>Uszkodzenie mienia ZSP nr 1 w wyniku działania pioruna</t>
  </si>
  <si>
    <t>Uszkodzenie mienia ZGM</t>
  </si>
  <si>
    <t>Uszkodzenie mienia - wydostanie się wody z urządzeń wod-kan. Podmiot odpowiedzialny: ZGM</t>
  </si>
  <si>
    <t>Uszkodzenie mienia.  Podmiot odpowiedzialny: ZGM</t>
  </si>
  <si>
    <t>Uszkodzenie mienia. Podmiot odpowiedzialny: ZGM</t>
  </si>
  <si>
    <t>Uszkodzenie mienia. Podmiot odpowiedzialny: MPWiK</t>
  </si>
  <si>
    <t>Przyczyna szkody/Opis</t>
  </si>
  <si>
    <t>Uszkodzenie pojazdu wskutek uderzenia przes psty kontener na piach przemieszczony przez mocny podmuch wiatru. Podmiot odpowiedzialny: ZGM</t>
  </si>
  <si>
    <t>Wyposażenie placu zabaw, ul. Armii Krajowej</t>
  </si>
  <si>
    <t>Siłownia plenerowa w parku przy ul. Wyspiańskiego</t>
  </si>
  <si>
    <t xml:space="preserve">Boisko wielofunkcyjne przy ul. Wyspiańskiego </t>
  </si>
  <si>
    <t>Plac zabaw w parku przy ul. Wyspiańskiego</t>
  </si>
  <si>
    <t>Park Linowy w parku przy ul Wyspiańskiego</t>
  </si>
  <si>
    <t>Instalacja solarna lub fotowoltaiczna
Tak/Nie</t>
  </si>
  <si>
    <t>termomodernizacja budynku, remont 4 sanitariatów, przebudowa holu, remont pomieszczeń biurowych, zabudowa korytarzy, usunięcie szkód górniczych;
remont schodów, parking, remont budynku auli - adaptacja na pomieszczenia biurowe, modernizacja rozdzielni prądowej, montaż rolet antywłamaniowych,</t>
  </si>
  <si>
    <t>hydranty - 13 szt.;
gaśnice - 10 szt.</t>
  </si>
  <si>
    <t>Park Przemysłowo Technologiczny EkoPark, 
41-946 Piekary Śląskie, ul. Roździeńskiego 38 
(siedziba ul. W. Roździeńskiego 2A)</t>
  </si>
  <si>
    <t>co najmniej 2 zamki wielozastawkowe w każydch drzwiach zewnętrznych,
monitoring, alarm,
grupa interwencyjna obserująca nagrania 
z monitoringu i w ramach konieczności wdrażająca interwencję;
dozór portiera poza godzinami pracą instyucji.</t>
  </si>
  <si>
    <t>co najmniej 2 zamki wielozastawkowe w każdych drzwaich zewnętrznych</t>
  </si>
  <si>
    <t xml:space="preserve">gaśnice: 2 szt. 
hydranty zewnętrzne </t>
  </si>
  <si>
    <t>co najmniej 2 zamki wielozastawkowe w każdych drzwaich zewnętrznych;
okratowane okna budynku;
monitoring</t>
  </si>
  <si>
    <t xml:space="preserve">ręczne sygnalizowanie powstania pożaru;
gaśnice: 14 szt., 
hydranty zewn.: 2 szt.,
hydranty wewn.: 7 szt. </t>
  </si>
  <si>
    <t xml:space="preserve">Sprzęt elektroniczny stacjonarny </t>
  </si>
  <si>
    <t>Sprzęt elektroniczny przenośny</t>
  </si>
  <si>
    <t>Sprzęt elektroniczny stacjonarny wraz z opragrowaniem - do 5 lat w tym systemy monitoringu, telewizji przemysłowej i oprogramowanie</t>
  </si>
  <si>
    <t>Sprzęt elektroniczny stacjonarny</t>
  </si>
  <si>
    <t>co najmniej 2 zamki wielozastawkowe w każdych drzwaich zewnętrznych;
monitoring</t>
  </si>
  <si>
    <t>gaśnice: 5 szt.; 
hydranty wewn.: 3 szt.</t>
  </si>
  <si>
    <t>system oddymiający;
hydranty - 2 szt.;
gaśnice - 5 szt.</t>
  </si>
  <si>
    <t>Wartość ubezpieczenia</t>
  </si>
  <si>
    <t>gaśnice: 6 szt., 
hydranty: 4 szt.;
system gazex</t>
  </si>
  <si>
    <t>89.</t>
  </si>
  <si>
    <t>90.</t>
  </si>
  <si>
    <t>91.</t>
  </si>
  <si>
    <t>92.</t>
  </si>
  <si>
    <t>93.</t>
  </si>
  <si>
    <t>94.</t>
  </si>
  <si>
    <t>95.</t>
  </si>
  <si>
    <t>96.</t>
  </si>
  <si>
    <t>97.</t>
  </si>
  <si>
    <t>98.</t>
  </si>
  <si>
    <t>99.</t>
  </si>
  <si>
    <t>100.</t>
  </si>
  <si>
    <t>gaśnice: 30 szt.;
hydranty: 30 szt</t>
  </si>
  <si>
    <t>alarm;
montioring</t>
  </si>
  <si>
    <t>alarm, monitoring, 
kraty w oknach (sekretariat, gabinety)</t>
  </si>
  <si>
    <t>murowany</t>
  </si>
  <si>
    <t>b/d</t>
  </si>
  <si>
    <t>Budynek sklepiku, ul. Armii Krajowej 2 
(budynek wydzierżawony podmiotowi trzeciemu)</t>
  </si>
  <si>
    <t xml:space="preserve">gaśnice: 11 szt.
hydranty wewnętrzne.: 4 szt. </t>
  </si>
  <si>
    <t xml:space="preserve">gaśnice: 5 szt.,
hydranty wewnętrzne.: 5 szt. </t>
  </si>
  <si>
    <t xml:space="preserve">gaśnice: 10 szt.
hydranty wewętrzne. 4 szt. </t>
  </si>
  <si>
    <t>2019/2020 - modernizacja związana z automatycznym nawodnieniem boiska trawiastego</t>
  </si>
  <si>
    <r>
      <t xml:space="preserve">Skate park, </t>
    </r>
    <r>
      <rPr>
        <sz val="10"/>
        <color theme="1"/>
        <rFont val="Cambria"/>
        <family val="1"/>
        <charset val="238"/>
      </rPr>
      <t>ul. Popiełuszki</t>
    </r>
  </si>
  <si>
    <t>2021 r. - termomodernizacja (docieplenie elewacji budynku, wymiana oświetlanie oraz stolarki okiennej i drzwiowej, malowanie pomieszczeń, moderanizacja kanalizacji, modernizacja energetyczna budynku, 
wymiana c.o. )</t>
  </si>
  <si>
    <t>21.11.2012 budowa placu zabaw; 03.09.2015 termomodernizacja i remont sali gimnastycznej; 11.12.2015 budowa boiska sportowego; 14.10.2016 wykonanie pochylni dla osób niepełnosprawnych przy wejściu głównym; sierpień 2017 remont jadalni i świetlicy szkolnej;
2019/2020 - modernizacja korytarzy</t>
  </si>
  <si>
    <t>monitoring</t>
  </si>
  <si>
    <t xml:space="preserve">gaśnice: 12 szt.,
hydranty: 5 szt.                          </t>
  </si>
  <si>
    <t>2011 i 2012 - wymiana wykładzin podłogowych na trudnozapalne;  2012 - wykonanie schodów, podjazdów zewnętrznych i chodnika; 2012 - wymiana frontowej części ogrodzenia;  2013 - wydzielenie  ewakuacyjnych klatek schodowych; 2013 - przebudowa tarasu; 2013 - remont balkonu; 2015 - malowanie elewacji; 2015 - przebudowa śmietnika; 2015 - wymiana obróbek blacharskich na dachu; 2015 - wymiana południowej części ogrodzenia;  2016 - modernizacja węzła cieplnego i instalacji co; 2016 - remont pomieszczeń kuchennych i sanitarnych;  2016 - wymiana północnej części ogrodzenia;  2017 -  remont dachu;
2020 - remont rozdzielni posiłaków, kuchenki mlecznej i łazienek dla dzieci</t>
  </si>
  <si>
    <t xml:space="preserve">gaśnice: 3szt.;
hydranty zewnętrzne: 2 szt.;
hydranty wewnętrzne: 2 szt.;
przeciwpożarowy wyłacznik proądu </t>
  </si>
  <si>
    <t xml:space="preserve">
2 zamki w każdych drzwiach zewnętrznych;
system alarmujący z całodobową ochroną;
sygnalizacja włamania i napadu</t>
  </si>
  <si>
    <t>co najmniej 2 zamki wielozastawkowe w każydch drzwiach zewnętrznych;
system alarmujący z całądobową ochroną;
sygnalizacja włamania i napadu</t>
  </si>
  <si>
    <t>gaśnice: 9 szt.;
hydranty zewnętrzne: 2 szt.;
hydranty wewnętrzne: 5 szt.;
przeciwpożarowy wyłacznik prądu;
instalacja oddymiająca klatek schodowych;
2 czujki dymu;
okna oddymiające;
18 drzwi przeciw pożarowych</t>
  </si>
  <si>
    <t>Żłobek Miejski, ul. Curie - Skłodowskiej 106, 
41-949 Piekary Śląskie</t>
  </si>
  <si>
    <t xml:space="preserve">Filia Żłobka Miejskiego w Piekarach Śląskich,  
ul. Bytomska 81, 41-940 Piekary Śląskie  </t>
  </si>
  <si>
    <t>Ogrodzenie, ul. Curie - Skłodowskiej 106, 
41-949 Piekary Śląskie</t>
  </si>
  <si>
    <t>Plac zabaw, ul. Curie - Skłodowskiej 106, 
41-949 Piekary Śląskie</t>
  </si>
  <si>
    <t xml:space="preserve">Plac zabaw, ul. Bytomska 81, 41-940 Piekary Śląskie    </t>
  </si>
  <si>
    <t>2017 - roboty tynkarskie, malarskie, wymiana stolarki drzwiowej, posadzek, instalacji elektrycznej, centralnego ogrzewania, oświetlenia i wod-kan.,;
montaż  instalacji wentylacji mechanicznej i p.poż.;
zagospodarowanie terenu - chodniki, drogi, place zabaw</t>
  </si>
  <si>
    <t>WR</t>
  </si>
  <si>
    <t>SW ul. Jagiellońska</t>
  </si>
  <si>
    <t>31 08 2019</t>
  </si>
  <si>
    <t>SW w ganku przy ul. Długosza nr 42/44</t>
  </si>
  <si>
    <t>30 11 2019</t>
  </si>
  <si>
    <t>KSG w ganku przy ul. Długosza 42/44</t>
  </si>
  <si>
    <t>KD w ul. Skłodowskiej (dz. nr 4051/202, 4047/203)</t>
  </si>
  <si>
    <t>30 04 2020</t>
  </si>
  <si>
    <t>SW w ul. Grabowej</t>
  </si>
  <si>
    <t>SW w ganku ulicy Brynickiej (dz. nr 2168/8)</t>
  </si>
  <si>
    <t>31 07 2020</t>
  </si>
  <si>
    <t>SW ul. Zbożowa</t>
  </si>
  <si>
    <t>31 08 2020</t>
  </si>
  <si>
    <t>Pomp. Pod Gajem - komora zasuw</t>
  </si>
  <si>
    <t>30 09 2020</t>
  </si>
  <si>
    <t>Pomp. Pod Gajem - komora koszowa</t>
  </si>
  <si>
    <t>Pomp. Pod Gajem-przepompownia wraz z wyposażeniem</t>
  </si>
  <si>
    <t>Pomp. Pod Gajem - rurociąg spustowy</t>
  </si>
  <si>
    <t>Pomp.Pod Gajem - studnia z zastawką</t>
  </si>
  <si>
    <t>SW ul. Pod Gajem</t>
  </si>
  <si>
    <t>KSG ul. Pod Gajem</t>
  </si>
  <si>
    <t>KST ul. Pod Gajem</t>
  </si>
  <si>
    <t>KSG - ganek przy ul. Przyjaźni 10D</t>
  </si>
  <si>
    <t>30 11 2020</t>
  </si>
  <si>
    <t>SW w ulicy Żwirki</t>
  </si>
  <si>
    <t>31 12 2020</t>
  </si>
  <si>
    <t>SW w ulicy Papieża Jana Pawła II bud. nr 29-31</t>
  </si>
  <si>
    <t>SW w ul. Przyjaźni</t>
  </si>
  <si>
    <t>30 04 2021</t>
  </si>
  <si>
    <t>SW Podł.wodoc.Kol.Józefka</t>
  </si>
  <si>
    <t>SW Podł.wody Dąbrówka W.</t>
  </si>
  <si>
    <t>SW   ul.Długosza</t>
  </si>
  <si>
    <t>KDG ul. Modrzejewskiej</t>
  </si>
  <si>
    <t>SW Podł.wodoc.Brzeziny Śląskie</t>
  </si>
  <si>
    <t>Sieć wodoc. ul. Szkolna -dł. 416m hydr. fi 80-11sz</t>
  </si>
  <si>
    <t>Pomp. Pod Gajem - nawierzchnia</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</si>
  <si>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</si>
  <si>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</si>
  <si>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</si>
  <si>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</si>
  <si>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</si>
  <si>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</si>
  <si>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</si>
  <si>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</si>
  <si>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</si>
  <si>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</si>
  <si>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</si>
  <si>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</si>
  <si>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</si>
  <si>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</si>
  <si>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</si>
  <si>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</si>
  <si>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</si>
  <si>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</si>
  <si>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</si>
  <si>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</si>
  <si>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</si>
  <si>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</si>
  <si>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</si>
  <si>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</si>
  <si>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</si>
  <si>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</si>
  <si>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</si>
  <si>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</si>
  <si>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</si>
  <si>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</si>
  <si>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</si>
  <si>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</si>
  <si>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</si>
  <si>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</si>
  <si>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</si>
  <si>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</si>
  <si>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</si>
  <si>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</si>
  <si>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</si>
  <si>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</si>
  <si>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</si>
  <si>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</si>
  <si>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</si>
  <si>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</si>
  <si>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</si>
  <si>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</si>
  <si>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</si>
  <si>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</si>
  <si>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</si>
  <si>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</si>
  <si>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</si>
  <si>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</si>
  <si>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</si>
  <si>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</si>
  <si>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</si>
  <si>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</si>
  <si>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</si>
  <si>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</si>
  <si>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</si>
  <si>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</si>
  <si>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</si>
  <si>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</si>
  <si>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</si>
  <si>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</si>
  <si>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</si>
  <si>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</si>
  <si>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</si>
  <si>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</si>
  <si>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</si>
  <si>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</si>
  <si>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</si>
  <si>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</si>
  <si>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</si>
  <si>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</si>
  <si>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</si>
  <si>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</si>
  <si>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</si>
  <si>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</si>
  <si>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</si>
  <si>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</si>
  <si>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</si>
  <si>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</si>
  <si>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</si>
  <si>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</si>
  <si>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</si>
  <si>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</si>
  <si>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</si>
  <si>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</si>
  <si>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</si>
  <si>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</si>
  <si>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</si>
  <si>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</si>
  <si>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</si>
  <si>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</si>
  <si>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</si>
  <si>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</si>
  <si>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</si>
  <si>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</si>
  <si>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</si>
  <si>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</si>
  <si>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</si>
  <si>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</si>
  <si>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</si>
  <si>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</si>
  <si>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</si>
  <si>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</si>
  <si>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</si>
  <si>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</si>
  <si>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</si>
  <si>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</si>
  <si>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</si>
  <si>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</si>
  <si>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</si>
  <si>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</si>
  <si>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</si>
  <si>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</si>
  <si>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</si>
  <si>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</si>
  <si>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</si>
  <si>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</si>
  <si>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</si>
  <si>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</si>
  <si>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</si>
  <si>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</si>
  <si>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</si>
  <si>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</si>
  <si>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</si>
  <si>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</si>
  <si>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</si>
  <si>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</si>
  <si>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</si>
  <si>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</si>
  <si>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</si>
  <si>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</si>
  <si>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</si>
  <si>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</si>
  <si>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</si>
  <si>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</si>
  <si>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</si>
  <si>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</si>
  <si>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</si>
  <si>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</si>
  <si>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</si>
  <si>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</si>
  <si>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</si>
  <si>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</si>
  <si>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</si>
  <si>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</si>
  <si>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</si>
  <si>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</si>
  <si>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</si>
  <si>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</si>
  <si>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</si>
  <si>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</si>
  <si>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</si>
  <si>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</si>
  <si>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</si>
  <si>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</si>
  <si>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</si>
  <si>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</si>
  <si>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</si>
  <si>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</si>
  <si>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</si>
  <si>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</si>
  <si>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</si>
  <si>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</si>
  <si>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</si>
  <si>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</si>
  <si>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</si>
  <si>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</si>
  <si>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</si>
  <si>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</si>
  <si>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</si>
  <si>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</si>
  <si>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</si>
  <si>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</si>
  <si>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</si>
  <si>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</si>
  <si>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</si>
  <si>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</si>
  <si>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</si>
  <si>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</si>
  <si>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</si>
  <si>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</si>
  <si>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</si>
  <si>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</si>
  <si>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</si>
  <si>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</si>
  <si>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</si>
  <si>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</si>
  <si>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</si>
  <si>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</si>
  <si>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</si>
  <si>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</si>
  <si>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</si>
  <si>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</si>
  <si>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</si>
  <si>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</si>
  <si>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</si>
  <si>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</si>
  <si>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</si>
  <si>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</si>
  <si>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</si>
  <si>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</si>
  <si>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</si>
  <si>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</si>
  <si>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</si>
  <si>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</si>
  <si>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</si>
  <si>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</si>
  <si>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</si>
  <si>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</si>
  <si>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</si>
  <si>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</si>
  <si>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</si>
  <si>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</si>
  <si>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</si>
  <si>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</si>
  <si>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</si>
  <si>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</si>
  <si>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</si>
  <si>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</si>
  <si>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</si>
  <si>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</si>
  <si>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</si>
  <si>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</si>
  <si>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</si>
  <si>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</si>
  <si>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</si>
  <si>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</si>
  <si>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</si>
  <si>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</si>
  <si>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</si>
  <si>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</si>
  <si>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</si>
  <si>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</si>
  <si>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</si>
  <si>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</si>
  <si>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</si>
  <si>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</si>
  <si>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</si>
  <si>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</si>
  <si>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</si>
  <si>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</si>
  <si>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</si>
  <si>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</si>
  <si>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</si>
  <si>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</si>
  <si>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</si>
  <si>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</si>
  <si>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</si>
  <si>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</si>
  <si>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</si>
  <si>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</si>
  <si>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</si>
  <si>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</si>
  <si>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</si>
  <si>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</si>
  <si>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</si>
  <si>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</si>
  <si>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</si>
  <si>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</si>
  <si>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</si>
  <si>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</si>
  <si>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</si>
  <si>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</si>
  <si>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</si>
  <si>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</si>
  <si>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</si>
  <si>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</si>
  <si>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</si>
  <si>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</si>
  <si>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</si>
  <si>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</si>
  <si>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</si>
  <si>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</si>
  <si>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</si>
  <si>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</si>
  <si>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</si>
  <si>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</si>
  <si>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</si>
  <si>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</si>
  <si>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</si>
  <si>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</si>
  <si>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</si>
  <si>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</si>
  <si>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</si>
  <si>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</si>
  <si>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</si>
  <si>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</si>
  <si>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</si>
  <si>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</si>
  <si>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</si>
  <si>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</si>
  <si>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</si>
  <si>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</si>
  <si>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</si>
  <si>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</si>
  <si>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</si>
  <si>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</si>
  <si>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</si>
  <si>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</si>
  <si>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</si>
  <si>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</si>
  <si>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</si>
  <si>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</si>
  <si>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</si>
  <si>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</si>
  <si>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</si>
  <si>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</si>
  <si>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</si>
  <si>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</si>
  <si>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</si>
  <si>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</si>
  <si>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</si>
  <si>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</si>
  <si>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</si>
  <si>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</si>
  <si>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</si>
  <si>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</si>
  <si>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</si>
  <si>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</si>
  <si>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</si>
  <si>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</si>
  <si>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</si>
  <si>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</si>
  <si>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</si>
  <si>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</si>
  <si>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</si>
  <si>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</si>
  <si>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</si>
  <si>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</si>
  <si>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</si>
  <si>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</si>
  <si>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</si>
  <si>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</si>
  <si>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</si>
  <si>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</si>
  <si>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</si>
  <si>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</si>
  <si>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</si>
  <si>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</si>
  <si>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</si>
  <si>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</si>
  <si>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</si>
  <si>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</si>
  <si>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</si>
  <si>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</si>
  <si>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</si>
  <si>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</si>
  <si>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</si>
  <si>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</si>
  <si>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</si>
  <si>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</si>
  <si>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</si>
  <si>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</si>
  <si>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</si>
  <si>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</si>
  <si>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</si>
  <si>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</si>
  <si>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</si>
  <si>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</si>
  <si>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</si>
  <si>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</si>
  <si>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</si>
  <si>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</si>
  <si>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</si>
  <si>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</si>
  <si>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</si>
  <si>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</si>
  <si>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</si>
  <si>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</si>
  <si>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</si>
  <si>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</si>
  <si>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</si>
  <si>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</si>
  <si>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</si>
  <si>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</si>
  <si>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</si>
  <si>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</si>
  <si>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</si>
  <si>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</si>
  <si>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</si>
  <si>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</si>
  <si>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</si>
  <si>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</si>
  <si>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</si>
  <si>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</si>
  <si>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</si>
  <si>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</si>
  <si>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</si>
  <si>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</si>
  <si>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</si>
  <si>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</si>
  <si>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</si>
  <si>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</si>
  <si>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</si>
  <si>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</si>
  <si>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</si>
  <si>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</si>
  <si>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</si>
  <si>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</si>
  <si>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</si>
  <si>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</si>
  <si>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</si>
  <si>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</si>
  <si>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</si>
  <si>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</si>
  <si>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</si>
  <si>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</si>
  <si>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</si>
  <si>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</si>
  <si>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</si>
  <si>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</si>
  <si>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</si>
  <si>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</si>
  <si>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</si>
  <si>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</si>
  <si>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</si>
  <si>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</si>
  <si>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</si>
  <si>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</si>
  <si>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</si>
  <si>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</si>
  <si>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</si>
  <si>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</si>
  <si>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</si>
  <si>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</si>
  <si>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</si>
  <si>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</si>
  <si>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</si>
  <si>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</si>
  <si>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</si>
  <si>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</si>
  <si>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</si>
  <si>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</si>
  <si>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</si>
  <si>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</si>
  <si>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</si>
  <si>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</si>
  <si>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</si>
  <si>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</si>
  <si>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</si>
  <si>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</si>
  <si>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</si>
  <si>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</si>
  <si>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</si>
  <si>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</si>
  <si>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</si>
  <si>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</si>
  <si>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</si>
  <si>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</si>
  <si>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</si>
  <si>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</si>
  <si>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</si>
  <si>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</si>
  <si>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</si>
  <si>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</si>
  <si>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</si>
  <si>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</si>
  <si>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</si>
  <si>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</si>
  <si>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</si>
  <si>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</si>
  <si>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</si>
  <si>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</si>
  <si>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</si>
  <si>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</si>
  <si>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</si>
  <si>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</si>
  <si>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</si>
  <si>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</si>
  <si>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</si>
  <si>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</si>
  <si>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</si>
  <si>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</si>
  <si>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</si>
  <si>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</si>
  <si>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</si>
  <si>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</si>
  <si>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</si>
  <si>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</si>
  <si>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</si>
  <si>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</si>
  <si>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</si>
  <si>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</si>
  <si>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</si>
  <si>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</si>
  <si>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</si>
  <si>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</si>
  <si>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</si>
  <si>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</si>
  <si>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</si>
  <si>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</si>
  <si>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</si>
  <si>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</si>
  <si>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</si>
  <si>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</si>
  <si>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</si>
  <si>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</si>
  <si>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</si>
  <si>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</si>
  <si>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</si>
  <si>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</si>
  <si>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</si>
  <si>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</si>
  <si>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</si>
  <si>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</si>
  <si>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</si>
  <si>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</si>
  <si>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</si>
  <si>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</si>
  <si>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</si>
  <si>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</si>
  <si>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</si>
  <si>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</si>
  <si>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</si>
  <si>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</si>
  <si>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</si>
  <si>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</si>
  <si>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</si>
  <si>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</si>
  <si>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</si>
  <si>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</si>
  <si>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</si>
  <si>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</si>
  <si>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</si>
  <si>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</si>
  <si>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</si>
  <si>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</si>
  <si>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</si>
  <si>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</si>
  <si>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</si>
  <si>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</si>
  <si>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</si>
  <si>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</si>
  <si>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</si>
  <si>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</si>
  <si>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</si>
  <si>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</si>
  <si>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</si>
  <si>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</si>
  <si>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</si>
  <si>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</si>
  <si>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</si>
  <si>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</si>
  <si>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</si>
  <si>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</si>
  <si>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</si>
  <si>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</si>
  <si>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</si>
  <si>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</si>
  <si>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</si>
  <si>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</si>
  <si>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</si>
  <si>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</si>
  <si>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</si>
  <si>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</si>
  <si>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</si>
  <si>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</si>
  <si>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</si>
  <si>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</si>
  <si>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</si>
  <si>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</si>
  <si>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</si>
  <si>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</si>
  <si>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</si>
  <si>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</si>
  <si>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</si>
  <si>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</si>
  <si>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</si>
  <si>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</si>
  <si>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</si>
  <si>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</si>
  <si>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</si>
  <si>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</si>
  <si>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</si>
  <si>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</si>
  <si>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</si>
  <si>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</si>
  <si>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</si>
  <si>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</si>
  <si>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</si>
  <si>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</si>
  <si>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</si>
  <si>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</si>
  <si>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</si>
  <si>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</si>
  <si>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</si>
  <si>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</si>
  <si>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</si>
  <si>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</si>
  <si>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</si>
  <si>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</si>
  <si>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</si>
  <si>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</si>
  <si>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</si>
  <si>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</si>
  <si>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</si>
  <si>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</si>
  <si>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</si>
  <si>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</si>
  <si>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</si>
  <si>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</si>
  <si>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</si>
  <si>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</si>
  <si>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</si>
  <si>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</si>
  <si>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</si>
  <si>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</si>
  <si>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</si>
  <si>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</si>
  <si>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</si>
  <si>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</si>
  <si>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</si>
  <si>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</si>
  <si>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</si>
  <si>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</si>
  <si>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</si>
  <si>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</si>
  <si>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</si>
  <si>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</si>
  <si>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</si>
  <si>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</si>
  <si>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</si>
  <si>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</si>
  <si>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</si>
  <si>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</si>
  <si>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</si>
  <si>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</si>
  <si>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</si>
  <si>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</si>
  <si>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</si>
  <si>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</si>
  <si>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</si>
  <si>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</si>
  <si>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</si>
  <si>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</si>
  <si>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</si>
  <si>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</si>
  <si>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</si>
  <si>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</si>
  <si>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</si>
  <si>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</si>
  <si>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</si>
  <si>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</si>
  <si>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</si>
  <si>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</si>
  <si>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</si>
  <si>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</si>
  <si>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</si>
  <si>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</si>
  <si>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</si>
  <si>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</si>
  <si>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</si>
  <si>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</si>
  <si>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</si>
  <si>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</si>
  <si>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</si>
  <si>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</si>
  <si>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</si>
  <si>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</si>
  <si>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</si>
  <si>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</si>
  <si>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</si>
  <si>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</si>
  <si>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</si>
  <si>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</si>
  <si>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</si>
  <si>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</si>
  <si>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</si>
  <si>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</si>
  <si>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</si>
  <si>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</si>
  <si>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</si>
  <si>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</si>
  <si>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</si>
  <si>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</si>
  <si>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</si>
  <si>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</si>
  <si>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</si>
  <si>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</si>
  <si>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</si>
  <si>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</si>
  <si>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</si>
  <si>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</si>
  <si>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</si>
  <si>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</si>
  <si>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</si>
  <si>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</si>
  <si>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</si>
  <si>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</si>
  <si>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</si>
  <si>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</si>
  <si>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</si>
  <si>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</si>
  <si>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</si>
  <si>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</si>
  <si>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</si>
  <si>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</si>
  <si>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</si>
  <si>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</si>
  <si>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</si>
  <si>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</si>
  <si>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</si>
  <si>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</si>
  <si>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</si>
  <si>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</si>
  <si>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</si>
  <si>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</si>
  <si>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</si>
  <si>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</si>
  <si>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</si>
  <si>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</si>
  <si>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</si>
  <si>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</si>
  <si>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</si>
  <si>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</si>
  <si>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</si>
  <si>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</si>
  <si>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</si>
  <si>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</si>
  <si>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</si>
  <si>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</si>
  <si>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</si>
  <si>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</si>
  <si>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</si>
  <si>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</si>
  <si>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</si>
  <si>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</si>
  <si>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</si>
  <si>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</si>
  <si>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</si>
  <si>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</si>
  <si>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</si>
  <si>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</si>
  <si>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</si>
  <si>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</si>
  <si>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</si>
  <si>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</si>
  <si>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</si>
  <si>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</si>
  <si>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</si>
  <si>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</si>
  <si>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</si>
  <si>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</si>
  <si>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</si>
  <si>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</si>
  <si>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</si>
  <si>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</si>
  <si>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</si>
  <si>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</si>
  <si>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</si>
  <si>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</si>
  <si>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</si>
  <si>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</si>
  <si>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</si>
  <si>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</si>
  <si>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</si>
  <si>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</si>
  <si>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</si>
  <si>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</si>
  <si>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</si>
  <si>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</si>
  <si>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</si>
  <si>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</si>
  <si>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</si>
  <si>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</si>
  <si>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</si>
  <si>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</si>
  <si>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</si>
  <si>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</si>
  <si>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</si>
  <si>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</si>
  <si>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</si>
  <si>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</si>
  <si>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</si>
  <si>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</si>
  <si>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</si>
  <si>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</si>
  <si>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</si>
  <si>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</si>
  <si>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</si>
  <si>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</si>
  <si>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</si>
  <si>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</si>
  <si>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</si>
  <si>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</si>
  <si>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</si>
  <si>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</si>
  <si>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</si>
  <si>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</si>
  <si>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</si>
  <si>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</si>
  <si>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</si>
  <si>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</si>
  <si>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</si>
  <si>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</si>
  <si>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</si>
  <si>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</si>
  <si>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</si>
  <si>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</si>
  <si>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</si>
  <si>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</si>
  <si>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</si>
  <si>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</si>
  <si>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</si>
  <si>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</si>
  <si>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</si>
  <si>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</si>
  <si>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</si>
  <si>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</si>
  <si>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</si>
  <si>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</si>
  <si>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</si>
  <si>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</si>
  <si>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</si>
  <si>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</si>
  <si>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</si>
  <si>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</si>
  <si>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</si>
  <si>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</si>
  <si>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</si>
  <si>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</si>
  <si>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</si>
  <si>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</si>
  <si>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</si>
  <si>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</si>
  <si>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</si>
  <si>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</si>
  <si>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</si>
  <si>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</si>
  <si>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</si>
  <si>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</si>
  <si>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</si>
  <si>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</si>
  <si>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</si>
  <si>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</si>
  <si>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</si>
  <si>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</si>
  <si>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</si>
  <si>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</si>
  <si>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</si>
  <si>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</si>
  <si>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</si>
  <si>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</si>
  <si>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</si>
  <si>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</si>
  <si>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</si>
  <si>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</si>
  <si>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</si>
  <si>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</si>
  <si>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</si>
  <si>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</si>
  <si>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</si>
  <si>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</si>
  <si>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</si>
  <si>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</si>
  <si>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</si>
  <si>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</si>
  <si>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</si>
  <si>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</si>
  <si>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</si>
  <si>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</si>
  <si>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</si>
  <si>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</si>
  <si>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</si>
  <si>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</si>
  <si>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</si>
  <si>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</si>
  <si>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</si>
  <si>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</si>
  <si>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</si>
  <si>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</si>
  <si>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</si>
  <si>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</si>
  <si>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</si>
  <si>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</si>
  <si>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</si>
  <si>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</si>
  <si>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</si>
  <si>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</si>
  <si>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</si>
  <si>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</si>
  <si>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</si>
  <si>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</si>
  <si>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</si>
  <si>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</si>
  <si>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</si>
  <si>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</si>
  <si>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</si>
  <si>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</si>
  <si>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</si>
  <si>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</si>
  <si>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</si>
  <si>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</si>
  <si>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</si>
  <si>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</si>
  <si>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</si>
  <si>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</si>
  <si>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</si>
  <si>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</si>
  <si>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</si>
  <si>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</si>
  <si>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</si>
  <si>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</si>
  <si>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</si>
  <si>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</si>
  <si>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</si>
  <si>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</si>
  <si>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</si>
  <si>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</si>
  <si>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</si>
  <si>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</si>
  <si>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</si>
  <si>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</si>
  <si>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</si>
  <si>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</si>
  <si>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</si>
  <si>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</si>
  <si>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</si>
  <si>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</si>
  <si>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</si>
  <si>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</si>
  <si>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</si>
  <si>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</si>
  <si>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</si>
  <si>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</si>
  <si>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</si>
  <si>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</si>
  <si>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</si>
  <si>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</si>
  <si>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</si>
  <si>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</si>
  <si>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</si>
  <si>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</si>
  <si>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</si>
  <si>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</si>
  <si>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</si>
  <si>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</si>
  <si>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</si>
  <si>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</si>
  <si>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</si>
  <si>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</si>
  <si>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</si>
  <si>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</si>
  <si>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</si>
  <si>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</si>
  <si>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</si>
  <si>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</si>
  <si>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</si>
  <si>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</si>
  <si>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</si>
  <si>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</si>
  <si>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</si>
  <si>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</si>
  <si>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</si>
  <si>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</si>
  <si>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</si>
  <si>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</si>
  <si>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</si>
  <si>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</si>
  <si>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</si>
  <si>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</si>
  <si>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</si>
  <si>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</si>
  <si>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</si>
  <si>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</si>
  <si>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</si>
  <si>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</si>
  <si>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</si>
  <si>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</si>
  <si>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</si>
  <si>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</si>
  <si>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</si>
  <si>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</si>
  <si>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</si>
  <si>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</si>
  <si>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</si>
  <si>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</si>
  <si>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</si>
  <si>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</si>
  <si>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</si>
  <si>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</si>
  <si>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</si>
  <si>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</si>
  <si>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</si>
  <si>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</si>
  <si>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</si>
  <si>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</si>
  <si>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</si>
  <si>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</si>
  <si>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</si>
  <si>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</si>
  <si>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</si>
  <si>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</si>
  <si>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</si>
  <si>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</si>
  <si>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</si>
  <si>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</si>
  <si>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</si>
  <si>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</si>
  <si>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</si>
  <si>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</si>
  <si>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</si>
  <si>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</si>
  <si>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</si>
  <si>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</si>
  <si>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</si>
  <si>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</si>
  <si>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</si>
  <si>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</si>
  <si>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</si>
  <si>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</si>
  <si>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</si>
  <si>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</si>
  <si>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</si>
  <si>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</si>
  <si>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</si>
  <si>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</si>
  <si>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</si>
  <si>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</si>
  <si>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</si>
  <si>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</si>
  <si>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</si>
  <si>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</si>
  <si>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</si>
  <si>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</si>
  <si>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</si>
  <si>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</si>
  <si>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</si>
  <si>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</si>
  <si>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</si>
  <si>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</si>
  <si>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</si>
  <si>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</si>
  <si>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</si>
  <si>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</si>
  <si>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</si>
  <si>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</si>
  <si>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</si>
  <si>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</si>
  <si>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</si>
  <si>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</si>
  <si>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</si>
  <si>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</si>
  <si>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</si>
  <si>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</si>
  <si>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</si>
  <si>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</si>
  <si>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</si>
  <si>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</si>
  <si>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</si>
  <si>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</si>
  <si>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</si>
  <si>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</si>
  <si>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</si>
  <si>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</si>
  <si>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</si>
  <si>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</si>
  <si>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</si>
  <si>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</si>
  <si>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</si>
  <si>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</si>
  <si>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</si>
  <si>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</si>
  <si>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</si>
  <si>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</si>
  <si>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</si>
  <si>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</si>
  <si>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</si>
  <si>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</si>
  <si>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</si>
  <si>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</si>
  <si>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</si>
  <si>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</si>
  <si>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</si>
  <si>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</si>
  <si>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</si>
  <si>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</si>
  <si>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</si>
  <si>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</si>
  <si>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</si>
  <si>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</si>
  <si>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</si>
  <si>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</si>
  <si>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</si>
  <si>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</si>
  <si>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</si>
  <si>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</si>
  <si>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</si>
  <si>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</si>
  <si>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</si>
  <si>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</si>
  <si>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</si>
  <si>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</si>
  <si>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</si>
  <si>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</si>
  <si>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</si>
  <si>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</si>
  <si>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</si>
  <si>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</si>
  <si>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</si>
  <si>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</si>
  <si>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</si>
  <si>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</si>
  <si>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</si>
  <si>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</si>
  <si>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</si>
  <si>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</si>
  <si>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</si>
  <si>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</si>
  <si>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</si>
  <si>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</si>
  <si>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</si>
  <si>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</si>
  <si>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</si>
  <si>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</si>
  <si>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</si>
  <si>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</si>
  <si>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</si>
  <si>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</si>
  <si>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</si>
  <si>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</si>
  <si>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</si>
  <si>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</si>
  <si>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</si>
  <si>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</si>
  <si>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</si>
  <si>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</si>
  <si>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</si>
  <si>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</si>
  <si>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</si>
  <si>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</si>
  <si>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</si>
  <si>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</si>
  <si>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</si>
  <si>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</si>
  <si>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</si>
  <si>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</si>
  <si>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</si>
  <si>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</si>
  <si>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</si>
  <si>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</si>
  <si>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</si>
  <si>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</si>
  <si>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</si>
  <si>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</si>
  <si>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</si>
  <si>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</si>
  <si>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</si>
  <si>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</si>
  <si>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</si>
  <si>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</si>
  <si>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</si>
  <si>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</si>
  <si>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</si>
  <si>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</si>
  <si>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</si>
  <si>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</si>
  <si>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</si>
  <si>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</si>
  <si>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</si>
  <si>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</si>
  <si>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</si>
  <si>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</si>
  <si>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</si>
  <si>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</si>
  <si>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</si>
  <si>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</si>
  <si>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</si>
  <si>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</si>
  <si>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</si>
  <si>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</si>
  <si>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</si>
  <si>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</si>
  <si>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</si>
  <si>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</si>
  <si>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</si>
  <si>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</si>
  <si>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</si>
  <si>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</si>
  <si>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</si>
  <si>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</si>
  <si>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</si>
  <si>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</si>
  <si>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</si>
  <si>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</si>
  <si>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</si>
  <si>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</si>
  <si>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</si>
  <si>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</si>
  <si>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</si>
  <si>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</si>
  <si>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</si>
  <si>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</si>
  <si>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</si>
  <si>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</si>
  <si>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</si>
  <si>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</si>
  <si>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</si>
  <si>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</si>
  <si>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</si>
  <si>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</si>
  <si>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</si>
  <si>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</si>
  <si>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</si>
  <si>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</si>
  <si>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</si>
  <si>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</si>
  <si>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</si>
  <si>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</si>
  <si>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</si>
  <si>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</si>
  <si>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</si>
  <si>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</si>
  <si>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</si>
  <si>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</si>
  <si>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</si>
  <si>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</si>
  <si>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</si>
  <si>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</si>
  <si>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</si>
  <si>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</si>
  <si>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</si>
  <si>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</si>
  <si>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</si>
  <si>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</si>
  <si>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</si>
  <si>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</si>
  <si>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</si>
  <si>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</si>
  <si>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</si>
  <si>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</si>
  <si>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</si>
  <si>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</si>
  <si>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</si>
  <si>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</si>
  <si>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</si>
  <si>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</si>
  <si>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</si>
  <si>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</si>
  <si>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</si>
  <si>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</si>
  <si>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</si>
  <si>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</si>
  <si>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</si>
  <si>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</si>
  <si>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</si>
  <si>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</si>
  <si>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</si>
  <si>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</si>
  <si>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</si>
  <si>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</si>
  <si>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</si>
  <si>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</si>
  <si>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</si>
  <si>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</si>
  <si>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</si>
  <si>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</si>
  <si>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</si>
  <si>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</si>
  <si>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</si>
  <si>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</si>
  <si>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</si>
  <si>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</si>
  <si>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</si>
  <si>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</si>
  <si>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</si>
  <si>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</si>
  <si>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</si>
  <si>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</si>
  <si>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</si>
  <si>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</si>
  <si>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</si>
  <si>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</si>
  <si>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</si>
  <si>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</si>
  <si>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</si>
  <si>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</si>
  <si>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</si>
  <si>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</si>
  <si>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</si>
  <si>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Nazwa  mienia</t>
  </si>
  <si>
    <t>papa + ocieplenie dachu</t>
  </si>
  <si>
    <t>Wymiana okien, drzwi, c.o., 
wymiana pieca c.o.;
2021 r. - remont kotłowni;
Aktualnie prowadzona jest termomodernizacja obiektu (ocieplenie dachu i ścian zewnetrznych, wymiana stolarki drzwiowej, malowanie pomieszczeń, wymiana podłóg, remont łazienek, kuchni oraz pomieszczeń piwnicznych, wymiana instalacji CO i elektryczne) - planowany termin zakończenia - sierpień 2021 r.</t>
  </si>
  <si>
    <t xml:space="preserve">modernizacja 2 łazienek dla dzieci;
2021 r. - termomodernizacja (ocieplanie budynku, remont dachu, częściowa wymiana instalcji grzewczej /bez kotła do CO, wymiana instalacji elektrycznej i odgromowej, wymiana stolarki drzwiowej i podłóg, generalny remont kuchni). </t>
  </si>
  <si>
    <t>gaśnice: 7 szt.;
czujnik gazu, system zamykania dopływu gazu w przypadku wykrycia niezczelności</t>
  </si>
  <si>
    <r>
      <rPr>
        <sz val="9"/>
        <color theme="1"/>
        <rFont val="Cambria"/>
        <family val="1"/>
        <charset val="238"/>
      </rPr>
      <t>gaśnice: 6, hydranty wewnętrzne: 3</t>
    </r>
  </si>
  <si>
    <t>2013 r. - Dostosowanie do wymogów straży pożarnej
2014 -  remont po zalaniu przedszkola - awaria CO;
2020 r. - termomodernizacja: wymiana stolarki okiennej i drzwiowej, wymiana instalacji c.o., elektrycznej, wentylacji kuchni, docieplenie elewacji, remont dachu i kominów, roboty wykończeniowe, remont łazienek</t>
  </si>
  <si>
    <t>Centrum Administracyjne Placówek Opiekuńczo-Wychowawczych w Piekarach Śląskich, ul. Bytomska 67, 41-940 Piekary Śląskie</t>
  </si>
  <si>
    <t>Placówka Opiekuńczo-Wychowawcza w Piekarach Śląskich  1, ul. Ks. Kard. Stefana Wyszyńskiego 26/1A, 41-940 Piekary Śląskie</t>
  </si>
  <si>
    <t>Placówka Opiekuńczo-Wychowawcza w Piekarach Śląskich  4, ul. Marii Curie - Skłodowskiej 59A/9, 41-940 Piekary Śląskie</t>
  </si>
  <si>
    <t>Placówka Opiekuńczo-Wychowawcza w Piekarach Śląskich  3, ul. Targowa 10/I/7, 41-940 Piekary Śląskie</t>
  </si>
  <si>
    <t>Placówka Opiekuńczo-Wychowawcza w Piekarach Śląskich  2, ul. Bytomska 72/II/8, 41-940 Piekary Śląskie</t>
  </si>
  <si>
    <t>Placówka Opiekuńczo-Wychowawcza w Piekarach Śląskich  5, ul. Janty Józefa 14/12, 41-940 Piekary Śląskie</t>
  </si>
  <si>
    <t>2011 r. - Wymiana schodów w budynku,
2018 r. - Modernizacja schodów zewnętrznych</t>
  </si>
  <si>
    <t>2014 r. - Remont dachu i kominów;
2014 r. - remont kotłowni z wymianą pieca C.O.</t>
  </si>
  <si>
    <t>gaśnice: 6 szt.;
automatyczna sygnalizacja pożaru;
hydranty zewnętrzne</t>
  </si>
  <si>
    <t>Solid Security;
alarm</t>
  </si>
  <si>
    <t>Solid Security;
alarm;
monitoring</t>
  </si>
  <si>
    <t>Dzielnicowy Dom Kultury, ul. Roździeńskiego 99, 
41-946 Piekry Śląskie</t>
  </si>
  <si>
    <t>Budynek gospodarczy, ul. Roździeńskiego 99, 
41-946 Piekry Śląskie</t>
  </si>
  <si>
    <t>Dzielnicowy Dom Kultury, ul. Szymanowskiego 2b, 
41-946 Piekry Śląskie</t>
  </si>
  <si>
    <t>Budynek gospodarczy, ul. Szymanowskiego 2b, 
41-946 Piekry Śląskie</t>
  </si>
  <si>
    <r>
      <t xml:space="preserve">gaśnice: 12 szt., hydranty wewn.: 5 szt., obiekt posiada </t>
    </r>
    <r>
      <rPr>
        <sz val="9"/>
        <color theme="1"/>
        <rFont val="Cambria"/>
        <family val="1"/>
        <charset val="238"/>
      </rPr>
      <t>25 czujek dymowych zainstalowanych w wybranych pomieszczeniach oraz korytarzach - w obiekcie zastosowano wewnętrzną sygnalizację pożaru bez podłączenia do PSP (nie ma takiego wymogu), czujki pracują 24h/dobę w przypadku ich uruchomienia firma ochrony kontaktuje się z osobami wyznaczonymi przez Dyrektora PUP, system tryskaczy: brak</t>
    </r>
  </si>
  <si>
    <r>
      <t xml:space="preserve">2013 r. - izolacja ścian budynku (częściowa) oraz uporządkowanie kanalizacji deszczowej wraz z drenażem,
</t>
    </r>
    <r>
      <rPr>
        <sz val="9"/>
        <color theme="1"/>
        <rFont val="Cambria"/>
        <family val="1"/>
        <charset val="238"/>
      </rPr>
      <t>2017 r. - remont pomostu dla pieszych, naprawa elewacji, remont korytarza na I piętrze;
2020 r. - termomodernizacja budynku i malowanie, naprawa odspojonych tynków sali obsługi na parterze (CAZ)</t>
    </r>
  </si>
  <si>
    <t>gaśnice, hydranty: 2 szt.;
instalacja przeciwpożarowa</t>
  </si>
  <si>
    <t>wymiana 3 okien na parterze budynku, malowanie pomieszczeń kuchennych, malowanie holu i biura dyrektora;
2017 r. - termomodernizacja budynku</t>
  </si>
  <si>
    <t>standradowe zamki w drzwiach</t>
  </si>
  <si>
    <t>standardowe zamki w drzwiach</t>
  </si>
  <si>
    <t>standardowe zamki w drzwiach;
czujniki ruchu zewnętrzne i wewnętrzne.</t>
  </si>
  <si>
    <t>standardowe zamki w drzwiach;
ogrodzenie zamykane na kłódkę</t>
  </si>
  <si>
    <t>standardowe zamki w drzwiach;
monitoring</t>
  </si>
  <si>
    <t>gaśnice: 15 szt.;
 hydranty: 9 szt.;
oświetlenie ewakuacyjne</t>
  </si>
  <si>
    <r>
      <t xml:space="preserve">Poradnia Psychologiczno - Pedagogiczna w Piekarach Śląskich mieści się w budynku </t>
    </r>
    <r>
      <rPr>
        <sz val="10"/>
        <color theme="1"/>
        <rFont val="Cambria"/>
        <family val="1"/>
        <charset val="238"/>
      </rPr>
      <t>Miejskiej Szkoły Podstawowej nr 13, ul. Skłodowskiej - Curie 108</t>
    </r>
  </si>
  <si>
    <t>Filia nr 4 Piekary Ślaskie, ul. Rycerska 15 A (w budynku Zespołu Szkolno-Przedszkolnego nr 2)</t>
  </si>
  <si>
    <t xml:space="preserve">instlacja przeciwpożarowa;
czujki sygnalizujące dym, hydranty: 2 szt., gaśnice: 8 szt. </t>
  </si>
  <si>
    <t>gaśnice - 4 szt</t>
  </si>
  <si>
    <t>instalacja przeciwwłamaniowa;
monitoring</t>
  </si>
  <si>
    <t>Kapitalna modernizacja budynku. Wymiana dachu, ocieplenie, remont bocznych schodów i kapitalny remont windy dla osób niepełnosprawnych. Remont parteru budynku. Założenie klimatyczacji (8 punktów)</t>
  </si>
  <si>
    <t>Modernizacja - połączenie dwóch lokali na działalność biblioteki. Burzenie ścian, budowa schodów, gładzie, płytkowanie podłóg i ścian w toaletach, montaż instalacji CO - podłogowa, malowanie, sufit podwieszany. Wymiana instalacji elektrycznej, internetowej. Wymiana oświetlenia. Wybudowanie toalety dla osób niepelnosprawnych</t>
  </si>
  <si>
    <t>ok. 1960</t>
  </si>
  <si>
    <t>Miejska Szkoła Podstawowa nr 5 im. Wawrzyńca Hajdy, 
ul. Chopina 11, 41-940 Piekary Śląskie</t>
  </si>
  <si>
    <t>monitoring;
system alarmowy (firma ERA)</t>
  </si>
  <si>
    <t>gaśnice - 20 szt.;
hydrnaty - 6 szt.;
instalacja odgromowa</t>
  </si>
  <si>
    <t>montaż instalacji OZE</t>
  </si>
  <si>
    <t xml:space="preserve">gaśnice: 17 szt.;
hydranty: 9 szt.;
instalacja odgromowa </t>
  </si>
  <si>
    <t>Dom Pomocy Społecznej - pralnia, ul. Trautmana 4, 
41-946 Piekary Śląskie</t>
  </si>
  <si>
    <t>Dom Pomocy Społecznej - budynek główny, ul. Trautmana 4,  
41-946 Piekary Śląskie</t>
  </si>
  <si>
    <t>Dom Pomocy Społecznej - budynek gospodarczy, 
ul. Trautmana 4, 41-946 Piekary Śląskie</t>
  </si>
  <si>
    <t>gaśmoce - 24 szt,;
hydranty - 6 szt.;
system sygnalizacji pożaru (centralaka CSP-35A);
przeciwpożarowy wyłącznik prądu;
drzwi przeciwpożarowe;
oświetlenie ewakuacyne;
klapy dymne</t>
  </si>
  <si>
    <t>gaśnoce - 5szt;
przeciwpożarowy wyłacznik prądu</t>
  </si>
  <si>
    <t>2016 r. wymiana poszycia i konstrukcji dachu, wyłożenie papą, ocieplenie ścian bocznych styropianem</t>
  </si>
  <si>
    <t>2015 r. - remont pomieszczeń  szwalni, holu i pomieszczenia socjalnego;
2014 r. -wymiana papy na dachu</t>
  </si>
  <si>
    <t>2012 r. - termomodernizacja i remont elewacji budynku;
2013/2014 r. - remont całości budynku związany z naprawą szkód górniczych;
- remont pionu – pomieszczenia 3 kondygnacji( pokoje 033, 101 i 201)- pęknięcia ścian i sufitów z odspojeniem posadzk;
2013 r. - naprawa rozszczelnienia elementów blacharskich dachu pomiędzy zachodnim a pd skrzydłem budynku;
2014 r. - wymiana załamanego odcinka kanalizacji przy palarnii;
2015 r. -  naprawa części poddasza ( przemurowanie pęknięć ścian i komina, podparcie płatwi slupami drewnianymi, wzmocnienia przy użyciu kształtników stalowych);
2015 r. - remont pomieszczeń odcinka V-go –II piętro (2 pokoje mieszkańców )  i magazynów ( pęknięcia ścian, faset i sufitów);
2017 r. - modernizacja kotłowni (rozbudowa wewnętrznej instalacji gazu z montażem pompy ciepła) wraz z montażem instalacji fotowoltaicznej (wartość instalacji wliczona do wartości obiektu);
2017 r. - budowa windy zewnętrznej dla osób niepełnosprawnych wraz z ogródkiem do ćwiczeń rehabilitacyjnych;                                                                          2020 r. - generalny remont dyżurki pielęgniarskiej;
2020/2021 r. - bieżące remonty pokoi (malowanie ścian, montaż paneli podłogowych) oraz remont dwóch łazienek (kafelkowanie)</t>
  </si>
  <si>
    <t>Miejski Dom Kultury, ul. Bytomska 73, 41-940 Piekary Śląskie</t>
  </si>
  <si>
    <r>
      <t xml:space="preserve">Pomnik Wawrzyńca Hajdy, </t>
    </r>
    <r>
      <rPr>
        <sz val="10"/>
        <color theme="1"/>
        <rFont val="Cambria"/>
        <family val="1"/>
        <charset val="238"/>
      </rPr>
      <t>ul. Bytomska 73, 41-940 Piekary Śląskie</t>
    </r>
  </si>
  <si>
    <t>Budynek Społecznego Ogniska Muzycznego, ul. Bytomska 73, 
41-940 Piekary Śląskie</t>
  </si>
  <si>
    <t>użytkowy</t>
  </si>
  <si>
    <t>użytkowy/komunalny</t>
  </si>
  <si>
    <t xml:space="preserve">gaśnice: 11 szt.;
hydranty: 9 szt;
instalacja odgromowa </t>
  </si>
  <si>
    <t>wymiana części okien, wymiana instalacji elektrycznej i opraw oświetleniowych we wszystkich salach lekcyjnych, korytarzach 
i pomieszczeniach innych, malowanie sal, generalny remont kuchni i stołówki szkolnej</t>
  </si>
  <si>
    <t>standardowe zamki w drzwiach;
alarm w sali informatycznej;
monitoring</t>
  </si>
  <si>
    <t>trzy czujki dymu podłączone do systemu alarmowego,
gaśnice: 7 szt.;
 hudrnaty wewnętrzne.: 3 szt.</t>
  </si>
  <si>
    <t>co najmniej 2 zamki wielozastawkowe w każdych drzwiach zewnętrznych, system alarmujący służby 
z całodobową ochroną;
monitoring;
okratowane okna budynku (jedno okno parteru 
i wszystkie okna piwniczne)</t>
  </si>
  <si>
    <t xml:space="preserve">Ośrodek Kultury Andaluzja mieści się w budynku administrowanym przez Urząd Miasta, ul. Oświęcimska 45, 
41-947 Piekary Śląskie </t>
  </si>
  <si>
    <r>
      <t xml:space="preserve">Plac wejściowy przy Ośrodku Kultury Andaluzja 
</t>
    </r>
    <r>
      <rPr>
        <sz val="10"/>
        <color theme="1"/>
        <rFont val="Cambria"/>
        <family val="1"/>
        <charset val="238"/>
      </rPr>
      <t>z wykorzystaniem elementów techniki górniczej, 
ul. Oświęcimska 45, 41-947 Piekary Śląskie</t>
    </r>
  </si>
  <si>
    <t xml:space="preserve">cegła, porotherm </t>
  </si>
  <si>
    <t>pustak stropowy typu ackerman</t>
  </si>
  <si>
    <t>wymiana stolarki okiennej, remont schodów przy drzwiach wejściowcy, remont sali gimnastycznej, remont sali lekcyjnej, remont łazienek</t>
  </si>
  <si>
    <t>monitoring zewnętrzny;
alarm w sali informatycznej;
standardowe zamki w drzwiach</t>
  </si>
  <si>
    <t xml:space="preserve">gaśnice: 7 szt.,
hydranty wewnętrzne: 4 szt. </t>
  </si>
  <si>
    <t>Wymiana i montaż nowych lamp w II, III i IV  sali na parterze.  Generalny remont  wszystkich łazienek dla dzieci i personelu (6). Malowanie wszystkich pomieszczeń. Odnowienie mebli w sali II.  Wymiana mebli w III i IV sali oraz stolików i krzesełek we wszystkich grupach. Generalny remont ogrodu i montaż nowego placu zabaw. Wymiana całego ogrodzenia na nowe. Montaż nowego ogrodzenia w części gospodarczej. Remont - przystosowanie do przepisów ppoż - wymiana podłóg na płytki w: szatni, holu, klatce schodowej i korytarzu na piętrze. Wymiana podłóg we wszystkich salach zabaw na linoleum. Montaż systemu oddymiania, nowych hudrantów, oświetlenia awaryjnego. Wymiana drzwi wewnętrznych i zewętrznych na przeciwpożarowe.</t>
  </si>
  <si>
    <t>dach płaski, beton</t>
  </si>
  <si>
    <t>Miejskie Przedszkole nr 10 Pod Topolą im. Janusza Korczaka 
w Piekarach Śląskich, ul. M. Skłodowskiej - Curie 61, 
41-949  Piekary Śląskie</t>
  </si>
  <si>
    <t>system kodu do wszystkich drzwi (drzwi ciężkie, przeciwpożarowe)</t>
  </si>
  <si>
    <t>gaśnice: 5 szt.,                                  hydranty wewnętrzne: 2 szt.;
system oddymiana;
drzwi przeciwpożarowe</t>
  </si>
  <si>
    <t>monitoring, alarm</t>
  </si>
  <si>
    <t>wymiana okien podawczego, odbiorczego i drzwi w kuchni szkolnej, remont pomieszczenia po dawnej szatni uczniowskiej w suterenie, remont łazienek, kuchni, sali gimanstycznej, sali korekcyjno-kompresyjnej, wymiana podóg w świetlicy, malowanie korytarzy, remont kuchni i jadalni</t>
  </si>
  <si>
    <t>gaśnic: 7 szt.;
hydranty: 8 szt.;
instalacja odgromowa</t>
  </si>
  <si>
    <t xml:space="preserve">gaśnic: 18 szt. , 
hydranty wewnętrzne: 12 szt., 
hydrant zewnętrzne : 1 szt. </t>
  </si>
  <si>
    <t>2012- montaż nasady obrotowej wentylacyjnej na dachu zaplecza sanitarnego, usunięcie przyczyny zalewania dachu w pomieszczeniach łącznika do Sali gimnastycznej, naprawa ogrodzenia,    2013- termomodernizacja budynku, modernizacja pomieszczeń sanitarnych II piętro, wymiana płytek na korytarzu przed salą gimnastyczną, remont klas, 2014 - remont posadzki wymiana wykładziny w klasach, modernizacja pomieszczeń sanitarnych I piętro
2017 - remont generalny: montaż ekranów fotowoltaicznych na dachu szkoły, systemu oddymiania, wymiana drzwi, wymiana kaloryferów, wymiana instalacji elektrycznej, instalacja wentylacji wraz z centralą wentylacyjną w kuchni. wymiana wykładzin, posadzek kafelkowych, malowanie ścian w całym budynku, wymiana oświetlenia, wyposażenie pracowni zawodowych: fryzjerska, gastronomiczna, mechaniczna, sprzedawcy, sala językowa;
2018 r. - montaż instalacji OZE - układ fotowoltaiczny typu OP umiejscowiony na dachu budynku (mikroinstalacja fotowoltaiczna o mocy znamionowej 9,735kWp) - typ modułów Aleo P_19 295Wp, liczba modułów 33 moc jednostkowa 295Wp/moduł, łączna moc 9735 Wp.</t>
  </si>
  <si>
    <t>monitoring, 
zamki w drzwiach</t>
  </si>
  <si>
    <t>stropodach wentylowany na ażurowych murkach z cegły</t>
  </si>
  <si>
    <t>ściany nośne - beton, pozostałe z cegły</t>
  </si>
  <si>
    <t>Wymiana okien w salach, Remont dachu - papa termozgrzewlna, remont wszystkich toalet;
przebudowa w zakresie wymagań bezpieczeństwa przeciwpożarowego</t>
  </si>
  <si>
    <t>gaśnice - 5 szt.;
hydranty - 3 szt.;
drzwi przeciwpożarowe;
system oddymiana fasadowego, centrala sterująca oddymianie, oświetlenie awaryjne</t>
  </si>
  <si>
    <t>gaśnice - 7 szt.;
hydranty - 2 szt.;
instalacja odgromowa</t>
  </si>
  <si>
    <t>2019 r. - termomodernizacja;
2020/2021 r. - modernizacja podlogi w sali gimanstycznej, modernizacja szkolnej sieci komputerowej, modernizacja placu zabaw</t>
  </si>
  <si>
    <t>gaśnice - 18 szt;
hydranty - 6 szt.</t>
  </si>
  <si>
    <t>system alarmowy,  wewnętrzne kraty okienne w magazynie i w archiwum (suterena)</t>
  </si>
  <si>
    <t>2013 r. - wymiana kotła CO;
2020 r. - termomodernizacja, remont kuchni, remont łaziendek dla dzieci i personelu, modernizacja schodów wejściowych i bocznych</t>
  </si>
  <si>
    <t>gaśnice: 7 szt.;
instalacja odgromowa</t>
  </si>
  <si>
    <t>murowana</t>
  </si>
  <si>
    <t>standardowe zamki w drzwiach;
teren budynku ogrodzony</t>
  </si>
  <si>
    <t>Monitoring wizyjny powyżej 5 lat</t>
  </si>
  <si>
    <t>System zarządzenia ruchem KM</t>
  </si>
  <si>
    <t>Układy solarne i fotowoltaiczne na budynkach mieszkalnych jednorodzinnych w ramach projektu "Słoneczne Piekary - montaż układków solarnych i fotoogniw w Piekarach Śląskich":</t>
  </si>
  <si>
    <t>Separator i przepompownia wód deszczowych ul. Podmiejska KSSE, Piekary Śląskie</t>
  </si>
  <si>
    <t>Szalet publiczny, ul. Kalwaryjska, Piekary Śląskie</t>
  </si>
  <si>
    <t>Budynek ul. Długosza 92, Piekary Śląskie</t>
  </si>
  <si>
    <t>Zbiornik retencyjny ul. Podmiejska KSSE, Piekary Śląskie</t>
  </si>
  <si>
    <t>Wieża lęgowa dla jerzyków, Osiedle Wschód, ul. Bursztynowa w Piekarach Śląskich (platforma z 50 budkami lęgowymi wyposażona w 2 kamery)</t>
  </si>
  <si>
    <t>bloczki gazobetonowe</t>
  </si>
  <si>
    <t>gaśnica</t>
  </si>
  <si>
    <t>drzwi zamykane na klucz - 1 zamek</t>
  </si>
  <si>
    <t>dach krokwiowo-płatwiowy kryty blacho-dachówką</t>
  </si>
  <si>
    <t>Budynek stacji transformatorowej oczyszczalnia ścieków Brzozowice</t>
  </si>
  <si>
    <t>murowane z cegły</t>
  </si>
  <si>
    <t>stropodach prefabrykowany kryty papą</t>
  </si>
  <si>
    <t>murowane z pustaków ceramicznych</t>
  </si>
  <si>
    <t>Budynek dmuchaw TOPŁ</t>
  </si>
  <si>
    <t>blachodachówka</t>
  </si>
  <si>
    <t>Budynek technologiczny TOPŁP</t>
  </si>
  <si>
    <t>Budynek obsługi TOŁP</t>
  </si>
  <si>
    <t>dachówka bitumiczna</t>
  </si>
  <si>
    <t>pustaki ceramiczne</t>
  </si>
  <si>
    <t>strop TERIVA</t>
  </si>
  <si>
    <t>pustaki gazobetonowe</t>
  </si>
  <si>
    <t>żelbet</t>
  </si>
  <si>
    <t>stropodach z płyt kanałowych krytych papą</t>
  </si>
  <si>
    <t>Budynek magazynowo-warsztowo-garażowy</t>
  </si>
  <si>
    <t>Zadarzenenie garażowe przy budynku pras dł.18mb.</t>
  </si>
  <si>
    <t>Wiata stalowa dł.12mb.</t>
  </si>
  <si>
    <t>Instalacja wewnętrzna- elektryka,co,wod-kan.wentylacja</t>
  </si>
  <si>
    <t>Instalacje wewnętrzna- elektr.co,wod-kan.wentylacja</t>
  </si>
  <si>
    <t>Budynek agregatorowni przep., ul. Reymonta</t>
  </si>
  <si>
    <t>Budynek administracyjno - socjalny</t>
  </si>
  <si>
    <t>budynek po remoncie, ocieplony</t>
  </si>
  <si>
    <t>Instalacja fotowoltaiczna zamontowana na gruncie</t>
  </si>
  <si>
    <t>1) Przebudowa poddasza (prace rozbiórkowe ściany, podłogi, montaż ścianek działowych , wykonanie łazienki, instalacji c.o. 2) malowanie klatki schodowej, 3) montaż drzwi przeciwpożarowych wraz z przeszkleniem na parterze budynku 4) rozbiórka starych i montaż nowych schodów klatki schodowej prowadzących na poddasze 5) montaż okien dachowych i instalacji oddymiającej 6) adaptacja kotłowni, 7) remont dachu i obróbek blacharskich, uzupełnienie brakującego gzymsu, wymiana  uszkodzonych rynien oraz obróbka murarsko-tynkarska kominów 8) remont łazienki w piwnicy, wykonanie poręczy schodowej 9) Remont pomieszczenia składu węgla;
przebudowa i adaptacja budynku 2009 r. -                                                            Instalacja c.o. 2012 r.
Przebudowa i adaptacja budynku 2012 r.-                                                                       Przebudowa poddasza 2013 r.-
Przebudowa poddasza 2014 r.
Ślusarka aluminiowa przeciwpożarowa zmontażem (drzwi p.poż) 2017 r.</t>
  </si>
  <si>
    <t>2014 r. - dostosowanie pomieszczeń dla potrzeb działania Klubu, tj. sieć internetowa, malowanie pomieszczeń, sieć elektryczna, położenie glazury na ścianie w kuchni</t>
  </si>
  <si>
    <t>co najmniej 2 zamki wielozastawkowe w każdych drzwiach zewnętrznych;
okratowane okna budynku;
system alarmujący służby z całodobową ochroną</t>
  </si>
  <si>
    <t>gaśnice: 2 szt.;
hydranty zewnętrzne: 1 szt.;
instalacja odgromowa</t>
  </si>
  <si>
    <t>gaśnice: 11 szt.;
drzwi przeciwpożarowe - 2 szt.;
oświetlenie ewakuacyjne;
instalacja oddymiająca;
instalacja hydrantowa;
wyłącznik prądu;
klapa dymna;
hydranty zewnętrzne.: 2 szt.;
hydranty wewętrzne: 4 szt.;
instalacja odgromowa</t>
  </si>
  <si>
    <t xml:space="preserve">gąsnice: 1 szt. </t>
  </si>
  <si>
    <t xml:space="preserve">alarm   </t>
  </si>
  <si>
    <t>2016-2018 - kapitalny remont</t>
  </si>
  <si>
    <t>alarm  zazbrajany po wyjściu pracowników;
dzrwi wejściowe 2 szt. na jeden zamek;</t>
  </si>
  <si>
    <t>przeciwpożarowy wyłącznik prądu;
2 gaśnice;
hydrant zewnętrzny</t>
  </si>
  <si>
    <t>3 gaśnice</t>
  </si>
  <si>
    <t>ochrona podczas godzin urzędowania, po godzinach urzędowania - alarm;
monitoring;
 zamki wielozastawkowe w drzwiach</t>
  </si>
  <si>
    <t>gaśnice: 5 szt.;
drzwi przeciwpożarowe;
oświetlenie ewakuacyjne</t>
  </si>
  <si>
    <t>co najmniej 2 zamki wielozastawkowe w każdych drzwiach zewnętrznych,
okratowane okna - rolety zewnętrzne</t>
  </si>
  <si>
    <t>co najmniej 2 zamki wielozastawkowe w każdych drzwiach zewnętrznych;
okratowane drzwi budynku+ rolety zewnętrzne, okna częściowo okratowane;
alarm</t>
  </si>
  <si>
    <t>Wykonanie instalacji elektrycznej;
Adaptacja pomieszczeń 2015 r.;
2019 r. - remont pomieszczeń</t>
  </si>
  <si>
    <t>Mieszkanie chronione dla osób usamodzielniających się, 
ul. M. C. Skłodowskiej 101/2/28, 41-949 Piekary Śląskie
(pomieszczenie wynajmowane)</t>
  </si>
  <si>
    <t>malowanie pomieszczeń, remont łazienki</t>
  </si>
  <si>
    <t>Punkt Terenowy Pracowników Socjalnych, ul. Kalwaryjska 58, 41-940 Piekary Śląskie
(pomieszczenie wynajmowane)</t>
  </si>
  <si>
    <t>co najmniej 2 zamki wielozastawkowe w każdych drzwiach zewnętrznych,
okratowane okna budynku;
żaluzje zewnętrzne w oknach;
alarm</t>
  </si>
  <si>
    <t>Punkt Terenowy Pracowników Socjalnych, ul. Olimpijska 3, 41-943 Piekary Śląskie
(pomieszczenie wynajmowane)</t>
  </si>
  <si>
    <t>Dział Pieczy Zastępczej, ul. Bytomska 67, 41-940 Piekary Śląskie
(pomieszczenie wynajmowane)</t>
  </si>
  <si>
    <t>Zespół Pracy Socjalnej, ul. Wyszyńskiego 31, 41-940 Piekary Śląskie
(pomieszczenie wynajmowane)</t>
  </si>
  <si>
    <t>Zespół Asysty Rodzinnej, ul. Oświęcimska 45, 41-947 Piekary Śląskie
(pomieszczenie wynajmowane)</t>
  </si>
  <si>
    <t>Dział Świadczeń Rodzinnych, ul. Długosza 92, 41-949 Piekary Śląskie
(pomieszczenie wynajmowane)</t>
  </si>
  <si>
    <t>Klub Seniora "Sielanka", ul. Oświęcimska 45, 41-949 Piekary Śląskie
(pomieszczenie wynajmowane)</t>
  </si>
  <si>
    <t>Zespół Usług i Wsparcia Społecznego, ul. Wigury 5, 41-949 Piekary Śląskie
(pomieszczenie wynajmowane)</t>
  </si>
  <si>
    <t>malowanie pomieszczeń, dobudowanie ścianki działowej, zabudowa wejścia na klatkę schodową</t>
  </si>
  <si>
    <t>Wykonanie instalacji elektrycznej;
2017 r. - posadowienie ścianki działowej;
malowanie pomieszczeń</t>
  </si>
  <si>
    <t>Klub Seniora "Radość", ul. Olimpijska 3, 41-943 Piekary Śląskie
(pomieszczenie wynajmowane od MOSiR)</t>
  </si>
  <si>
    <t>2016-2018 r. - przebudowa i zmiana sposobu użytkowania</t>
  </si>
  <si>
    <t xml:space="preserve">gaśnice - 10 szt.;
 drzwi przeciwpożarowych - 6 szt.;
oświetlenie ewakuacyjne;
instalacja oddymiająca;
instalacja odgromowa;
 instalacja hydrantowa;
wyłącznik prądu;
klapa dymna;
hydranty zewnętrzne: 2szt.;
hydranty wewnętrzne: 5 szt; 
kurtyna przeciwpożarowa </t>
  </si>
  <si>
    <t>całodobowa ochrona;
monitoring;
drzwi wejściowe 2 szt. na jeden zamek</t>
  </si>
  <si>
    <t>Mieszkanie Treningowe dla osób w trudnej sytuacji życiowej, 
ul. Przyjaźni 229, 41-948 Piekary Śląskie
(pomieszczenie wynajmowane)</t>
  </si>
  <si>
    <t>Remont pomieszczeń, łazienki ,instalacji elektrycznej ,montaż instalacji antenowej telewizji naziemnej</t>
  </si>
  <si>
    <t>alarm, monitoring</t>
  </si>
  <si>
    <t>częściowy remont instal. elektr. remont instalacji odgromowej;
montaż instalacji OZE</t>
  </si>
  <si>
    <t>Zespół Szkół nr 1, ul. M. Skłodowskiej - Curie 49, 41-949 Piekary Śląski</t>
  </si>
  <si>
    <t>Instalacja fotowoltiancza</t>
  </si>
  <si>
    <t>monitoring wizyjny;
część okien na parterze jest okratowana.</t>
  </si>
  <si>
    <t>Budynek administracji, ul. Kotuchy 3, 41-946 Piekary Śląskie</t>
  </si>
  <si>
    <t>Dyspozytornia, ul. Kotuchy 3, 41-946 Piekary Śląskie</t>
  </si>
  <si>
    <t>Wiata magazyn, ul. Kotuchy 3, 41-946 Piekary Śląskie</t>
  </si>
  <si>
    <t>Wiata warsztat, ul. Kotuchy 3, 41-946 Piekary Śląskie</t>
  </si>
  <si>
    <t>Wiata + rampa (selektywna), ul. Kotuchy 3, 41-946 Piekary Śląskie</t>
  </si>
  <si>
    <t>Instlacja fotowoltiaczna</t>
  </si>
  <si>
    <t>2011 r. - termomodernizacja, 
2016 r. - instalacja wodociągowa, 
2016 r. - parking, 
2017 r. - dostosowanie pomieszczeń budynku do potrzeb AZS, monitoring,
2018 r. - montaż instalacji fotowoltaicznej na dachu budynku. Ilość paneli - 33 szt.</t>
  </si>
  <si>
    <t>gaśnice: 23 szt.; 
hydranty: 13 szt.;
instalacja odgromowa</t>
  </si>
  <si>
    <t>Budynek nadzorem konserwatora zabytków
TAK/NIE</t>
  </si>
  <si>
    <t>Instalacja solarna/fotowoltaiczna
TAK/NIE</t>
  </si>
  <si>
    <t>Urządzenia fotowoltaiczne, solarne</t>
  </si>
  <si>
    <t>2014 r.- przemurowanie kominów ponad dachem;
2019 r. - naprawa  schodów , drzwi i poręczy, naprawa rury spustowej.;
2020 r.- montaż drzwi do piwnicy, montaż wyciorów w piwnicy, naprawa pokrycia dachowego.</t>
  </si>
  <si>
    <t>2016 r. - naprawa pokrycia dachowego</t>
  </si>
  <si>
    <t>2016 r. - naprawa pokrytcia dachowego</t>
  </si>
  <si>
    <t>2016 r. - naprawa pokrycia dachowego(częściowa)</t>
  </si>
  <si>
    <t>2015 r. - przełożenie kostki brukowej</t>
  </si>
  <si>
    <t>2014 r. - wykonanie obróbki gzymsu, remont pomieszczeń WC</t>
  </si>
  <si>
    <t>2019 r. - naprawa pokrycia dachowego;
2020 r. - naprawa pokrycia dachowego, malowanie klatki schodowej.</t>
  </si>
  <si>
    <t xml:space="preserve">2013 r. - wykonanie włazu dachowego;
2019 r. - naprawa uszkodzeń elewacji  i malowanie, naprawa schodów i murków. </t>
  </si>
  <si>
    <t>2012 r. - wykonaie co i cwu;
2015 r. - ocieplenie wieńca bud. wraz z gzymsem;
2016 r. - wykonanie kanałów teletechnicznych, wykonanie domofonów, malowanie klatki schodowej</t>
  </si>
  <si>
    <t>2020 r. - malowanie klatki schodowej</t>
  </si>
  <si>
    <t>2015 r.- malowanie klatki schodowej;
2019 r. -  rozbiórka zabudowań gospodarczych.</t>
  </si>
  <si>
    <t>2018 r. i 2019 r. - Wykonanie termomodernizacji budynku, wykonanie instalacji C.O i C.W.U w budynku</t>
  </si>
  <si>
    <t>2016 r. -  częściowa naprawa pokrycia dachowego;
2021 r. - naprawa pokrycia dachowego</t>
  </si>
  <si>
    <t>2016 r. -  częściowa naprawa pokrycia dachowego;
2019 r. - naprawa pokrycia dachowego.</t>
  </si>
  <si>
    <t>2016 r. częściowa naprawa pokrycia dachowego;
naprawa pokrycia dachowego, naprawa schodów i podestu do budynku</t>
  </si>
  <si>
    <t>2013 r. - wykonanie izolacji pionowej od strony północnej;
2014 r.-  rozbiórka pomieszczeń gospodarczych;
2014 r. -  wymiana bramy wjazdowej;
2014 r. - wykonanie renowacji elewacji frontowej budynku;
2020 r.-  naprawa pokrycia dachowego.</t>
  </si>
  <si>
    <t>2017 r. - wykonanie monitoringu zewnętrznego na budynkuy;
2020 r. - naprawa schodów, tynkowanie</t>
  </si>
  <si>
    <t>2016 r.- malowanie klatki schodowej</t>
  </si>
  <si>
    <t>2015 r. - naprawa częściowa elewacji od strony podwórka, naprawa cokołów, naprawa schodów zewnętrznych od ulicy, malowanie klatki schodowej;
2019 r. - naprawa kominów ponad dachem</t>
  </si>
  <si>
    <t>2015 r.-  malowanie bramy wjazdowej, naprawa częściowa elewacji, naprawa komina ponad dachem</t>
  </si>
  <si>
    <t>2015 r. - naprawa cokołu i naprawa schodów zew.</t>
  </si>
  <si>
    <t>2015 r. - malowanie kl. schodowej, naprawa cokołów, naprawa ogrodzenia</t>
  </si>
  <si>
    <t>2014 r. - naprawa częściowa pokrycia dachowego, malowanie klatki schodowej;
2016 r. - remont muru granicznego;
2019 r. - naprawa schodów w piwnicy, napawa, czyszczenia rynien;
2020 r. - naprawa drzwi do toalet wspólnych</t>
  </si>
  <si>
    <t>2021 r. - częściowa wymiana instalacji wodnej w budynku'</t>
  </si>
  <si>
    <t>2015 r. - malowanie kl. II</t>
  </si>
  <si>
    <t>2015 r. - malowanie klatki schodowej</t>
  </si>
  <si>
    <t>2014 r. - naprawa konstrukcji dachu;
2014 r. - remont schodów w klatki schodowej;
2014 r. - naprawa spękanych ścian zewnetrznych;
2015 r. - częściowa wymiana okien;
2019 r. - naprawa drzwi do klatki, wymiana rury z odpowietrzenia między strychem a dachem;
2020 r. - naprawa drze do klatki schodowej.</t>
  </si>
  <si>
    <t>2012 r. - remont balkonów</t>
  </si>
  <si>
    <t>naprawa drzwi do klatki, wykonanie drzwi</t>
  </si>
  <si>
    <t>2015 r. - malowanie klatki schodowej;
2019 r. - naprawa drzwi do klatki, naprawa pokrycia dachowego;
2020 r. - naprawa poręczy w klatkach schodowych</t>
  </si>
  <si>
    <t>2019 r. - naprawa pokrycia dachowego;
2020 r. - naprawa pokrycia dachowego</t>
  </si>
  <si>
    <t>2015 r. - malowanie ścian i sufitów bramy wjazdowej, brukowanie dojścia do klatki schodowej;
2019 r. naprawa drzwi do klatki, wykonanie skrzynki elektrycznej</t>
  </si>
  <si>
    <t>2015 r. - malowanie klatki schodowej;
2019 r. - naprawa drzwi do klatki, naprawa rur spustowych;
2020 r. - naprawa drzwi do klatki</t>
  </si>
  <si>
    <t>2019 r. i 2020 r. - wymiana okien</t>
  </si>
  <si>
    <t>2016 r. - wykonanie schodów zewnetrznych;
2015 r. - malowanie klatki schodowej</t>
  </si>
  <si>
    <t>2015 r. - naprawa elewacji, wykonanie daszku nad klatką;
naprawa drzwi i podłóg w klatach schodowych</t>
  </si>
  <si>
    <t>2015 r. - przebudowa komina ponad dachem;
2016 r. - malowanie klatki schodowej;
2016 r. - wymiana drzwi do klatki schodowej;</t>
  </si>
  <si>
    <t>2016 r. naprawa schodów, murków przed wejściem do klatki schodowej;
2019 r. - termomodernizacja budynku;
2021 r. - wyburzenie pomieszczeń gospodarczych, budowa wiaty śmietnikowej</t>
  </si>
  <si>
    <t xml:space="preserve">2017 r. i 2019 r. - naprawa pokrycia dachowego. </t>
  </si>
  <si>
    <t xml:space="preserve">2018 r.- uzupełnienie tynku na elewacji;                                       2020 r. - budowa wiaty śmietnikowej. </t>
  </si>
  <si>
    <t xml:space="preserve">2019 r. - przmurowanie  kominów ponad dachem;                                 2020 r. - budowa wiaty śmietnikowej. </t>
  </si>
  <si>
    <t>2014 r. - kompleksowy remont dachu (dachówka) wraz z przebudową kominów;
2015 r. - kompleksowy remont dachu (cz.II);
2017 -2020 r. - wymiana okien w 8 lokalach</t>
  </si>
  <si>
    <t>2018 r. - naparawa kominów ponad dachem;
2019 r. i 2020 r. - remont dachu</t>
  </si>
  <si>
    <t>2016 r. - remont elewacji, malowanie klatki,wymiana rur spustowych;
2020 r. - 2021 r. - remont dachu;
2020 r. - naprawa schodów do budynku</t>
  </si>
  <si>
    <t>2018 r. - remont klatki schodowej</t>
  </si>
  <si>
    <t xml:space="preserve">2018 r. - remont klatki schodowej, remont kominów ponad dachem;  
2019 r.- naprawa drzwi do klatki i wymiana drzwi do oficyny.  </t>
  </si>
  <si>
    <t>2018 r. - remont instalacji elektrycznej, oświetlenia klatki schodowej;
2020 r.- częściowa wymian przyłącza wody do budynku.</t>
  </si>
  <si>
    <t xml:space="preserve">2018 r. - przemurowanie komina, uzupełnienie ław kominowych.  Wymiana pokrycia dahowego na pomieszczeniach gospodarczych. </t>
  </si>
  <si>
    <t xml:space="preserve">2020 r. - budowa pojemników do segregacji odpadów w systemie półpodziemnym. Termomodernizacja budynku. </t>
  </si>
  <si>
    <t xml:space="preserve">2015 r.- remont elewacji ściana wschodnia;
2020 r. - budowa pojemników do segregacji odpadów w systemie półpodziemnym. Termomodernizacja budynku. </t>
  </si>
  <si>
    <t xml:space="preserve">2014 r. - kompleksowy remont dachu wraz z przebudową kominów;
2020 r. - Budowa pojemników do segregacji odpadów w systemie półpodziemnym. </t>
  </si>
  <si>
    <t>2017 r . - naprawa elewacji wraz z pracami towarzyszącymi, utwardzenie terenu – prace brukarskie na posesji;
2020 r. - naprawa pokrycia dachowego. Wymiana uszkodzonych płyt ONDULINE</t>
  </si>
  <si>
    <t xml:space="preserve">2015 r.- remont elewacji budynku, remont tynków, wykonanie i zamontowanie bramy, remont klatki;
2018 r. - naprawa , uzupełnienie tynków w klatce.                          2018 r. i 2020 r. - naprawa pokrycia dachowego.                                   2020 r. - utwardzenie podwórza. </t>
  </si>
  <si>
    <t>2014 r. - docieplenie sufitu – wjazd, malowanie ścian i sufitu;
2018 r. - odtworzenie muru oporowego</t>
  </si>
  <si>
    <t>2014 r. -kompleksowy remont dachu wraz z przebudową kominów;
2019 r. - uzupełnienie tynków elewacji</t>
  </si>
  <si>
    <t xml:space="preserve">2019 r. - termomodernizacja budynku.                                                 2020 r. -  wykonanie instalacji gazowej co i cwu. Budowa pojemników do segregacji w systemie półpodziemnym.     </t>
  </si>
  <si>
    <t xml:space="preserve">2015 r. - uszczelnienie komina, montaż drzwi;
2019 r. - naprawa schodów zewnętrznych, naprawa, uzupełnienie rur spustowych, wyburzenie pomieszczeń gospodarczych. </t>
  </si>
  <si>
    <t xml:space="preserve">2014 r. - przemurowanie kominów ponad dachem;
2018 r. - naprawa podłogi w klatce schodowej, n'aprawa pokrycia dachowego i kominów. </t>
  </si>
  <si>
    <t>2015 r.- uzupełnienie tynków, malowanie ścian i sufitów bramy wjazdowej, naprawa bramy;
2020 r. - naprawa pokrycia dachowego i rynien</t>
  </si>
  <si>
    <t xml:space="preserve">2018 r. i 2019 r. - naprawa pokrycia dachowego.                               2019 r. wykonanie toalet wspólnych w budynku, uszczelnienie przewodu dymowego. </t>
  </si>
  <si>
    <t xml:space="preserve">2019 r. - częściow wymiana instalacji wodnej w budynku. </t>
  </si>
  <si>
    <t xml:space="preserve">2019 r. i 2020 r. - naprawa rynien;
2021 r.- wymiana poziomu wodnego w piwnicy oraz jednego pionu w kl. II. </t>
  </si>
  <si>
    <t xml:space="preserve">2019 r. - naprawa pokrycia dachowego, obróbek, rynien. </t>
  </si>
  <si>
    <t xml:space="preserve">2017 r. - termomodernizacja budynku;                                      2019 r. - remont dachu - pianka PUR;                                                  2020 r. - montaż domofonów, budowa pojemników do segregacji odpadów w systemie półpodziemnym.        </t>
  </si>
  <si>
    <t xml:space="preserve">2017 r. - termomodernizacja budynku;                                      2019 r. - remont dachu - pianka PUR;                                            2020 r. - montaż domofonów, budowa pojemników do segregacji odpadów w systemie półpodziemnym.        </t>
  </si>
  <si>
    <t xml:space="preserve">2017 r. i 2019 r. - naprawa- częściowa wymiana  pokrycia dachowego;                                                                                        2017 r. i 2019 r. - montaż instalacji gazowej w 2 lokalach mieszkalnych;                                                                                                    2018 r. - uszczelnienie komina dymowego. </t>
  </si>
  <si>
    <t>8 abcd</t>
  </si>
  <si>
    <t xml:space="preserve">2015 r. - malowanie klatki schodowej;
2017 r. - malowanie 3 klatek.                                                         2018 r. - 2021 r. - wymiana kotłów gazowych w lokalach (23 szt.)
2020 r. - termomodernizacja budynku.                                      2021 r. - wymiana pionu wodnego kl. D. </t>
  </si>
  <si>
    <t>2020 r. - remont dachu nad garażem</t>
  </si>
  <si>
    <t xml:space="preserve">2013 r. - remont instalacji CO, remont instalacji elektrycznej, remont chodnika;
2016 r. - zabudowa stolarki ppoż. i dymoszczelnej, zabudowa naświetli klatek schodowych okiennych oraz systemu oddymiania, wykoanie ścianek ognioodpornych, montaż poręczy schodowych, montaż balustrady, wykonanie dojścia do głównego wejścia, przebudowa i zmiana sposobu użytkowania części parterowej budynku dla pomieszczeń biurowych;
2017 r. - przebudowa wraz ze zmianą sposobu użytkowania pięter I-IV,  wykonanie instalacji systemu sygnalizacji włamania i napadu w budynku                                                          2018 r.- budowa parkingu.   </t>
  </si>
  <si>
    <t xml:space="preserve">cegła pełna </t>
  </si>
  <si>
    <t xml:space="preserve">murowane </t>
  </si>
  <si>
    <t xml:space="preserve">cegła ceramiczna </t>
  </si>
  <si>
    <t>planowany do rozbiórki</t>
  </si>
  <si>
    <t>Lokal użytkowy, ul. Szkolna nr 1A, Piekary Śląskie
(Lokal mieści się w budynku wykazanym przez MOSiR(</t>
  </si>
  <si>
    <t>co najmniej 2 zamki wielozastawkowe 
w każdych drzwiach zewnętrznych</t>
  </si>
  <si>
    <t>gaśnice, hydranty wewnętrzne</t>
  </si>
  <si>
    <t>murowane kamienna (dolomit)</t>
  </si>
  <si>
    <t>Instalacja OZE na dachu budynku</t>
  </si>
  <si>
    <t>2019 - dostosowanie obiektu do obowiązujących przepisów ppoż.;
sierpnień 2019 r. - termomodernizacja;
montaż instalacji OZE</t>
  </si>
  <si>
    <t>Termomodernizacja oraz częściowa przebudowa elewacji budynku 2013r.; Wymiana parkietu wraz z montażem sprzętu sportowego na sali gimnastycznej 2013r.;
montaż instalacji OZE</t>
  </si>
  <si>
    <t>2010 r. - remont auli szkolnej - budowa sceny;
montaż instalacji OZE;
Aktualnie prowadzony jest remont sali gimnastycznej, który jest na ukończeniu.</t>
  </si>
  <si>
    <t>2013- wymiana   okien w części wschodniej budynku na parterze, wymiana drzwi gospodarczych, budowa kotłowni gazowej malowanie sali;
2014- remont sali zajęć: remont podłogi- parkietu;
2015 - w ramach naprwy szkody na skutek ruchu Zakładu Górniczego:remont łazienek, klatki schodowej, holu, tarasu przedszkolnego, elewacji budynku;
montaż instalacji OZE</t>
  </si>
  <si>
    <t>montaż instalacji OZE;
2012 r. - remont łazienek;
2014 r. - termodernizacja 1 ściana północna;
2018 r. - remont boiska szkolnego;
2020 r. - modernizacja instalacji gazowej;
2020 r. modernizacja terenu</t>
  </si>
  <si>
    <t>wymiana stolarki okiennej, częściowe malowanie sal, montaż instalacji odgromowej, remont dachu, wymiana rynien;
montaż instalacji OZE</t>
  </si>
  <si>
    <t>montaż instalacji OZE na dachu budynku</t>
  </si>
  <si>
    <t>2.1.</t>
  </si>
  <si>
    <t>2.2.</t>
  </si>
  <si>
    <t>2.3.</t>
  </si>
  <si>
    <t>Układy solarne i fotoogniwa w ramach projektu "Słoneczne Piekary montaż układów solarnych i fotoogniw w Piekarach Śląskich". Instalacje zamontowane na dachach budynków jednorodzinnych oraz pomieszczeń gospodarczych - 69 szt. (w tym 14 szt. fotoogniw typu DJ 2 o mocy 2,36 kWp oraz 54 szt. instalacji typu DJ4 o mocy 2,95kWp)</t>
  </si>
  <si>
    <t>SPIU008</t>
  </si>
  <si>
    <t>ZFA18700000667029</t>
  </si>
  <si>
    <t>SPI69TP</t>
  </si>
  <si>
    <t>WVWZZZ3BZ1P277833</t>
  </si>
  <si>
    <t>01.01.2022 - 31.12.2022</t>
  </si>
  <si>
    <t>26.04.2022 - 25.04.2023</t>
  </si>
  <si>
    <t>01.05.2022 - 30.04.2023</t>
  </si>
  <si>
    <t>26.05.2022 - 25.05.2023</t>
  </si>
  <si>
    <t>25.07.2022 - 24.07.2023</t>
  </si>
  <si>
    <t>26.07.2022 - 25.07.2023</t>
  </si>
  <si>
    <t>30.09.2022 - 29.09.2023</t>
  </si>
  <si>
    <t>10.09.2022 - 09.09.2023</t>
  </si>
  <si>
    <t>13.09.2022  - 12.09.2023</t>
  </si>
  <si>
    <t>15.11.2022 - 14.11.2023</t>
  </si>
  <si>
    <t>01.12.2022 - 30.11.2023</t>
  </si>
  <si>
    <t>29.12.2022 - 28.12.2023</t>
  </si>
  <si>
    <t>20.12.2022 - 19.12.2023</t>
  </si>
  <si>
    <t>27.12.2022 - 26.12.2023</t>
  </si>
  <si>
    <t>10.07.2022 - 09.07.2023</t>
  </si>
  <si>
    <t>16.12.2022 - 15.12.2023</t>
  </si>
  <si>
    <t>30.12.2022 - 29.12.2023</t>
  </si>
  <si>
    <t>07.04.2022 - 06.04.2023</t>
  </si>
  <si>
    <t>29.04.2022 - 28.04.2023</t>
  </si>
  <si>
    <t>05.09.2022 - 04.09.2023</t>
  </si>
  <si>
    <t>17.12.2022 - 16.12.2023</t>
  </si>
  <si>
    <t>25.02.2022 - 24.02.2023</t>
  </si>
  <si>
    <t>05.04.2022 - 04.04.2023</t>
  </si>
  <si>
    <t>22.09.2022 - 21.09.2023</t>
  </si>
  <si>
    <t>05.01.2022 - 04.01.2023</t>
  </si>
  <si>
    <t>03.01.2022 - 02.01.2023</t>
  </si>
  <si>
    <t>23.01.2022 - 22.01.2023</t>
  </si>
  <si>
    <t>14.02.2022 - 13.02.2023</t>
  </si>
  <si>
    <t>28.02.2022  - 27.02.2023</t>
  </si>
  <si>
    <t>20.03.2022 - 19.03.2023</t>
  </si>
  <si>
    <t>14.04.2022 - 13.04.2023</t>
  </si>
  <si>
    <t>09.05.2022 - 08.05.2023</t>
  </si>
  <si>
    <t>14.06.2022 - 13.06.2023</t>
  </si>
  <si>
    <t>07.07.2022 - 06.07.2023</t>
  </si>
  <si>
    <t>24.09.2022 - 23.09.2023</t>
  </si>
  <si>
    <t>14.10.2022 - 13.10.2023</t>
  </si>
  <si>
    <t>30.10.2022 - 29.10.2023</t>
  </si>
  <si>
    <t>01.11.2022 - 31.10.2023</t>
  </si>
  <si>
    <t>04.11.2022 - 03.11.2023</t>
  </si>
  <si>
    <t>21.12.2022 -  20.12.2023</t>
  </si>
  <si>
    <t>10.12.2022 - 09.12.2023</t>
  </si>
  <si>
    <t>12.02.2022 - 11.02.2023</t>
  </si>
  <si>
    <t>15.03.2022 - 14.03.2023</t>
  </si>
  <si>
    <t>28.03.2022 - 27.03.2023</t>
  </si>
  <si>
    <t>17.04.2022 - 16.04.2023</t>
  </si>
  <si>
    <t>06.05.2022 - 05.05.2023</t>
  </si>
  <si>
    <t>01.06.2022 -  31.05.2023</t>
  </si>
  <si>
    <t>10.06.2022 - 09.06.2023</t>
  </si>
  <si>
    <t>17.06.2022 - 16.06.2023</t>
  </si>
  <si>
    <t>30.06.2022 - 29.06.2023</t>
  </si>
  <si>
    <t>26.06.2022 - 25.06.2023</t>
  </si>
  <si>
    <t>24.07.2022 - 23.07.2023</t>
  </si>
  <si>
    <t>08.09.2022 - 07.09.2023</t>
  </si>
  <si>
    <t>14.09.2022 - 13.09.2023</t>
  </si>
  <si>
    <t>04.10.2022 - 03.10.2023</t>
  </si>
  <si>
    <t>22.10.2022 - 21.10.2023</t>
  </si>
  <si>
    <t>24.10.2022 - 23.10.2023</t>
  </si>
  <si>
    <t>27.10.2022 - 26.10.2023</t>
  </si>
  <si>
    <t>03.11.2022 - 02.11.2023</t>
  </si>
  <si>
    <t>14.11.2022 - 13.11.2023</t>
  </si>
  <si>
    <t>19.11.2022 - 18.11.2023</t>
  </si>
  <si>
    <t>26.11.2022 - 25.11.2023</t>
  </si>
  <si>
    <t>21.12.2022 - 20.12.2023</t>
  </si>
  <si>
    <t>22.12.2022 - 21.12.2023</t>
  </si>
  <si>
    <t>24.12.2022 -23.12.2023</t>
  </si>
  <si>
    <t>10.10.2022 - 09.10.2023</t>
  </si>
  <si>
    <t>11.03.2022 - 10.03.2023</t>
  </si>
  <si>
    <t>05.11.2022 - 04.11.2023</t>
  </si>
  <si>
    <t>08.02.2022 - 07.02.2023</t>
  </si>
  <si>
    <t>01.03.2022 - 28.02.2023</t>
  </si>
  <si>
    <t>11.10.2022 - 10.10.2023</t>
  </si>
  <si>
    <t>28.08.2022 - 21-08-2023</t>
  </si>
  <si>
    <t>08.10.2020 - 07.10.2023</t>
  </si>
  <si>
    <t>14.12.2022 - 13.12.2023</t>
  </si>
  <si>
    <t>22.11.2022 - 21.11.2023</t>
  </si>
  <si>
    <t>24.11.2022 - 23.11.2023</t>
  </si>
  <si>
    <t>30.11.2022 - 29.11.2023</t>
  </si>
  <si>
    <t>28.12.2022 - 27.12.2023</t>
  </si>
  <si>
    <t>Dzwon w Kapliczce "Maria Hilfe" w Piekarach Śląskich</t>
  </si>
  <si>
    <t>SAMOCHÓD SPECJALNY 
(ASENIZACYJNY)</t>
  </si>
  <si>
    <t>SPI78RE</t>
  </si>
  <si>
    <t>CORSA</t>
  </si>
  <si>
    <t>SEICENTO</t>
  </si>
  <si>
    <t>W0L000073V6129391</t>
  </si>
  <si>
    <t>09.07.2022 - 08.07.2023</t>
  </si>
  <si>
    <t>Szkody NNW</t>
  </si>
  <si>
    <t>NNW</t>
  </si>
  <si>
    <t>Awaria wodno-kanalizacyjna</t>
  </si>
  <si>
    <t>Uszkodzenie mienia w Domu Dziecka</t>
  </si>
  <si>
    <t>Dzeszcz nawalny - zalanie MOPR</t>
  </si>
  <si>
    <t>WYPŁACONO</t>
  </si>
  <si>
    <t>Uszkodzenie mienia - POW nr 4</t>
  </si>
  <si>
    <t>Deszcz nawalny - zalanie MOPR</t>
  </si>
  <si>
    <t>Kradzież - MP nr 7</t>
  </si>
  <si>
    <t>Deszcz nawalany - zalanie OK Andaluzja</t>
  </si>
  <si>
    <t>Uszkodzenie centrali telefonicznej w wyniku uderzenia pioruna</t>
  </si>
  <si>
    <t>Uszkodzenie mienia</t>
  </si>
  <si>
    <t xml:space="preserve">Uszkodzeie mienia </t>
  </si>
  <si>
    <t>Dewastacja</t>
  </si>
  <si>
    <t>Awaria wodno-kanalizacyjna (MOPR)</t>
  </si>
  <si>
    <t>Dewastacja - ZSTZ</t>
  </si>
  <si>
    <t>Kradzież - Eko Park</t>
  </si>
  <si>
    <t>Szkodowość na dzień: 25.06.2021</t>
  </si>
  <si>
    <t xml:space="preserve">Uszkodzenie mienia osoby trzeciej. </t>
  </si>
  <si>
    <t>Deszcz nawalny</t>
  </si>
  <si>
    <t>Uszkodzenie matrycy laptopa</t>
  </si>
  <si>
    <t>Kradzież mienia DPS</t>
  </si>
  <si>
    <t xml:space="preserve">NNW </t>
  </si>
  <si>
    <t>Kolizja (pojazd MCIiT)</t>
  </si>
  <si>
    <t>Układy solarne – 31 szt, w tym:
5 szt. o wartości jednostkowej brutto – 20 542,50 zł
11 szt. o wartości jednostkowej brutto – 19 542,50 zł
14 szt. o wartości jednostkowej brutto – 18 542,50 zł
1 szt o wartości jednostkwej brutto – 18 542,58 zł</t>
  </si>
  <si>
    <t>Układy fotowotaiczne – 69 szt, w tym:
14 szt. o wartości jednostkowej brutto – 15 965,76 zł
1 szt o wartości jednostkowej brutto – 15 966,40 zł
54 szt. o wartości jednostkowej brutto – 18 572,09 zł</t>
  </si>
  <si>
    <t>Układy solarne - 31 szt., w tym:
15 szt. o wartośc jednostkowej brutto – 16 956,00 zł
11 szt. o wartości jednostkowej brutto – 18 036,00 zł
5 szt. o wartości jendnostkowej brutto – 19 116,00 zł</t>
  </si>
  <si>
    <t>2018 r. - Wykonanie termomodernizacji budynku, wykonanie instalacji C.O i C.W.U w budynku</t>
  </si>
  <si>
    <t>2015 r. - kompleksowy remont budynku (remont dachu wraz z przemurow. kominów oraz nowa elewacja)</t>
  </si>
  <si>
    <t>Budynek użytkowy/ komunalny, ul. Ziętka 60</t>
  </si>
  <si>
    <t>Budynek komunalny, ul. Bytomska 157, i 157a</t>
  </si>
  <si>
    <t>zamki</t>
  </si>
  <si>
    <t>zamek</t>
  </si>
  <si>
    <t>pustaki + cegła</t>
  </si>
  <si>
    <t>SPI95RT</t>
  </si>
  <si>
    <t>SPI24UR</t>
  </si>
  <si>
    <t>SPI93MF</t>
  </si>
  <si>
    <t>STOPEXIM</t>
  </si>
  <si>
    <t>ST4 3500K</t>
  </si>
  <si>
    <t>Fiat</t>
  </si>
  <si>
    <t>244D</t>
  </si>
  <si>
    <t>DUCATO</t>
  </si>
  <si>
    <t>SAMOCHOD CIĘŻAROWY</t>
  </si>
  <si>
    <t>SZ9ST4K3520WS1035</t>
  </si>
  <si>
    <t>05.08.2022-06.08.2023</t>
  </si>
  <si>
    <t>ZFA24400007425419</t>
  </si>
  <si>
    <t>28.05.2022-27.05.2023</t>
  </si>
  <si>
    <t>ZFA23000006169408</t>
  </si>
  <si>
    <t>10.06.2022-09.06.2023</t>
  </si>
  <si>
    <t>Układy fotowoltiaczne w ramach projektu "Łączy nas energia. Montaż instlacji OZE w budynkach mieszkalnych" - 199 szt o wartośc jednostkowej brutto – ok. 10 550,18 zł</t>
  </si>
  <si>
    <t>Instlacje solarne i fotowoltaiczne</t>
  </si>
  <si>
    <t>SAMOCHÓD SPECJALNY 
pojazd wolnobieżny 
zamiatarka</t>
  </si>
  <si>
    <t>SAMOCHÓD SPECJALNY 
ŚMIECIARKA</t>
  </si>
  <si>
    <t>Kapliczka "Maria Hilfe"</t>
  </si>
  <si>
    <t>2021 r. - generalny remont</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</si>
</sst>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8" formatCode="#,##0.00\ &quot;zł&quot;;[Red]\-#,##0.00\ &quot;zł&quot;"/>
    <numFmt numFmtId="44" formatCode="_-* #,##0.00\ &quot;zł&quot;_-;\-* #,##0.00\ &quot;zł&quot;_-;_-* &quot;-&quot;??\ &quot;zł&quot;_-;_-@_-"/>
    <numFmt numFmtId="43" formatCode="_-* #,##0.00\ _z_ł_-;\-* #,##0.00\ _z_ł_-;_-* &quot;-&quot;??\ _z_ł_-;_-@_-"/>
    <numFmt numFmtId="164" formatCode="_-* #,##0.00_-;\-* #,##0.00_-;_-* &quot;-&quot;??_-;_-@_-"/>
    <numFmt numFmtId="165" formatCode="#,##0.00\ &quot;zł&quot;"/>
    <numFmt numFmtId="166" formatCode="#,##0.00\ _z_ł"/>
    <numFmt numFmtId="167" formatCode="0.000%"/>
    <numFmt numFmtId="168" formatCode="#,##0.00\ [$zł-415];[Red]\-#,##0.00\ [$zł-415]"/>
    <numFmt numFmtId="169" formatCode="0.0000%"/>
    <numFmt numFmtId="170" formatCode="_-* #,##0.00\ [$zł-415]_-;\-* #,##0.00\ [$zł-415]_-;_-* &quot;-&quot;??\ [$zł-415]_-;_-@_-"/>
    <numFmt numFmtId="171" formatCode="[$-415]General"/>
    <numFmt numFmtId="172" formatCode="0_);\(0\)"/>
    <numFmt numFmtId="173" formatCode="#,##0\ &quot;zł&quot;"/>
    <numFmt numFmtId="174" formatCode="yyyy\-mm\-dd;@"/>
    <numFmt numFmtId="175" formatCode="yyyy\-mm\-dd"/>
    <numFmt numFmtId="176" formatCode="#,##0.00\ [$zł-415];\-#,##0.00\ [$zł-415]"/>
    <numFmt numFmtId="177" formatCode="#,##0.00&quot; &quot;[$zł-415];[Red]&quot;-&quot;#,##0.00&quot; &quot;[$zł-415]"/>
    <numFmt numFmtId="178" formatCode="#,##0.00\ [$zł-415];[Red]#,##0.00\ [$zł-415]"/>
  </numFmts>
  <fonts count="41" x14ac:knownFonts="1">
    <font>
      <sz val="10"/>
      <name val="Arial CE"/>
      <family val="2"/>
      <charset val="238"/>
    </font>
    <font>
      <sz val="11"/>
      <color theme="1"/>
      <name val="Calibri"/>
      <family val="2"/>
      <charset val="238"/>
      <scheme val="minor"/>
    </font>
    <font>
      <sz val="10"/>
      <name val="Arial"/>
      <family val="2"/>
      <charset val="238"/>
    </font>
    <font>
      <sz val="11"/>
      <color indexed="8"/>
      <name val="Calibri"/>
      <family val="2"/>
      <charset val="238"/>
    </font>
    <font>
      <sz val="10"/>
      <name val="Arial CE"/>
      <family val="2"/>
      <charset val="238"/>
    </font>
    <font>
      <sz val="10"/>
      <name val="Arial"/>
      <family val="2"/>
      <charset val="238"/>
    </font>
    <font>
      <sz val="8"/>
      <name val="Arial CE"/>
      <family val="2"/>
      <charset val="238"/>
    </font>
    <font>
      <sz val="11"/>
      <color theme="1"/>
      <name val="Calibri"/>
      <family val="2"/>
      <charset val="238"/>
      <scheme val="minor"/>
    </font>
    <font>
      <sz val="10"/>
      <color theme="1"/>
      <name val="Cambria"/>
      <family val="1"/>
      <charset val="238"/>
    </font>
    <font>
      <sz val="10"/>
      <color theme="1"/>
      <name val="Cambria"/>
      <family val="1"/>
      <charset val="238"/>
      <scheme val="major"/>
    </font>
    <font>
      <b/>
      <sz val="10"/>
      <color theme="1"/>
      <name val="Cambria"/>
      <family val="1"/>
      <charset val="238"/>
    </font>
    <font>
      <sz val="11"/>
      <color theme="1"/>
      <name val="Calibri"/>
      <family val="2"/>
      <scheme val="minor"/>
    </font>
    <font>
      <b/>
      <sz val="10"/>
      <color rgb="FF0070C0"/>
      <name val="Cambria"/>
      <family val="1"/>
      <charset val="238"/>
      <scheme val="major"/>
    </font>
    <font>
      <sz val="10"/>
      <color rgb="FF0070C0"/>
      <name val="Cambria"/>
      <family val="1"/>
      <charset val="238"/>
      <scheme val="major"/>
    </font>
    <font>
      <sz val="9"/>
      <color rgb="FF0070C0"/>
      <name val="Cambria"/>
      <family val="1"/>
      <charset val="238"/>
      <scheme val="major"/>
    </font>
    <font>
      <b/>
      <sz val="9"/>
      <color rgb="FF0070C0"/>
      <name val="Cambria"/>
      <family val="1"/>
      <charset val="238"/>
      <scheme val="major"/>
    </font>
    <font>
      <sz val="8"/>
      <color rgb="FF0070C0"/>
      <name val="Cambria"/>
      <family val="1"/>
      <charset val="238"/>
      <scheme val="major"/>
    </font>
    <font>
      <sz val="11"/>
      <color rgb="FF0070C0"/>
      <name val="Cambria"/>
      <family val="1"/>
      <charset val="238"/>
      <scheme val="major"/>
    </font>
    <font>
      <sz val="11"/>
      <color rgb="FF000000"/>
      <name val="Calibri"/>
      <family val="2"/>
      <charset val="238"/>
    </font>
    <font>
      <sz val="10"/>
      <color theme="1"/>
      <name val="Arial CE"/>
      <family val="2"/>
      <charset val="238"/>
    </font>
    <font>
      <sz val="11"/>
      <color theme="1"/>
      <name val="Cambria"/>
      <family val="1"/>
      <charset val="238"/>
    </font>
    <font>
      <sz val="9"/>
      <color theme="1"/>
      <name val="Cambria"/>
      <family val="1"/>
      <charset val="238"/>
      <scheme val="major"/>
    </font>
    <font>
      <b/>
      <sz val="9"/>
      <color theme="1"/>
      <name val="Cambria"/>
      <family val="1"/>
      <charset val="238"/>
      <scheme val="major"/>
    </font>
    <font>
      <b/>
      <sz val="10"/>
      <color theme="1"/>
      <name val="Cambria"/>
      <family val="1"/>
      <charset val="238"/>
      <scheme val="major"/>
    </font>
    <font>
      <b/>
      <sz val="10"/>
      <color theme="3"/>
      <name val="Cambria"/>
      <family val="1"/>
      <charset val="238"/>
      <scheme val="major"/>
    </font>
    <font>
      <b/>
      <sz val="10"/>
      <color theme="3"/>
      <name val="Cambria"/>
      <family val="1"/>
      <charset val="238"/>
    </font>
    <font>
      <sz val="10"/>
      <color theme="3"/>
      <name val="Calibri"/>
      <family val="2"/>
      <charset val="238"/>
    </font>
    <font>
      <sz val="10"/>
      <color theme="3"/>
      <name val="Cambria"/>
      <family val="1"/>
      <charset val="238"/>
      <scheme val="major"/>
    </font>
    <font>
      <sz val="10"/>
      <color theme="3"/>
      <name val="Arial CE"/>
      <family val="2"/>
      <charset val="238"/>
    </font>
    <font>
      <b/>
      <sz val="10"/>
      <color rgb="FFFF0000"/>
      <name val="Cambria"/>
      <family val="1"/>
      <charset val="238"/>
      <scheme val="major"/>
    </font>
    <font>
      <sz val="10"/>
      <color rgb="FFFF0000"/>
      <name val="Cambria"/>
      <family val="1"/>
      <charset val="238"/>
      <scheme val="major"/>
    </font>
    <font>
      <sz val="9"/>
      <color theme="1"/>
      <name val="Cambria"/>
      <family val="1"/>
      <charset val="238"/>
    </font>
    <font>
      <b/>
      <sz val="12"/>
      <color theme="1"/>
      <name val="Cambria"/>
      <family val="1"/>
      <charset val="238"/>
      <scheme val="major"/>
    </font>
    <font>
      <sz val="8"/>
      <color theme="1"/>
      <name val="Cambria"/>
      <family val="1"/>
      <charset val="238"/>
      <scheme val="major"/>
    </font>
    <font>
      <b/>
      <sz val="10"/>
      <color rgb="FF0000FF"/>
      <name val="Cambria"/>
      <family val="1"/>
      <charset val="238"/>
      <scheme val="major"/>
    </font>
    <font>
      <sz val="10"/>
      <name val="Cambria"/>
      <family val="1"/>
      <charset val="238"/>
      <scheme val="major"/>
    </font>
    <font>
      <i/>
      <sz val="10"/>
      <color theme="1"/>
      <name val="Cambria"/>
      <family val="1"/>
      <charset val="238"/>
      <scheme val="major"/>
    </font>
    <font>
      <u/>
      <sz val="10"/>
      <color theme="10"/>
      <name val="Arial"/>
      <family val="2"/>
      <charset val="238"/>
    </font>
    <font>
      <sz val="10"/>
      <color rgb="FF000000"/>
      <name val="Cambria"/>
      <family val="1"/>
      <charset val="238"/>
      <scheme val="major"/>
    </font>
    <font>
      <sz val="10"/>
      <color rgb="FF333333"/>
      <name val="Cambria"/>
      <family val="1"/>
      <charset val="238"/>
      <scheme val="major"/>
    </font>
    <font>
      <sz val="10"/>
      <name val="Cambria"/>
      <family val="1"/>
      <charset val="238"/>
    </font>
  </fonts>
  <fills count="3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21"/>
      </patternFill>
    </fill>
    <fill>
      <patternFill patternType="solid">
        <fgColor theme="0" tint="-4.9989318521683403E-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00B0F0"/>
        <bgColor indexed="64"/>
      </patternFill>
    </fill>
    <fill>
      <patternFill patternType="solid">
        <fgColor rgb="FFFFC000"/>
        <bgColor indexed="64"/>
      </patternFill>
    </fill>
    <fill>
      <patternFill patternType="solid">
        <fgColor theme="6" tint="0.79998168889431442"/>
        <bgColor indexed="64"/>
      </patternFill>
    </fill>
    <fill>
      <patternFill patternType="solid">
        <fgColor rgb="FF11A2FB"/>
        <bgColor rgb="FF00B0F0"/>
      </patternFill>
    </fill>
    <fill>
      <patternFill patternType="solid">
        <fgColor theme="7" tint="0.79998168889431442"/>
        <bgColor indexed="64"/>
      </patternFill>
    </fill>
    <fill>
      <patternFill patternType="solid">
        <fgColor theme="3" tint="0.59999389629810485"/>
        <bgColor rgb="FF00B0F0"/>
      </patternFill>
    </fill>
    <fill>
      <patternFill patternType="solid">
        <fgColor theme="0"/>
        <bgColor rgb="FFFF9900"/>
      </patternFill>
    </fill>
    <fill>
      <patternFill patternType="solid">
        <fgColor rgb="FF00B0F0"/>
        <bgColor indexed="31"/>
      </patternFill>
    </fill>
    <fill>
      <patternFill patternType="solid">
        <fgColor rgb="FF00B0F0"/>
        <bgColor indexed="22"/>
      </patternFill>
    </fill>
    <fill>
      <patternFill patternType="solid">
        <fgColor theme="0"/>
        <bgColor indexed="26"/>
      </patternFill>
    </fill>
    <fill>
      <patternFill patternType="solid">
        <fgColor rgb="FF00B0F0"/>
        <bgColor rgb="FFFFFFFF"/>
      </patternFill>
    </fill>
    <fill>
      <patternFill patternType="solid">
        <fgColor rgb="FFFFFFFF"/>
        <bgColor rgb="FFFFFFFF"/>
      </patternFill>
    </fill>
    <fill>
      <patternFill patternType="solid">
        <fgColor theme="0"/>
        <bgColor rgb="FFFFFFFF"/>
      </patternFill>
    </fill>
    <fill>
      <patternFill patternType="solid">
        <fgColor theme="0"/>
        <bgColor theme="4" tint="0.79998168889431442"/>
      </patternFill>
    </fill>
    <fill>
      <patternFill patternType="solid">
        <fgColor theme="3" tint="0.79998168889431442"/>
        <bgColor indexed="31"/>
      </patternFill>
    </fill>
    <fill>
      <patternFill patternType="solid">
        <fgColor theme="4" tint="0.79998168889431442"/>
        <bgColor indexed="64"/>
      </patternFill>
    </fill>
    <fill>
      <patternFill patternType="solid">
        <fgColor rgb="FF00FF99"/>
        <bgColor indexed="64"/>
      </patternFill>
    </fill>
    <fill>
      <patternFill patternType="solid">
        <fgColor rgb="FFFFFFFF"/>
        <bgColor rgb="FFFFFFCC"/>
      </patternFill>
    </fill>
    <fill>
      <patternFill patternType="solid">
        <fgColor theme="9" tint="0.59999389629810485"/>
        <bgColor indexed="64"/>
      </patternFill>
    </fill>
    <fill>
      <patternFill patternType="solid">
        <fgColor theme="0"/>
        <bgColor rgb="FF00B0F0"/>
      </patternFill>
    </fill>
  </fills>
  <borders count="69">
    <border>
      <left/>
      <right/>
      <top/>
      <bottom/>
      <diagonal/>
    </border>
    <border>
      <left/>
      <right style="thin">
        <color indexed="64"/>
      </right>
      <top/>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diagonal/>
    </border>
    <border>
      <left style="thin">
        <color rgb="FF002060"/>
      </left>
      <right style="thin">
        <color rgb="FF002060"/>
      </right>
      <top style="thin">
        <color rgb="FF002060"/>
      </top>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thin">
        <color rgb="FF002060"/>
      </left>
      <right style="thin">
        <color rgb="FF002060"/>
      </right>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style="thin">
        <color rgb="FF002060"/>
      </left>
      <right/>
      <top/>
      <bottom style="thin">
        <color rgb="FF002060"/>
      </bottom>
      <diagonal/>
    </border>
    <border>
      <left/>
      <right/>
      <top/>
      <bottom style="thin">
        <color rgb="FF002060"/>
      </bottom>
      <diagonal/>
    </border>
    <border>
      <left style="thin">
        <color rgb="FF002060"/>
      </left>
      <right/>
      <top/>
      <bottom/>
      <diagonal/>
    </border>
    <border>
      <left style="thin">
        <color rgb="FF002060"/>
      </left>
      <right/>
      <top style="medium">
        <color rgb="FF002060"/>
      </top>
      <bottom style="thin">
        <color rgb="FF002060"/>
      </bottom>
      <diagonal/>
    </border>
    <border>
      <left/>
      <right style="thin">
        <color rgb="FF002060"/>
      </right>
      <top style="medium">
        <color rgb="FF002060"/>
      </top>
      <bottom style="thin">
        <color rgb="FF002060"/>
      </bottom>
      <diagonal/>
    </border>
    <border>
      <left/>
      <right style="thin">
        <color rgb="FF002060"/>
      </right>
      <top style="thin">
        <color rgb="FF002060"/>
      </top>
      <bottom style="medium">
        <color rgb="FF002060"/>
      </bottom>
      <diagonal/>
    </border>
    <border>
      <left/>
      <right/>
      <top/>
      <bottom style="medium">
        <color rgb="FF002060"/>
      </bottom>
      <diagonal/>
    </border>
    <border>
      <left style="medium">
        <color rgb="FF002060"/>
      </left>
      <right/>
      <top/>
      <bottom/>
      <diagonal/>
    </border>
    <border>
      <left style="thin">
        <color rgb="FF002060"/>
      </left>
      <right/>
      <top style="thin">
        <color rgb="FF002060"/>
      </top>
      <bottom style="medium">
        <color rgb="FF002060"/>
      </bottom>
      <diagonal/>
    </border>
    <border>
      <left style="thin">
        <color rgb="FF002060"/>
      </left>
      <right/>
      <top/>
      <bottom style="medium">
        <color rgb="FF002060"/>
      </bottom>
      <diagonal/>
    </border>
    <border>
      <left style="medium">
        <color rgb="FF002060"/>
      </left>
      <right/>
      <top style="thin">
        <color rgb="FF002060"/>
      </top>
      <bottom style="thin">
        <color rgb="FF002060"/>
      </bottom>
      <diagonal/>
    </border>
    <border>
      <left/>
      <right style="medium">
        <color rgb="FF002060"/>
      </right>
      <top style="thin">
        <color rgb="FF002060"/>
      </top>
      <bottom style="thin">
        <color rgb="FF002060"/>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style="medium">
        <color rgb="FF002060"/>
      </right>
      <top style="medium">
        <color rgb="FF002060"/>
      </top>
      <bottom style="medium">
        <color rgb="FF002060"/>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thin">
        <color rgb="FF002060"/>
      </right>
      <top/>
      <bottom style="thin">
        <color rgb="FF002060"/>
      </bottom>
      <diagonal/>
    </border>
    <border>
      <left style="thin">
        <color theme="3"/>
      </left>
      <right/>
      <top style="thin">
        <color theme="3"/>
      </top>
      <bottom style="thin">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thin">
        <color rgb="FF002060"/>
      </left>
      <right style="medium">
        <color rgb="FF002060"/>
      </right>
      <top style="medium">
        <color rgb="FF002060"/>
      </top>
      <bottom/>
      <diagonal/>
    </border>
    <border>
      <left style="thin">
        <color rgb="FF002060"/>
      </left>
      <right style="medium">
        <color rgb="FF002060"/>
      </right>
      <top/>
      <bottom style="thin">
        <color rgb="FF002060"/>
      </bottom>
      <diagonal/>
    </border>
    <border>
      <left/>
      <right style="medium">
        <color rgb="FF002060"/>
      </right>
      <top style="thin">
        <color rgb="FF002060"/>
      </top>
      <bottom/>
      <diagonal/>
    </border>
    <border>
      <left/>
      <right/>
      <top style="thin">
        <color rgb="FF002060"/>
      </top>
      <bottom style="medium">
        <color rgb="FF002060"/>
      </bottom>
      <diagonal/>
    </border>
    <border>
      <left/>
      <right style="medium">
        <color rgb="FF002060"/>
      </right>
      <top style="thin">
        <color rgb="FF002060"/>
      </top>
      <bottom style="medium">
        <color rgb="FF002060"/>
      </bottom>
      <diagonal/>
    </border>
    <border>
      <left/>
      <right style="medium">
        <color rgb="FF002060"/>
      </right>
      <top/>
      <bottom/>
      <diagonal/>
    </border>
    <border>
      <left/>
      <right style="medium">
        <color rgb="FF002060"/>
      </right>
      <top/>
      <bottom style="thin">
        <color rgb="FF00206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2060"/>
      </left>
      <right/>
      <top/>
      <bottom style="thin">
        <color rgb="FF002060"/>
      </bottom>
      <diagonal/>
    </border>
    <border>
      <left style="medium">
        <color rgb="FF002060"/>
      </left>
      <right style="thin">
        <color rgb="FF002060"/>
      </right>
      <top/>
      <bottom style="medium">
        <color rgb="FF002060"/>
      </bottom>
      <diagonal/>
    </border>
    <border>
      <left style="thin">
        <color rgb="FF002060"/>
      </left>
      <right style="thin">
        <color rgb="FF002060"/>
      </right>
      <top/>
      <bottom style="medium">
        <color rgb="FF002060"/>
      </bottom>
      <diagonal/>
    </border>
    <border>
      <left style="thin">
        <color rgb="FF002060"/>
      </left>
      <right style="medium">
        <color rgb="FF002060"/>
      </right>
      <top style="thin">
        <color rgb="FF002060"/>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4">
    <xf numFmtId="0" fontId="0" fillId="0" borderId="0"/>
    <xf numFmtId="0" fontId="3" fillId="0" borderId="0"/>
    <xf numFmtId="0" fontId="3" fillId="0" borderId="0"/>
    <xf numFmtId="0" fontId="5" fillId="0" borderId="0"/>
    <xf numFmtId="0" fontId="5" fillId="0" borderId="0"/>
    <xf numFmtId="0" fontId="7" fillId="0" borderId="0"/>
    <xf numFmtId="0" fontId="4" fillId="0" borderId="0"/>
    <xf numFmtId="9" fontId="2" fillId="0" borderId="0" applyFill="0" applyBorder="0" applyAlignment="0" applyProtection="0"/>
    <xf numFmtId="44" fontId="2" fillId="0" borderId="0" applyFill="0" applyBorder="0" applyAlignment="0" applyProtection="0"/>
    <xf numFmtId="44" fontId="5" fillId="0" borderId="0" applyFont="0" applyFill="0" applyBorder="0" applyAlignment="0" applyProtection="0"/>
    <xf numFmtId="0" fontId="11" fillId="0" borderId="0"/>
    <xf numFmtId="0" fontId="2" fillId="0" borderId="0"/>
    <xf numFmtId="44" fontId="11" fillId="0" borderId="0" applyFont="0" applyFill="0" applyBorder="0" applyAlignment="0" applyProtection="0"/>
    <xf numFmtId="171" fontId="18" fillId="0" borderId="0" applyBorder="0" applyProtection="0"/>
    <xf numFmtId="0" fontId="2" fillId="0" borderId="0"/>
    <xf numFmtId="43" fontId="11" fillId="0" borderId="0" applyFont="0" applyFill="0" applyBorder="0" applyAlignment="0" applyProtection="0"/>
    <xf numFmtId="0" fontId="1"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37" fillId="0" borderId="0" applyNumberForma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1" fillId="0" borderId="0"/>
  </cellStyleXfs>
  <cellXfs count="873">
    <xf numFmtId="0" fontId="0" fillId="0" borderId="0" xfId="0"/>
    <xf numFmtId="0" fontId="13" fillId="2" borderId="0" xfId="0" applyFont="1" applyFill="1"/>
    <xf numFmtId="0" fontId="13" fillId="2" borderId="0" xfId="0" applyFont="1" applyFill="1" applyAlignment="1">
      <alignment wrapText="1"/>
    </xf>
    <xf numFmtId="165" fontId="13" fillId="2" borderId="0" xfId="0" applyNumberFormat="1" applyFont="1" applyFill="1" applyAlignment="1"/>
    <xf numFmtId="0" fontId="14" fillId="2" borderId="0" xfId="0" applyFont="1" applyFill="1"/>
    <xf numFmtId="0" fontId="14" fillId="2" borderId="0" xfId="0" applyFont="1" applyFill="1" applyAlignment="1">
      <alignment horizontal="center"/>
    </xf>
    <xf numFmtId="165" fontId="13" fillId="2" borderId="0" xfId="0" applyNumberFormat="1" applyFont="1" applyFill="1"/>
    <xf numFmtId="0" fontId="15"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3" fillId="2" borderId="0" xfId="3" applyFont="1" applyFill="1" applyBorder="1" applyAlignment="1">
      <alignment horizontal="center" vertical="center"/>
    </xf>
    <xf numFmtId="0" fontId="13" fillId="2" borderId="0" xfId="3" applyFont="1" applyFill="1" applyBorder="1" applyAlignment="1">
      <alignment vertical="center" wrapText="1"/>
    </xf>
    <xf numFmtId="165" fontId="12" fillId="2" borderId="0" xfId="8" applyNumberFormat="1" applyFont="1" applyFill="1" applyBorder="1" applyAlignment="1">
      <alignment vertical="center"/>
    </xf>
    <xf numFmtId="165" fontId="14" fillId="2" borderId="0" xfId="3" applyNumberFormat="1" applyFont="1" applyFill="1" applyBorder="1" applyAlignment="1">
      <alignment horizontal="center" vertical="center"/>
    </xf>
    <xf numFmtId="2" fontId="13" fillId="2" borderId="0" xfId="3" applyNumberFormat="1" applyFont="1" applyFill="1" applyBorder="1" applyAlignment="1">
      <alignment horizontal="center" vertical="center"/>
    </xf>
    <xf numFmtId="0" fontId="14" fillId="2" borderId="0" xfId="3" applyFont="1" applyFill="1" applyBorder="1" applyAlignment="1">
      <alignment horizontal="center" vertical="center"/>
    </xf>
    <xf numFmtId="0" fontId="14" fillId="2" borderId="1" xfId="3" applyFont="1" applyFill="1" applyBorder="1" applyAlignment="1">
      <alignment horizontal="center" vertical="center"/>
    </xf>
    <xf numFmtId="165" fontId="13" fillId="2" borderId="0" xfId="0" applyNumberFormat="1" applyFont="1" applyFill="1" applyAlignment="1">
      <alignment vertical="center"/>
    </xf>
    <xf numFmtId="0" fontId="12" fillId="2" borderId="0" xfId="0" applyFont="1" applyFill="1"/>
    <xf numFmtId="0" fontId="12" fillId="2" borderId="0" xfId="0" applyFont="1" applyFill="1" applyAlignment="1">
      <alignment wrapText="1"/>
    </xf>
    <xf numFmtId="165" fontId="12" fillId="2" borderId="0" xfId="0" applyNumberFormat="1" applyFont="1" applyFill="1" applyAlignment="1"/>
    <xf numFmtId="165" fontId="15" fillId="2" borderId="0" xfId="0" applyNumberFormat="1" applyFont="1" applyFill="1"/>
    <xf numFmtId="0" fontId="15" fillId="2" borderId="0" xfId="0" applyFont="1" applyFill="1"/>
    <xf numFmtId="0" fontId="15" fillId="2" borderId="0" xfId="0" applyFont="1" applyFill="1" applyAlignment="1">
      <alignment horizontal="center"/>
    </xf>
    <xf numFmtId="0" fontId="13" fillId="2" borderId="0" xfId="0" applyFont="1" applyFill="1" applyBorder="1"/>
    <xf numFmtId="0" fontId="13" fillId="2" borderId="0" xfId="3" applyFont="1" applyFill="1" applyBorder="1" applyAlignment="1">
      <alignment horizontal="center" vertical="center" wrapText="1"/>
    </xf>
    <xf numFmtId="0" fontId="13" fillId="2" borderId="0" xfId="0" applyFont="1" applyFill="1" applyBorder="1" applyAlignment="1">
      <alignment wrapText="1"/>
    </xf>
    <xf numFmtId="165" fontId="13" fillId="2" borderId="0" xfId="0" applyNumberFormat="1" applyFont="1" applyFill="1" applyBorder="1" applyAlignment="1"/>
    <xf numFmtId="0" fontId="14" fillId="2" borderId="0" xfId="0" applyFont="1" applyFill="1" applyBorder="1"/>
    <xf numFmtId="0" fontId="13" fillId="2" borderId="0" xfId="0" applyFont="1" applyFill="1" applyAlignment="1">
      <alignment vertical="top"/>
    </xf>
    <xf numFmtId="165" fontId="13" fillId="2" borderId="0" xfId="0" applyNumberFormat="1" applyFont="1" applyFill="1" applyBorder="1"/>
    <xf numFmtId="165" fontId="13" fillId="2" borderId="0" xfId="8" applyNumberFormat="1" applyFont="1" applyFill="1" applyBorder="1" applyAlignment="1">
      <alignment vertical="center"/>
    </xf>
    <xf numFmtId="165" fontId="13" fillId="2" borderId="0" xfId="3" applyNumberFormat="1" applyFont="1" applyFill="1" applyBorder="1" applyAlignment="1">
      <alignment horizontal="center" vertical="center" wrapText="1"/>
    </xf>
    <xf numFmtId="165" fontId="14" fillId="2" borderId="0" xfId="3" applyNumberFormat="1" applyFont="1" applyFill="1" applyBorder="1" applyAlignment="1">
      <alignment horizontal="center" vertical="center" wrapText="1"/>
    </xf>
    <xf numFmtId="0" fontId="14" fillId="2" borderId="0" xfId="3" applyFont="1" applyFill="1" applyBorder="1" applyAlignment="1">
      <alignment horizontal="center" vertical="center" wrapText="1"/>
    </xf>
    <xf numFmtId="0" fontId="12" fillId="2" borderId="0" xfId="3" applyFont="1" applyFill="1" applyBorder="1" applyAlignment="1">
      <alignment horizontal="center" vertical="center" wrapText="1"/>
    </xf>
    <xf numFmtId="165" fontId="12" fillId="2" borderId="0" xfId="3" applyNumberFormat="1" applyFont="1" applyFill="1" applyBorder="1" applyAlignment="1">
      <alignment vertical="center" wrapText="1"/>
    </xf>
    <xf numFmtId="0" fontId="15" fillId="2" borderId="0" xfId="3" applyFont="1" applyFill="1" applyBorder="1" applyAlignment="1">
      <alignment horizontal="center" vertical="center" wrapText="1"/>
    </xf>
    <xf numFmtId="0" fontId="12" fillId="2" borderId="0" xfId="3" applyFont="1" applyFill="1" applyBorder="1" applyAlignment="1">
      <alignment horizontal="left" vertical="center" wrapText="1"/>
    </xf>
    <xf numFmtId="165" fontId="15" fillId="2" borderId="0" xfId="3" applyNumberFormat="1" applyFont="1" applyFill="1" applyBorder="1" applyAlignment="1">
      <alignment horizontal="left" vertical="center" wrapText="1"/>
    </xf>
    <xf numFmtId="165" fontId="14" fillId="2" borderId="0" xfId="0" applyNumberFormat="1" applyFont="1" applyFill="1"/>
    <xf numFmtId="0" fontId="16" fillId="2" borderId="0" xfId="0" applyFont="1" applyFill="1"/>
    <xf numFmtId="0" fontId="16" fillId="2" borderId="0" xfId="0" applyFont="1" applyFill="1" applyAlignment="1">
      <alignment wrapText="1"/>
    </xf>
    <xf numFmtId="165" fontId="16" fillId="2" borderId="0" xfId="0" applyNumberFormat="1" applyFont="1" applyFill="1" applyAlignment="1"/>
    <xf numFmtId="0" fontId="13" fillId="3" borderId="0" xfId="0" applyFont="1" applyFill="1" applyAlignment="1">
      <alignment wrapText="1"/>
    </xf>
    <xf numFmtId="165" fontId="13" fillId="3" borderId="0" xfId="0" applyNumberFormat="1" applyFont="1" applyFill="1" applyAlignment="1"/>
    <xf numFmtId="0" fontId="14" fillId="3" borderId="0" xfId="0" applyFont="1" applyFill="1"/>
    <xf numFmtId="0" fontId="13" fillId="3" borderId="0" xfId="0" applyFont="1" applyFill="1"/>
    <xf numFmtId="0" fontId="14" fillId="3" borderId="0" xfId="0" applyFont="1" applyFill="1" applyAlignment="1">
      <alignment horizontal="center"/>
    </xf>
    <xf numFmtId="0" fontId="15" fillId="2" borderId="0" xfId="0" applyFont="1" applyFill="1" applyBorder="1" applyAlignment="1">
      <alignment vertical="center"/>
    </xf>
    <xf numFmtId="0" fontId="17" fillId="2" borderId="0" xfId="0" applyFont="1" applyFill="1" applyAlignment="1">
      <alignment horizontal="center" vertical="center" wrapText="1"/>
    </xf>
    <xf numFmtId="0" fontId="13" fillId="2" borderId="0" xfId="0" applyFont="1" applyFill="1" applyAlignment="1">
      <alignment vertical="center" wrapText="1"/>
    </xf>
    <xf numFmtId="0" fontId="13" fillId="3" borderId="0" xfId="0" applyFont="1" applyFill="1" applyAlignment="1">
      <alignment vertical="center"/>
    </xf>
    <xf numFmtId="0" fontId="13" fillId="2" borderId="0" xfId="4" applyFont="1" applyFill="1" applyBorder="1" applyAlignment="1">
      <alignment horizontal="center" vertical="center"/>
    </xf>
    <xf numFmtId="0" fontId="16" fillId="2" borderId="0" xfId="0" applyFont="1" applyFill="1" applyAlignment="1">
      <alignment vertical="center"/>
    </xf>
    <xf numFmtId="0" fontId="16" fillId="2" borderId="0" xfId="0" applyFont="1" applyFill="1" applyAlignment="1">
      <alignment horizontal="center" vertical="center"/>
    </xf>
    <xf numFmtId="0" fontId="16" fillId="2" borderId="0" xfId="0" applyFont="1" applyFill="1" applyAlignment="1">
      <alignment vertical="center" wrapText="1"/>
    </xf>
    <xf numFmtId="0" fontId="17" fillId="2" borderId="0" xfId="0" applyFont="1" applyFill="1" applyAlignment="1">
      <alignment horizontal="center" vertical="center"/>
    </xf>
    <xf numFmtId="0" fontId="17" fillId="7" borderId="0" xfId="0" applyFont="1" applyFill="1" applyAlignment="1">
      <alignment horizontal="center" vertical="center"/>
    </xf>
    <xf numFmtId="0" fontId="13" fillId="7" borderId="0" xfId="0" applyFont="1" applyFill="1" applyAlignment="1">
      <alignment vertical="center"/>
    </xf>
    <xf numFmtId="0" fontId="13" fillId="7" borderId="0" xfId="0" applyFont="1" applyFill="1" applyAlignment="1">
      <alignment vertical="center" wrapText="1"/>
    </xf>
    <xf numFmtId="0" fontId="17" fillId="3" borderId="0" xfId="0" applyFont="1" applyFill="1" applyAlignment="1">
      <alignment horizontal="center" vertical="center"/>
    </xf>
    <xf numFmtId="0" fontId="8" fillId="2"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6"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6"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12" fillId="2" borderId="0" xfId="0" applyFont="1" applyFill="1" applyBorder="1" applyAlignment="1">
      <alignment vertical="center"/>
    </xf>
    <xf numFmtId="165" fontId="12" fillId="2" borderId="0" xfId="0" applyNumberFormat="1" applyFont="1" applyFill="1" applyBorder="1" applyAlignment="1">
      <alignment vertical="center"/>
    </xf>
    <xf numFmtId="165" fontId="13" fillId="2" borderId="0" xfId="0" applyNumberFormat="1" applyFont="1" applyFill="1" applyBorder="1" applyAlignment="1">
      <alignment vertical="center" wrapText="1"/>
    </xf>
    <xf numFmtId="0" fontId="13" fillId="2" borderId="0" xfId="0" applyFont="1" applyFill="1" applyBorder="1" applyAlignment="1">
      <alignment vertical="center"/>
    </xf>
    <xf numFmtId="165" fontId="13" fillId="2" borderId="0" xfId="0" applyNumberFormat="1" applyFont="1" applyFill="1" applyBorder="1" applyAlignment="1">
      <alignment vertical="center"/>
    </xf>
    <xf numFmtId="0" fontId="13" fillId="2" borderId="0" xfId="0" applyFont="1" applyFill="1" applyBorder="1" applyAlignment="1">
      <alignment vertical="center" wrapText="1"/>
    </xf>
    <xf numFmtId="0" fontId="8" fillId="2" borderId="6" xfId="1" applyFont="1" applyFill="1" applyBorder="1" applyAlignment="1">
      <alignment horizontal="center" vertical="center" wrapText="1"/>
    </xf>
    <xf numFmtId="0" fontId="12" fillId="2" borderId="0" xfId="0" applyFont="1" applyFill="1" applyBorder="1" applyAlignment="1">
      <alignment vertical="center" wrapText="1"/>
    </xf>
    <xf numFmtId="165" fontId="12" fillId="2" borderId="0" xfId="0" applyNumberFormat="1" applyFont="1" applyFill="1" applyBorder="1" applyAlignment="1">
      <alignment vertical="center" wrapText="1"/>
    </xf>
    <xf numFmtId="0" fontId="8" fillId="2" borderId="11"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6" xfId="0"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0" xfId="0" applyFont="1" applyFill="1" applyAlignment="1">
      <alignment vertical="center"/>
    </xf>
    <xf numFmtId="165" fontId="13" fillId="2"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xf>
    <xf numFmtId="0" fontId="14" fillId="2" borderId="0" xfId="0" applyFont="1" applyFill="1" applyAlignment="1">
      <alignment vertical="center"/>
    </xf>
    <xf numFmtId="0" fontId="14" fillId="2" borderId="0" xfId="0" applyFont="1" applyFill="1" applyBorder="1" applyAlignment="1">
      <alignment vertical="center"/>
    </xf>
    <xf numFmtId="0" fontId="14" fillId="2" borderId="0" xfId="0" applyFont="1" applyFill="1" applyBorder="1" applyAlignment="1">
      <alignment horizontal="center"/>
    </xf>
    <xf numFmtId="165" fontId="13" fillId="2" borderId="25" xfId="0" applyNumberFormat="1" applyFont="1" applyFill="1" applyBorder="1" applyAlignment="1"/>
    <xf numFmtId="170" fontId="13" fillId="2" borderId="0" xfId="0" applyNumberFormat="1" applyFont="1" applyFill="1" applyBorder="1" applyAlignment="1">
      <alignment vertical="center"/>
    </xf>
    <xf numFmtId="0" fontId="15" fillId="2" borderId="26" xfId="0" applyFont="1" applyFill="1" applyBorder="1" applyAlignment="1">
      <alignment horizontal="center" vertical="center"/>
    </xf>
    <xf numFmtId="165" fontId="14" fillId="2" borderId="0" xfId="0" applyNumberFormat="1" applyFont="1" applyFill="1" applyBorder="1" applyAlignment="1">
      <alignment vertical="center"/>
    </xf>
    <xf numFmtId="0" fontId="14" fillId="2" borderId="0" xfId="0" applyFont="1" applyFill="1" applyBorder="1" applyAlignment="1">
      <alignment horizontal="center" vertical="center"/>
    </xf>
    <xf numFmtId="167" fontId="13" fillId="2" borderId="26" xfId="7" applyNumberFormat="1" applyFont="1" applyFill="1" applyBorder="1" applyAlignment="1">
      <alignment horizontal="center" vertical="center" wrapText="1"/>
    </xf>
    <xf numFmtId="167" fontId="13" fillId="2" borderId="26" xfId="7" applyNumberFormat="1" applyFont="1" applyFill="1" applyBorder="1" applyAlignment="1">
      <alignment horizontal="center"/>
    </xf>
    <xf numFmtId="169" fontId="13" fillId="2" borderId="26" xfId="7" applyNumberFormat="1" applyFont="1" applyFill="1" applyBorder="1" applyAlignment="1">
      <alignment horizontal="center" vertical="center"/>
    </xf>
    <xf numFmtId="165" fontId="15" fillId="2" borderId="26" xfId="0" applyNumberFormat="1" applyFont="1" applyFill="1" applyBorder="1"/>
    <xf numFmtId="165" fontId="12" fillId="2" borderId="0" xfId="0" applyNumberFormat="1" applyFont="1" applyFill="1" applyBorder="1"/>
    <xf numFmtId="0" fontId="12" fillId="2" borderId="0" xfId="0" applyFont="1" applyFill="1" applyBorder="1"/>
    <xf numFmtId="0" fontId="15" fillId="2" borderId="0" xfId="0" applyFont="1" applyFill="1" applyBorder="1"/>
    <xf numFmtId="0" fontId="15" fillId="2" borderId="0" xfId="0" applyFont="1" applyFill="1" applyBorder="1" applyAlignment="1">
      <alignment horizontal="center"/>
    </xf>
    <xf numFmtId="0" fontId="13" fillId="2" borderId="0" xfId="4" applyFont="1" applyFill="1" applyBorder="1" applyAlignment="1">
      <alignment horizontal="left" vertical="center" wrapText="1"/>
    </xf>
    <xf numFmtId="0" fontId="13" fillId="3" borderId="0" xfId="0" applyFont="1" applyFill="1" applyAlignment="1">
      <alignment vertical="center" wrapText="1"/>
    </xf>
    <xf numFmtId="173" fontId="8" fillId="2" borderId="0" xfId="0" applyNumberFormat="1" applyFont="1" applyFill="1" applyBorder="1" applyAlignment="1">
      <alignment horizontal="center" vertical="center" wrapText="1"/>
    </xf>
    <xf numFmtId="173" fontId="8" fillId="2" borderId="6" xfId="0" applyNumberFormat="1" applyFont="1" applyFill="1" applyBorder="1" applyAlignment="1">
      <alignment horizontal="center" vertical="center" wrapText="1"/>
    </xf>
    <xf numFmtId="173" fontId="8" fillId="2" borderId="6" xfId="1" applyNumberFormat="1" applyFont="1" applyFill="1" applyBorder="1" applyAlignment="1">
      <alignment horizontal="center" vertical="center" wrapText="1"/>
    </xf>
    <xf numFmtId="173" fontId="8" fillId="2" borderId="7" xfId="0" applyNumberFormat="1" applyFont="1" applyFill="1" applyBorder="1" applyAlignment="1">
      <alignment horizontal="center" vertical="center" wrapText="1"/>
    </xf>
    <xf numFmtId="173" fontId="8" fillId="2" borderId="7" xfId="1" applyNumberFormat="1" applyFont="1" applyFill="1" applyBorder="1" applyAlignment="1">
      <alignment horizontal="center" vertical="center" wrapText="1"/>
    </xf>
    <xf numFmtId="0" fontId="8" fillId="2" borderId="5" xfId="0"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4" fontId="8" fillId="2" borderId="6" xfId="1" applyNumberFormat="1" applyFont="1" applyFill="1" applyBorder="1" applyAlignment="1">
      <alignment horizontal="center" vertical="center" wrapText="1"/>
    </xf>
    <xf numFmtId="0" fontId="8" fillId="2" borderId="7" xfId="1" applyFont="1" applyFill="1" applyBorder="1" applyAlignment="1">
      <alignment horizontal="center" vertical="center"/>
    </xf>
    <xf numFmtId="0" fontId="10" fillId="2" borderId="0" xfId="1" applyFont="1" applyFill="1" applyAlignment="1">
      <alignment horizontal="center" vertical="center" wrapText="1"/>
    </xf>
    <xf numFmtId="0" fontId="8" fillId="20" borderId="6" xfId="0"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49" fontId="8" fillId="20" borderId="6"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5" xfId="1"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0" fontId="8" fillId="20" borderId="6" xfId="1" applyFont="1" applyFill="1" applyBorder="1" applyAlignment="1">
      <alignment horizontal="center" vertical="center" wrapText="1"/>
    </xf>
    <xf numFmtId="0" fontId="8" fillId="2" borderId="7" xfId="1" applyFont="1" applyFill="1" applyBorder="1" applyAlignment="1">
      <alignment vertical="center" wrapText="1"/>
    </xf>
    <xf numFmtId="0" fontId="10" fillId="2" borderId="0" xfId="1" applyFont="1" applyFill="1" applyBorder="1" applyAlignment="1">
      <alignment horizontal="center" vertical="center" wrapText="1"/>
    </xf>
    <xf numFmtId="4" fontId="10" fillId="2" borderId="7" xfId="0" applyNumberFormat="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8" fillId="2" borderId="6" xfId="0" quotePrefix="1" applyFont="1" applyFill="1" applyBorder="1" applyAlignment="1">
      <alignment horizontal="center" vertical="center" wrapText="1"/>
    </xf>
    <xf numFmtId="0" fontId="8" fillId="12" borderId="6" xfId="0" applyFont="1" applyFill="1" applyBorder="1" applyAlignment="1">
      <alignment horizontal="center" vertical="center"/>
    </xf>
    <xf numFmtId="0" fontId="10" fillId="12" borderId="6" xfId="0" applyFont="1" applyFill="1" applyBorder="1" applyAlignment="1">
      <alignment horizontal="center" vertical="center"/>
    </xf>
    <xf numFmtId="0" fontId="8" fillId="2" borderId="6" xfId="11" applyFont="1" applyFill="1" applyBorder="1" applyAlignment="1">
      <alignment horizontal="center" vertical="center" wrapText="1"/>
    </xf>
    <xf numFmtId="0" fontId="8" fillId="2" borderId="0" xfId="11" applyFont="1" applyFill="1" applyBorder="1" applyAlignment="1">
      <alignment horizontal="center" vertical="center" wrapText="1"/>
    </xf>
    <xf numFmtId="166" fontId="10" fillId="2" borderId="6" xfId="0" quotePrefix="1" applyNumberFormat="1" applyFont="1" applyFill="1" applyBorder="1" applyAlignment="1">
      <alignment horizontal="center" vertical="center" wrapText="1"/>
    </xf>
    <xf numFmtId="4" fontId="8" fillId="2" borderId="0" xfId="11" applyNumberFormat="1" applyFont="1" applyFill="1" applyBorder="1" applyAlignment="1">
      <alignment horizontal="center" vertical="center" wrapText="1"/>
    </xf>
    <xf numFmtId="0" fontId="8" fillId="20" borderId="6" xfId="1" applyFont="1" applyFill="1" applyBorder="1" applyAlignment="1">
      <alignment horizontal="center" vertical="center"/>
    </xf>
    <xf numFmtId="0" fontId="8" fillId="2" borderId="11" xfId="11" applyFont="1" applyFill="1" applyBorder="1" applyAlignment="1">
      <alignment horizontal="center" vertical="center" wrapText="1"/>
    </xf>
    <xf numFmtId="173" fontId="8" fillId="2" borderId="11" xfId="0" applyNumberFormat="1" applyFont="1" applyFill="1" applyBorder="1" applyAlignment="1">
      <alignment horizontal="center" vertical="center" wrapText="1"/>
    </xf>
    <xf numFmtId="0" fontId="8" fillId="2" borderId="10" xfId="1" applyFont="1" applyFill="1" applyBorder="1" applyAlignment="1">
      <alignment horizontal="center" vertical="center"/>
    </xf>
    <xf numFmtId="4" fontId="8" fillId="2" borderId="11" xfId="0" applyNumberFormat="1" applyFont="1" applyFill="1" applyBorder="1" applyAlignment="1">
      <alignment horizontal="center" vertical="center" wrapText="1"/>
    </xf>
    <xf numFmtId="173" fontId="8" fillId="2" borderId="12" xfId="0" applyNumberFormat="1" applyFont="1" applyFill="1" applyBorder="1" applyAlignment="1">
      <alignment horizontal="center" vertical="center" wrapText="1"/>
    </xf>
    <xf numFmtId="0" fontId="8" fillId="2" borderId="6" xfId="1" quotePrefix="1" applyFont="1" applyFill="1" applyBorder="1" applyAlignment="1">
      <alignment horizontal="center" vertical="center"/>
    </xf>
    <xf numFmtId="0" fontId="10" fillId="18" borderId="6" xfId="1" applyFont="1" applyFill="1" applyBorder="1" applyAlignment="1">
      <alignment horizontal="center" vertical="center" wrapText="1"/>
    </xf>
    <xf numFmtId="0" fontId="8" fillId="2" borderId="0" xfId="0" applyFont="1" applyFill="1" applyAlignment="1">
      <alignment vertical="center"/>
    </xf>
    <xf numFmtId="0" fontId="19" fillId="2" borderId="0" xfId="0" applyFont="1" applyFill="1" applyAlignment="1">
      <alignment vertical="center"/>
    </xf>
    <xf numFmtId="0" fontId="10" fillId="2" borderId="0" xfId="0" applyFont="1" applyFill="1" applyAlignment="1">
      <alignment vertical="center" wrapText="1"/>
    </xf>
    <xf numFmtId="0" fontId="8" fillId="2" borderId="0" xfId="1" applyFont="1" applyFill="1" applyBorder="1" applyAlignment="1">
      <alignment horizontal="center" vertical="center"/>
    </xf>
    <xf numFmtId="4" fontId="8" fillId="2" borderId="0" xfId="0" applyNumberFormat="1" applyFont="1" applyFill="1" applyBorder="1" applyAlignment="1">
      <alignment horizontal="center" vertical="center" wrapText="1"/>
    </xf>
    <xf numFmtId="173" fontId="10" fillId="2" borderId="0" xfId="0" applyNumberFormat="1" applyFont="1" applyFill="1" applyBorder="1" applyAlignment="1">
      <alignment horizontal="center" vertical="center" wrapText="1"/>
    </xf>
    <xf numFmtId="173" fontId="10" fillId="2" borderId="0" xfId="0" applyNumberFormat="1" applyFont="1" applyFill="1" applyAlignment="1">
      <alignment vertical="center"/>
    </xf>
    <xf numFmtId="0" fontId="8" fillId="2" borderId="6" xfId="0" quotePrefix="1" applyFont="1" applyFill="1" applyBorder="1" applyAlignment="1">
      <alignment horizontal="center" vertical="center"/>
    </xf>
    <xf numFmtId="3" fontId="8" fillId="2" borderId="6" xfId="0" quotePrefix="1" applyNumberFormat="1" applyFont="1" applyFill="1" applyBorder="1" applyAlignment="1">
      <alignment horizontal="center" vertical="center" wrapText="1"/>
    </xf>
    <xf numFmtId="1" fontId="8" fillId="2" borderId="6" xfId="0" quotePrefix="1" applyNumberFormat="1" applyFont="1" applyFill="1" applyBorder="1" applyAlignment="1">
      <alignment horizontal="center" vertical="center" wrapText="1"/>
    </xf>
    <xf numFmtId="1" fontId="8" fillId="2" borderId="6" xfId="0" applyNumberFormat="1" applyFont="1" applyFill="1" applyBorder="1" applyAlignment="1">
      <alignment horizontal="center" vertical="center"/>
    </xf>
    <xf numFmtId="1" fontId="8" fillId="12" borderId="6" xfId="0" applyNumberFormat="1" applyFont="1" applyFill="1" applyBorder="1" applyAlignment="1">
      <alignment horizontal="center" vertical="center"/>
    </xf>
    <xf numFmtId="1" fontId="8" fillId="2" borderId="6" xfId="1" applyNumberFormat="1" applyFont="1" applyFill="1" applyBorder="1" applyAlignment="1">
      <alignment horizontal="center" vertical="center"/>
    </xf>
    <xf numFmtId="1" fontId="8" fillId="2" borderId="6" xfId="1" applyNumberFormat="1" applyFont="1" applyFill="1" applyBorder="1" applyAlignment="1">
      <alignment horizontal="center" vertical="center" wrapText="1"/>
    </xf>
    <xf numFmtId="1" fontId="10" fillId="12" borderId="6" xfId="0" applyNumberFormat="1" applyFont="1" applyFill="1" applyBorder="1" applyAlignment="1">
      <alignment horizontal="center" vertical="center"/>
    </xf>
    <xf numFmtId="1" fontId="8" fillId="2" borderId="6" xfId="11" applyNumberFormat="1" applyFont="1" applyFill="1" applyBorder="1" applyAlignment="1">
      <alignment horizontal="center" vertical="center" wrapText="1"/>
    </xf>
    <xf numFmtId="1" fontId="8" fillId="2" borderId="11" xfId="11" applyNumberFormat="1" applyFont="1" applyFill="1" applyBorder="1" applyAlignment="1">
      <alignment horizontal="center" vertical="center" wrapText="1"/>
    </xf>
    <xf numFmtId="1" fontId="8" fillId="2" borderId="0" xfId="11" applyNumberFormat="1" applyFont="1" applyFill="1" applyBorder="1" applyAlignment="1">
      <alignment horizontal="center" vertical="center" wrapText="1"/>
    </xf>
    <xf numFmtId="1" fontId="8" fillId="2" borderId="0" xfId="0" applyNumberFormat="1" applyFont="1" applyFill="1" applyAlignment="1">
      <alignment vertical="center"/>
    </xf>
    <xf numFmtId="1" fontId="8" fillId="2" borderId="6" xfId="1" quotePrefix="1" applyNumberFormat="1" applyFont="1" applyFill="1" applyBorder="1" applyAlignment="1">
      <alignment horizontal="center" vertical="center" wrapText="1"/>
    </xf>
    <xf numFmtId="1" fontId="8" fillId="2" borderId="6" xfId="0" quotePrefix="1" applyNumberFormat="1" applyFont="1" applyFill="1" applyBorder="1" applyAlignment="1">
      <alignment horizontal="center" vertical="center"/>
    </xf>
    <xf numFmtId="166" fontId="8" fillId="2" borderId="6" xfId="0" quotePrefix="1" applyNumberFormat="1" applyFont="1" applyFill="1" applyBorder="1" applyAlignment="1">
      <alignment horizontal="center" vertical="center" wrapText="1"/>
    </xf>
    <xf numFmtId="166" fontId="8" fillId="2" borderId="11" xfId="0" quotePrefix="1" applyNumberFormat="1" applyFont="1" applyFill="1" applyBorder="1" applyAlignment="1">
      <alignment horizontal="center" vertical="center" wrapText="1"/>
    </xf>
    <xf numFmtId="165" fontId="8" fillId="2" borderId="6" xfId="0" quotePrefix="1" applyNumberFormat="1" applyFont="1" applyFill="1" applyBorder="1" applyAlignment="1">
      <alignment horizontal="center" vertical="center" wrapText="1"/>
    </xf>
    <xf numFmtId="165" fontId="8" fillId="2" borderId="6" xfId="0" applyNumberFormat="1" applyFont="1" applyFill="1" applyBorder="1" applyAlignment="1">
      <alignment horizontal="center" vertical="center" wrapText="1"/>
    </xf>
    <xf numFmtId="165" fontId="8" fillId="20" borderId="6" xfId="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5" fontId="8" fillId="2" borderId="0" xfId="11" applyNumberFormat="1" applyFont="1" applyFill="1" applyBorder="1" applyAlignment="1">
      <alignment horizontal="center" vertical="center" wrapText="1"/>
    </xf>
    <xf numFmtId="165" fontId="8" fillId="2" borderId="0" xfId="0" applyNumberFormat="1" applyFont="1" applyFill="1" applyAlignment="1">
      <alignment vertical="center"/>
    </xf>
    <xf numFmtId="0" fontId="26" fillId="2" borderId="0" xfId="0" applyFont="1" applyFill="1" applyBorder="1" applyAlignment="1">
      <alignment vertical="center" wrapText="1"/>
    </xf>
    <xf numFmtId="0" fontId="25"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26" fillId="2" borderId="0" xfId="0" applyFont="1" applyFill="1" applyAlignment="1">
      <alignment horizontal="left" vertical="center" wrapText="1"/>
    </xf>
    <xf numFmtId="0" fontId="26" fillId="2" borderId="0" xfId="0" applyFont="1" applyFill="1" applyAlignment="1">
      <alignment vertical="center" wrapText="1"/>
    </xf>
    <xf numFmtId="0" fontId="23" fillId="4" borderId="2" xfId="3" applyFont="1" applyFill="1" applyBorder="1" applyAlignment="1">
      <alignment horizontal="center" vertical="center"/>
    </xf>
    <xf numFmtId="0" fontId="23" fillId="4" borderId="3" xfId="3" applyFont="1" applyFill="1" applyBorder="1" applyAlignment="1">
      <alignment horizontal="left" vertical="center" wrapText="1"/>
    </xf>
    <xf numFmtId="0" fontId="23" fillId="2" borderId="0" xfId="0" applyFont="1" applyFill="1" applyAlignment="1">
      <alignment vertical="center"/>
    </xf>
    <xf numFmtId="0" fontId="22" fillId="11" borderId="5" xfId="3" applyFont="1" applyFill="1" applyBorder="1" applyAlignment="1">
      <alignment horizontal="center" vertical="center"/>
    </xf>
    <xf numFmtId="0" fontId="22" fillId="11" borderId="6" xfId="3"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0" fontId="22" fillId="2" borderId="0" xfId="0" applyFont="1" applyFill="1" applyAlignment="1">
      <alignment vertical="center"/>
    </xf>
    <xf numFmtId="0" fontId="9" fillId="2" borderId="5" xfId="3" applyFont="1" applyFill="1" applyBorder="1" applyAlignment="1">
      <alignment horizontal="center" vertical="center"/>
    </xf>
    <xf numFmtId="0" fontId="9" fillId="2" borderId="6" xfId="3" applyFont="1" applyFill="1" applyBorder="1" applyAlignment="1">
      <alignment vertical="center" wrapText="1"/>
    </xf>
    <xf numFmtId="165" fontId="9" fillId="2" borderId="6" xfId="8" applyNumberFormat="1" applyFont="1" applyFill="1" applyBorder="1" applyAlignment="1">
      <alignment vertical="center"/>
    </xf>
    <xf numFmtId="165" fontId="21" fillId="2" borderId="6" xfId="3" applyNumberFormat="1" applyFont="1" applyFill="1" applyBorder="1" applyAlignment="1">
      <alignment horizontal="center" vertical="center"/>
    </xf>
    <xf numFmtId="2" fontId="9" fillId="2" borderId="6" xfId="3" applyNumberFormat="1" applyFont="1" applyFill="1" applyBorder="1" applyAlignment="1">
      <alignment horizontal="center" vertical="center"/>
    </xf>
    <xf numFmtId="0" fontId="9" fillId="2" borderId="6" xfId="3" applyNumberFormat="1" applyFont="1" applyFill="1" applyBorder="1" applyAlignment="1">
      <alignment horizontal="center" vertical="center" wrapText="1"/>
    </xf>
    <xf numFmtId="0" fontId="9" fillId="2" borderId="6" xfId="3" applyFont="1" applyFill="1" applyBorder="1" applyAlignment="1">
      <alignment horizontal="center" vertical="center" wrapText="1"/>
    </xf>
    <xf numFmtId="0" fontId="21" fillId="2" borderId="6" xfId="3" applyFont="1" applyFill="1" applyBorder="1" applyAlignment="1">
      <alignment horizontal="center" vertical="center" wrapText="1"/>
    </xf>
    <xf numFmtId="0" fontId="9" fillId="2" borderId="0" xfId="0" applyFont="1" applyFill="1" applyAlignment="1">
      <alignment vertical="center"/>
    </xf>
    <xf numFmtId="0" fontId="9" fillId="2" borderId="10" xfId="3" applyFont="1" applyFill="1" applyBorder="1" applyAlignment="1">
      <alignment horizontal="center" vertical="center"/>
    </xf>
    <xf numFmtId="0" fontId="9" fillId="2" borderId="11" xfId="3" applyFont="1" applyFill="1" applyBorder="1" applyAlignment="1">
      <alignment vertical="center" wrapText="1"/>
    </xf>
    <xf numFmtId="165" fontId="9" fillId="3" borderId="11" xfId="8" applyNumberFormat="1" applyFont="1" applyFill="1" applyBorder="1" applyAlignment="1">
      <alignment vertical="center"/>
    </xf>
    <xf numFmtId="165" fontId="21" fillId="2" borderId="11" xfId="3" applyNumberFormat="1" applyFont="1" applyFill="1" applyBorder="1" applyAlignment="1">
      <alignment horizontal="center" vertical="center"/>
    </xf>
    <xf numFmtId="0" fontId="13" fillId="2" borderId="0" xfId="0" applyFont="1" applyFill="1" applyAlignment="1">
      <alignment horizontal="center"/>
    </xf>
    <xf numFmtId="0" fontId="13" fillId="2" borderId="0" xfId="0" applyFont="1" applyFill="1" applyBorder="1" applyAlignment="1">
      <alignment horizontal="center"/>
    </xf>
    <xf numFmtId="0" fontId="16" fillId="2" borderId="0" xfId="0" applyFont="1" applyFill="1" applyAlignment="1">
      <alignment horizontal="center"/>
    </xf>
    <xf numFmtId="0" fontId="13" fillId="3" borderId="0" xfId="0" applyFont="1" applyFill="1" applyAlignment="1">
      <alignment horizontal="center"/>
    </xf>
    <xf numFmtId="165" fontId="9" fillId="3" borderId="6" xfId="8" applyNumberFormat="1" applyFont="1" applyFill="1" applyBorder="1" applyAlignment="1">
      <alignment vertical="center"/>
    </xf>
    <xf numFmtId="0" fontId="9" fillId="2" borderId="7" xfId="0" applyFont="1" applyFill="1" applyBorder="1" applyAlignment="1">
      <alignment horizontal="center" vertical="center"/>
    </xf>
    <xf numFmtId="0" fontId="23" fillId="11" borderId="5" xfId="4" applyFont="1" applyFill="1" applyBorder="1" applyAlignment="1">
      <alignment horizontal="center" vertical="center"/>
    </xf>
    <xf numFmtId="0" fontId="23" fillId="11" borderId="6" xfId="4" applyFont="1" applyFill="1" applyBorder="1" applyAlignment="1">
      <alignment horizontal="center" vertical="center" wrapText="1"/>
    </xf>
    <xf numFmtId="0" fontId="9" fillId="2" borderId="5" xfId="4" applyFont="1" applyFill="1" applyBorder="1" applyAlignment="1">
      <alignment horizontal="center" vertical="center"/>
    </xf>
    <xf numFmtId="0" fontId="9" fillId="2" borderId="6" xfId="4" applyFont="1" applyFill="1" applyBorder="1" applyAlignment="1">
      <alignment horizontal="left" vertical="center" wrapText="1"/>
    </xf>
    <xf numFmtId="0" fontId="9" fillId="2" borderId="10" xfId="4" applyFont="1" applyFill="1" applyBorder="1" applyAlignment="1">
      <alignment horizontal="center" vertical="center"/>
    </xf>
    <xf numFmtId="0" fontId="9" fillId="2" borderId="11" xfId="4" applyFont="1" applyFill="1" applyBorder="1" applyAlignment="1">
      <alignment horizontal="left" vertical="center" wrapText="1"/>
    </xf>
    <xf numFmtId="0" fontId="23" fillId="4" borderId="2" xfId="0" applyFont="1" applyFill="1" applyBorder="1" applyAlignment="1">
      <alignment horizontal="center" vertical="center" wrapText="1"/>
    </xf>
    <xf numFmtId="0" fontId="27" fillId="2" borderId="0" xfId="0" applyFont="1" applyFill="1"/>
    <xf numFmtId="0" fontId="27" fillId="0" borderId="0" xfId="0" applyFont="1"/>
    <xf numFmtId="0" fontId="23" fillId="11" borderId="5" xfId="3" applyFont="1" applyFill="1" applyBorder="1" applyAlignment="1">
      <alignment horizontal="center" vertical="center"/>
    </xf>
    <xf numFmtId="0" fontId="23" fillId="11" borderId="6" xfId="3" applyFont="1" applyFill="1" applyBorder="1" applyAlignment="1">
      <alignment horizontal="center" vertical="center" wrapText="1"/>
    </xf>
    <xf numFmtId="0" fontId="9" fillId="2" borderId="10" xfId="3"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2" fontId="22" fillId="11" borderId="3"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0" fontId="9" fillId="2" borderId="6" xfId="3" applyFont="1" applyFill="1" applyBorder="1" applyAlignment="1">
      <alignment horizontal="left" vertical="center" wrapText="1"/>
    </xf>
    <xf numFmtId="0" fontId="9" fillId="2" borderId="6" xfId="3" applyNumberFormat="1" applyFont="1" applyFill="1" applyBorder="1" applyAlignment="1">
      <alignment horizontal="center" vertical="center"/>
    </xf>
    <xf numFmtId="0" fontId="21" fillId="2" borderId="6" xfId="3" quotePrefix="1" applyFont="1" applyFill="1" applyBorder="1" applyAlignment="1">
      <alignment horizontal="center" vertical="center" wrapText="1"/>
    </xf>
    <xf numFmtId="2" fontId="9" fillId="2" borderId="6" xfId="3" applyNumberFormat="1" applyFont="1" applyFill="1" applyBorder="1" applyAlignment="1">
      <alignment horizontal="center" vertical="center"/>
    </xf>
    <xf numFmtId="0" fontId="23" fillId="2" borderId="2" xfId="0"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165" fontId="9" fillId="2" borderId="0" xfId="0" applyNumberFormat="1" applyFont="1" applyFill="1" applyBorder="1" applyAlignment="1">
      <alignment horizontal="center" vertical="center" wrapText="1"/>
    </xf>
    <xf numFmtId="0" fontId="9" fillId="2" borderId="0" xfId="0" applyFont="1" applyFill="1" applyAlignment="1">
      <alignment horizontal="center" vertical="center"/>
    </xf>
    <xf numFmtId="0" fontId="23" fillId="2" borderId="0" xfId="0" applyFont="1" applyFill="1" applyBorder="1" applyAlignment="1">
      <alignment vertical="center"/>
    </xf>
    <xf numFmtId="0" fontId="23" fillId="2" borderId="0" xfId="0" applyFont="1" applyFill="1" applyBorder="1" applyAlignment="1">
      <alignment horizontal="center" vertical="center"/>
    </xf>
    <xf numFmtId="0" fontId="23"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165" fontId="9" fillId="2" borderId="6" xfId="3" applyNumberFormat="1" applyFont="1" applyFill="1" applyBorder="1" applyAlignment="1">
      <alignment horizontal="center" vertical="center"/>
    </xf>
    <xf numFmtId="0" fontId="9" fillId="2" borderId="6" xfId="0" applyFont="1" applyFill="1" applyBorder="1" applyAlignment="1">
      <alignment horizontal="center" vertical="center"/>
    </xf>
    <xf numFmtId="165" fontId="9" fillId="8" borderId="6" xfId="8" applyNumberFormat="1" applyFont="1" applyFill="1" applyBorder="1" applyAlignment="1">
      <alignment vertical="center"/>
    </xf>
    <xf numFmtId="0" fontId="9" fillId="2" borderId="0" xfId="0" applyFont="1" applyFill="1" applyBorder="1" applyAlignment="1">
      <alignment vertical="center"/>
    </xf>
    <xf numFmtId="170" fontId="9" fillId="2" borderId="0" xfId="0" applyNumberFormat="1" applyFont="1" applyFill="1" applyBorder="1" applyAlignment="1">
      <alignment horizontal="center" vertical="center"/>
    </xf>
    <xf numFmtId="0" fontId="9" fillId="2" borderId="0" xfId="0" applyFont="1" applyFill="1" applyBorder="1" applyAlignment="1">
      <alignment horizontal="center" vertical="center"/>
    </xf>
    <xf numFmtId="44" fontId="9" fillId="2" borderId="0" xfId="8" applyFont="1" applyFill="1" applyBorder="1" applyAlignment="1">
      <alignment horizontal="center" vertical="center"/>
    </xf>
    <xf numFmtId="0" fontId="9" fillId="12" borderId="7" xfId="0" applyFont="1" applyFill="1" applyBorder="1" applyAlignment="1">
      <alignment horizontal="center"/>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2" fontId="9" fillId="2" borderId="6" xfId="3" applyNumberFormat="1" applyFont="1" applyFill="1" applyBorder="1" applyAlignment="1">
      <alignment horizontal="center" vertical="center" wrapText="1"/>
    </xf>
    <xf numFmtId="0" fontId="9" fillId="2" borderId="6" xfId="11" applyFont="1" applyFill="1" applyBorder="1" applyAlignment="1">
      <alignment vertical="center" wrapText="1"/>
    </xf>
    <xf numFmtId="165" fontId="9" fillId="8" borderId="6" xfId="12" applyNumberFormat="1" applyFont="1" applyFill="1" applyBorder="1" applyAlignment="1">
      <alignment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2" fontId="9" fillId="2" borderId="6" xfId="3" quotePrefix="1" applyNumberFormat="1" applyFont="1" applyFill="1" applyBorder="1" applyAlignment="1">
      <alignment horizontal="center" vertical="center" wrapText="1"/>
    </xf>
    <xf numFmtId="2" fontId="9" fillId="2" borderId="6" xfId="3" quotePrefix="1" applyNumberFormat="1" applyFont="1" applyFill="1" applyBorder="1" applyAlignment="1">
      <alignment horizontal="center" vertical="center"/>
    </xf>
    <xf numFmtId="165" fontId="9" fillId="2" borderId="7" xfId="0"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0" fontId="23" fillId="2" borderId="0" xfId="0" applyFont="1" applyFill="1" applyBorder="1" applyAlignment="1">
      <alignment vertical="center" wrapText="1"/>
    </xf>
    <xf numFmtId="0" fontId="9" fillId="2" borderId="0" xfId="0" applyFont="1" applyFill="1" applyBorder="1" applyAlignment="1">
      <alignment vertical="center" wrapText="1"/>
    </xf>
    <xf numFmtId="165" fontId="23" fillId="2" borderId="0" xfId="0" applyNumberFormat="1" applyFont="1" applyFill="1" applyBorder="1" applyAlignment="1">
      <alignment vertical="center" wrapText="1"/>
    </xf>
    <xf numFmtId="165" fontId="9" fillId="2" borderId="0" xfId="0" applyNumberFormat="1" applyFont="1" applyFill="1" applyBorder="1" applyAlignment="1">
      <alignment vertical="center" wrapText="1"/>
    </xf>
    <xf numFmtId="170" fontId="9" fillId="3" borderId="6" xfId="3" applyNumberFormat="1" applyFont="1" applyFill="1" applyBorder="1" applyAlignment="1">
      <alignment horizontal="left" vertical="center" wrapText="1"/>
    </xf>
    <xf numFmtId="165" fontId="23" fillId="2" borderId="0" xfId="0" applyNumberFormat="1" applyFont="1" applyFill="1" applyBorder="1" applyAlignment="1">
      <alignment vertical="center"/>
    </xf>
    <xf numFmtId="49" fontId="8" fillId="2" borderId="6" xfId="1" applyNumberFormat="1"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165" fontId="9" fillId="2" borderId="0" xfId="0" applyNumberFormat="1" applyFont="1" applyFill="1" applyBorder="1" applyAlignment="1">
      <alignment horizontal="center" vertical="center" wrapText="1"/>
    </xf>
    <xf numFmtId="0" fontId="9" fillId="2" borderId="0" xfId="3" applyFont="1" applyFill="1" applyBorder="1" applyAlignment="1">
      <alignment vertical="center" wrapText="1"/>
    </xf>
    <xf numFmtId="0" fontId="21" fillId="2" borderId="6" xfId="0" applyFont="1" applyFill="1" applyBorder="1" applyAlignment="1">
      <alignment horizontal="center" vertical="center"/>
    </xf>
    <xf numFmtId="165" fontId="9" fillId="2" borderId="0" xfId="0" applyNumberFormat="1" applyFont="1" applyFill="1" applyBorder="1" applyAlignment="1">
      <alignment vertical="center"/>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0" fontId="10" fillId="11" borderId="2"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9" fillId="0" borderId="6" xfId="0" applyFont="1" applyBorder="1" applyAlignment="1">
      <alignment vertical="top"/>
    </xf>
    <xf numFmtId="170" fontId="9" fillId="0" borderId="6" xfId="0" applyNumberFormat="1" applyFont="1" applyBorder="1" applyAlignment="1">
      <alignment vertical="top"/>
    </xf>
    <xf numFmtId="0" fontId="9" fillId="0" borderId="7" xfId="0" applyFont="1" applyBorder="1" applyAlignment="1">
      <alignment horizontal="center" vertical="top"/>
    </xf>
    <xf numFmtId="0" fontId="12" fillId="6" borderId="0" xfId="0" applyFont="1" applyFill="1" applyBorder="1" applyAlignment="1">
      <alignment horizontal="right" vertical="center"/>
    </xf>
    <xf numFmtId="165" fontId="12" fillId="6" borderId="0" xfId="0" applyNumberFormat="1" applyFont="1" applyFill="1" applyBorder="1" applyAlignment="1">
      <alignment vertical="center"/>
    </xf>
    <xf numFmtId="165" fontId="12" fillId="6" borderId="0" xfId="0" applyNumberFormat="1" applyFont="1" applyFill="1" applyBorder="1" applyAlignment="1">
      <alignment horizontal="center" vertical="center"/>
    </xf>
    <xf numFmtId="0" fontId="23" fillId="11" borderId="2" xfId="0" applyFont="1" applyFill="1" applyBorder="1" applyAlignment="1">
      <alignment horizontal="center" vertical="center"/>
    </xf>
    <xf numFmtId="0" fontId="23" fillId="11" borderId="3" xfId="0" applyFont="1" applyFill="1" applyBorder="1" applyAlignment="1">
      <alignment horizontal="center" vertical="center"/>
    </xf>
    <xf numFmtId="170" fontId="23" fillId="11" borderId="3" xfId="0" applyNumberFormat="1" applyFont="1" applyFill="1" applyBorder="1" applyAlignment="1">
      <alignment horizontal="center" vertical="center"/>
    </xf>
    <xf numFmtId="170" fontId="23" fillId="11" borderId="22" xfId="0" applyNumberFormat="1" applyFont="1" applyFill="1" applyBorder="1" applyAlignment="1">
      <alignment horizontal="center" vertical="center" wrapText="1"/>
    </xf>
    <xf numFmtId="0" fontId="23" fillId="11" borderId="4" xfId="0" applyFont="1" applyFill="1" applyBorder="1" applyAlignment="1">
      <alignment horizontal="center" vertical="center"/>
    </xf>
    <xf numFmtId="0" fontId="13" fillId="2" borderId="0" xfId="0" applyFont="1" applyFill="1" applyAlignment="1">
      <alignment horizontal="center" vertical="top"/>
    </xf>
    <xf numFmtId="172" fontId="9" fillId="2" borderId="5" xfId="0" applyNumberFormat="1" applyFont="1" applyFill="1" applyBorder="1" applyAlignment="1">
      <alignment horizontal="center" vertical="top"/>
    </xf>
    <xf numFmtId="170" fontId="9" fillId="0" borderId="14" xfId="0" applyNumberFormat="1" applyFont="1" applyBorder="1" applyAlignment="1">
      <alignment horizontal="center" vertical="top"/>
    </xf>
    <xf numFmtId="0" fontId="13" fillId="2" borderId="0" xfId="0" applyFont="1" applyFill="1" applyBorder="1" applyAlignment="1">
      <alignment horizontal="center" vertical="top"/>
    </xf>
    <xf numFmtId="170" fontId="23" fillId="2" borderId="11" xfId="0" applyNumberFormat="1" applyFont="1" applyFill="1" applyBorder="1" applyAlignment="1">
      <alignment vertical="center"/>
    </xf>
    <xf numFmtId="170" fontId="13" fillId="2" borderId="0" xfId="0" applyNumberFormat="1" applyFont="1" applyFill="1" applyAlignment="1">
      <alignment vertical="top"/>
    </xf>
    <xf numFmtId="0" fontId="9" fillId="2" borderId="0" xfId="0" applyFont="1" applyFill="1"/>
    <xf numFmtId="0" fontId="9" fillId="0" borderId="0" xfId="0" applyFont="1"/>
    <xf numFmtId="0" fontId="23" fillId="11" borderId="37" xfId="0" applyFont="1" applyFill="1" applyBorder="1" applyAlignment="1">
      <alignment horizontal="center" vertical="center"/>
    </xf>
    <xf numFmtId="0" fontId="23" fillId="11" borderId="37" xfId="0" applyFont="1" applyFill="1" applyBorder="1" applyAlignment="1">
      <alignment vertical="center"/>
    </xf>
    <xf numFmtId="0" fontId="9" fillId="0" borderId="36" xfId="0" applyFont="1" applyBorder="1" applyAlignment="1">
      <alignment horizontal="left" vertical="center"/>
    </xf>
    <xf numFmtId="165" fontId="9" fillId="0" borderId="37" xfId="0" applyNumberFormat="1" applyFont="1" applyBorder="1" applyAlignment="1">
      <alignment horizontal="right" vertical="center"/>
    </xf>
    <xf numFmtId="165" fontId="9" fillId="0" borderId="51" xfId="0" applyNumberFormat="1" applyFont="1" applyBorder="1" applyAlignment="1">
      <alignment horizontal="right" vertical="center"/>
    </xf>
    <xf numFmtId="165" fontId="9" fillId="0" borderId="38" xfId="0" applyNumberFormat="1" applyFont="1" applyBorder="1" applyAlignment="1">
      <alignment vertical="center"/>
    </xf>
    <xf numFmtId="165" fontId="9" fillId="2" borderId="0" xfId="0" applyNumberFormat="1" applyFont="1" applyFill="1"/>
    <xf numFmtId="165" fontId="9" fillId="0" borderId="37" xfId="0" applyNumberFormat="1" applyFont="1" applyBorder="1" applyAlignment="1">
      <alignment vertical="center"/>
    </xf>
    <xf numFmtId="165" fontId="23" fillId="0" borderId="37" xfId="0" applyNumberFormat="1" applyFont="1" applyBorder="1" applyAlignment="1">
      <alignment vertical="center"/>
    </xf>
    <xf numFmtId="165" fontId="23" fillId="2" borderId="38" xfId="0" applyNumberFormat="1" applyFont="1" applyFill="1" applyBorder="1"/>
    <xf numFmtId="8" fontId="9" fillId="2" borderId="0" xfId="0" applyNumberFormat="1" applyFont="1" applyFill="1"/>
    <xf numFmtId="0" fontId="9" fillId="2" borderId="41" xfId="0" applyFont="1" applyFill="1" applyBorder="1" applyAlignment="1">
      <alignment horizontal="center"/>
    </xf>
    <xf numFmtId="165" fontId="9" fillId="0" borderId="51" xfId="0" applyNumberFormat="1" applyFont="1" applyBorder="1" applyAlignment="1">
      <alignment vertical="center"/>
    </xf>
    <xf numFmtId="165" fontId="23" fillId="2" borderId="41" xfId="0" applyNumberFormat="1" applyFont="1" applyFill="1" applyBorder="1" applyAlignment="1">
      <alignment vertical="center"/>
    </xf>
    <xf numFmtId="0" fontId="29" fillId="2" borderId="0" xfId="0" applyFont="1" applyFill="1"/>
    <xf numFmtId="0" fontId="9" fillId="2" borderId="0" xfId="0" applyFont="1" applyFill="1" applyBorder="1"/>
    <xf numFmtId="0" fontId="30" fillId="2" borderId="0" xfId="0" applyFont="1" applyFill="1" applyBorder="1"/>
    <xf numFmtId="0" fontId="23" fillId="12" borderId="0" xfId="0" applyFont="1" applyFill="1"/>
    <xf numFmtId="0" fontId="27" fillId="23" borderId="0" xfId="0" applyFont="1" applyFill="1" applyAlignment="1">
      <alignment horizontal="left"/>
    </xf>
    <xf numFmtId="49" fontId="9" fillId="23" borderId="5" xfId="0" applyNumberFormat="1" applyFont="1" applyFill="1" applyBorder="1" applyAlignment="1">
      <alignment horizontal="center" vertical="center" wrapText="1"/>
    </xf>
    <xf numFmtId="174" fontId="9" fillId="2" borderId="6" xfId="0" applyNumberFormat="1" applyFont="1" applyFill="1" applyBorder="1" applyAlignment="1">
      <alignment horizontal="center" vertical="center"/>
    </xf>
    <xf numFmtId="44" fontId="9" fillId="2" borderId="6" xfId="8" applyNumberFormat="1" applyFont="1" applyFill="1" applyBorder="1" applyAlignment="1">
      <alignment horizontal="center" vertical="center"/>
    </xf>
    <xf numFmtId="165" fontId="9" fillId="23" borderId="6" xfId="0" applyNumberFormat="1" applyFont="1" applyFill="1" applyBorder="1" applyAlignment="1">
      <alignment horizontal="right" vertical="center"/>
    </xf>
    <xf numFmtId="49" fontId="9" fillId="23" borderId="6" xfId="0" applyNumberFormat="1" applyFont="1" applyFill="1" applyBorder="1" applyAlignment="1">
      <alignment horizontal="center" vertical="center" wrapText="1"/>
    </xf>
    <xf numFmtId="0" fontId="9" fillId="23" borderId="7" xfId="0" applyFont="1" applyFill="1" applyBorder="1" applyAlignment="1">
      <alignment horizontal="center" vertical="center"/>
    </xf>
    <xf numFmtId="0" fontId="9" fillId="23" borderId="0" xfId="0" applyFont="1" applyFill="1" applyAlignment="1">
      <alignment horizontal="left"/>
    </xf>
    <xf numFmtId="175" fontId="9" fillId="23" borderId="6" xfId="0" applyNumberFormat="1" applyFont="1" applyFill="1" applyBorder="1" applyAlignment="1">
      <alignment horizontal="center" vertical="center"/>
    </xf>
    <xf numFmtId="49" fontId="9" fillId="23" borderId="6" xfId="0" applyNumberFormat="1" applyFont="1" applyFill="1" applyBorder="1" applyAlignment="1">
      <alignment horizontal="center" vertical="center"/>
    </xf>
    <xf numFmtId="49" fontId="23" fillId="21" borderId="2" xfId="0" applyNumberFormat="1" applyFont="1" applyFill="1" applyBorder="1" applyAlignment="1">
      <alignment horizontal="center" vertical="center" wrapText="1"/>
    </xf>
    <xf numFmtId="49" fontId="23" fillId="21" borderId="3" xfId="0" applyNumberFormat="1" applyFont="1" applyFill="1" applyBorder="1" applyAlignment="1">
      <alignment horizontal="center" vertical="center" wrapText="1"/>
    </xf>
    <xf numFmtId="165" fontId="23" fillId="21" borderId="3" xfId="0" applyNumberFormat="1" applyFont="1" applyFill="1" applyBorder="1" applyAlignment="1">
      <alignment horizontal="center" vertical="center" wrapText="1"/>
    </xf>
    <xf numFmtId="49" fontId="23" fillId="21" borderId="4" xfId="0" applyNumberFormat="1" applyFont="1" applyFill="1" applyBorder="1" applyAlignment="1">
      <alignment horizontal="center" vertical="center" wrapText="1"/>
    </xf>
    <xf numFmtId="0" fontId="9" fillId="0" borderId="0" xfId="0" applyFont="1" applyAlignment="1">
      <alignment vertical="center"/>
    </xf>
    <xf numFmtId="0" fontId="22" fillId="11" borderId="6" xfId="3" applyNumberFormat="1"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0" fontId="23" fillId="11" borderId="3"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165" fontId="13" fillId="2" borderId="0" xfId="0"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0" fontId="9" fillId="2" borderId="6" xfId="3" applyFont="1" applyFill="1" applyBorder="1" applyAlignment="1">
      <alignment horizontal="left" vertical="center" wrapText="1"/>
    </xf>
    <xf numFmtId="2" fontId="9" fillId="2" borderId="6" xfId="3" applyNumberFormat="1" applyFont="1" applyFill="1" applyBorder="1" applyAlignment="1">
      <alignment horizontal="center" vertical="center" wrapText="1"/>
    </xf>
    <xf numFmtId="2" fontId="23" fillId="11" borderId="3" xfId="3" applyNumberFormat="1" applyFont="1" applyFill="1" applyBorder="1" applyAlignment="1">
      <alignment horizontal="center" vertical="center"/>
    </xf>
    <xf numFmtId="0" fontId="9" fillId="2" borderId="11" xfId="4" applyFont="1" applyFill="1" applyBorder="1" applyAlignment="1">
      <alignment vertical="center" wrapText="1"/>
    </xf>
    <xf numFmtId="165" fontId="9" fillId="2" borderId="6" xfId="3" applyNumberFormat="1" applyFont="1" applyFill="1" applyBorder="1" applyAlignment="1">
      <alignment horizontal="left" vertical="center" wrapText="1"/>
    </xf>
    <xf numFmtId="0" fontId="31"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4" xfId="0" applyFont="1" applyFill="1" applyBorder="1" applyAlignment="1">
      <alignment horizontal="left" vertical="center" wrapText="1"/>
    </xf>
    <xf numFmtId="0" fontId="8" fillId="2" borderId="11" xfId="0" applyFont="1" applyFill="1" applyBorder="1" applyAlignment="1">
      <alignment horizontal="left" vertical="center" wrapText="1"/>
    </xf>
    <xf numFmtId="4" fontId="8" fillId="2" borderId="12" xfId="0" applyNumberFormat="1" applyFont="1" applyFill="1" applyBorder="1" applyAlignment="1">
      <alignment horizontal="center" vertical="center" wrapText="1"/>
    </xf>
    <xf numFmtId="0" fontId="9" fillId="2" borderId="7" xfId="0" applyFont="1" applyFill="1" applyBorder="1" applyAlignment="1">
      <alignment horizontal="center"/>
    </xf>
    <xf numFmtId="165" fontId="9" fillId="3" borderId="6" xfId="3" applyNumberFormat="1" applyFont="1" applyFill="1" applyBorder="1" applyAlignment="1">
      <alignment horizontal="right" vertical="center" wrapText="1"/>
    </xf>
    <xf numFmtId="0" fontId="8" fillId="28" borderId="11" xfId="11" applyFont="1" applyFill="1" applyBorder="1" applyAlignment="1">
      <alignment vertical="center" wrapText="1"/>
    </xf>
    <xf numFmtId="165" fontId="9" fillId="3" borderId="11" xfId="3" applyNumberFormat="1" applyFont="1" applyFill="1" applyBorder="1" applyAlignment="1">
      <alignment horizontal="right" vertical="center" wrapText="1"/>
    </xf>
    <xf numFmtId="0" fontId="21" fillId="2" borderId="11" xfId="3" applyFont="1" applyFill="1" applyBorder="1" applyAlignment="1">
      <alignment horizontal="center" vertical="center" wrapText="1"/>
    </xf>
    <xf numFmtId="0" fontId="9" fillId="2" borderId="12" xfId="0" applyFont="1" applyFill="1" applyBorder="1" applyAlignment="1">
      <alignment horizontal="center"/>
    </xf>
    <xf numFmtId="165" fontId="22" fillId="2" borderId="0" xfId="0" applyNumberFormat="1" applyFont="1" applyFill="1" applyAlignment="1">
      <alignment vertical="center"/>
    </xf>
    <xf numFmtId="0" fontId="21" fillId="2" borderId="7" xfId="3" applyFont="1" applyFill="1" applyBorder="1" applyAlignment="1">
      <alignment horizontal="center" vertical="center" wrapText="1"/>
    </xf>
    <xf numFmtId="165" fontId="9" fillId="2" borderId="6" xfId="8" applyNumberFormat="1" applyFont="1" applyFill="1" applyBorder="1" applyAlignment="1">
      <alignment horizontal="right" vertical="center"/>
    </xf>
    <xf numFmtId="165" fontId="9" fillId="2" borderId="0" xfId="0" applyNumberFormat="1" applyFont="1" applyFill="1" applyAlignment="1">
      <alignment vertical="center"/>
    </xf>
    <xf numFmtId="165" fontId="9" fillId="13" borderId="6" xfId="8" applyNumberFormat="1" applyFont="1" applyFill="1" applyBorder="1" applyAlignment="1">
      <alignment vertical="center"/>
    </xf>
    <xf numFmtId="0" fontId="21" fillId="0" borderId="61" xfId="0" applyFont="1" applyBorder="1" applyAlignment="1">
      <alignment horizontal="center" vertical="center" wrapText="1"/>
    </xf>
    <xf numFmtId="165" fontId="21" fillId="2" borderId="6" xfId="3" applyNumberFormat="1" applyFont="1" applyFill="1" applyBorder="1" applyAlignment="1">
      <alignment vertical="center"/>
    </xf>
    <xf numFmtId="0" fontId="9" fillId="2" borderId="5" xfId="3" applyFont="1" applyFill="1" applyBorder="1" applyAlignment="1">
      <alignment horizontal="center" vertical="center" wrapText="1"/>
    </xf>
    <xf numFmtId="0" fontId="9" fillId="2" borderId="8" xfId="3" applyFont="1" applyFill="1" applyBorder="1" applyAlignment="1">
      <alignment horizontal="center" vertical="center" wrapText="1"/>
    </xf>
    <xf numFmtId="165" fontId="9" fillId="3" borderId="9" xfId="8" applyNumberFormat="1" applyFont="1" applyFill="1" applyBorder="1" applyAlignment="1">
      <alignment vertical="center"/>
    </xf>
    <xf numFmtId="165" fontId="21" fillId="2" borderId="9" xfId="3" applyNumberFormat="1" applyFont="1" applyFill="1" applyBorder="1" applyAlignment="1">
      <alignment horizontal="center" vertical="center"/>
    </xf>
    <xf numFmtId="0" fontId="23" fillId="4" borderId="3" xfId="0" applyFont="1" applyFill="1" applyBorder="1" applyAlignment="1">
      <alignment vertical="center" wrapText="1"/>
    </xf>
    <xf numFmtId="0" fontId="9" fillId="2" borderId="6" xfId="0" applyFont="1" applyFill="1" applyBorder="1" applyAlignment="1" applyProtection="1">
      <alignment horizontal="left" vertical="center" wrapText="1"/>
      <protection locked="0"/>
    </xf>
    <xf numFmtId="2" fontId="22" fillId="11" borderId="6" xfId="3" applyNumberFormat="1" applyFont="1" applyFill="1" applyBorder="1" applyAlignment="1">
      <alignment horizontal="center" vertical="center" wrapText="1"/>
    </xf>
    <xf numFmtId="0" fontId="9" fillId="2" borderId="6" xfId="3" applyFont="1" applyFill="1" applyBorder="1" applyAlignment="1">
      <alignment horizontal="center" vertical="center" wrapText="1"/>
    </xf>
    <xf numFmtId="2" fontId="9" fillId="2" borderId="6" xfId="3" applyNumberFormat="1" applyFont="1" applyFill="1" applyBorder="1" applyAlignment="1">
      <alignment horizontal="center" vertical="center"/>
    </xf>
    <xf numFmtId="165" fontId="9" fillId="3" borderId="6" xfId="12" applyNumberFormat="1" applyFont="1" applyFill="1" applyBorder="1" applyAlignment="1">
      <alignment vertical="center"/>
    </xf>
    <xf numFmtId="165" fontId="21" fillId="2" borderId="6" xfId="11" applyNumberFormat="1" applyFont="1" applyFill="1" applyBorder="1" applyAlignment="1">
      <alignment horizontal="center" vertical="center"/>
    </xf>
    <xf numFmtId="2" fontId="9" fillId="2" borderId="6"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0" fontId="9" fillId="2" borderId="6" xfId="3"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2" fontId="9" fillId="2" borderId="6"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0" fontId="9" fillId="2" borderId="6" xfId="3" applyFont="1" applyFill="1" applyBorder="1" applyAlignment="1">
      <alignment horizontal="center" vertical="center" wrapText="1"/>
    </xf>
    <xf numFmtId="0" fontId="21" fillId="2" borderId="6" xfId="3" applyFont="1" applyFill="1" applyBorder="1" applyAlignment="1">
      <alignment horizontal="center" vertical="center"/>
    </xf>
    <xf numFmtId="2" fontId="9" fillId="2" borderId="6"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0" fontId="9" fillId="2" borderId="6" xfId="3"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0" fontId="9" fillId="2" borderId="6" xfId="3" applyFont="1" applyFill="1" applyBorder="1" applyAlignment="1">
      <alignment horizontal="center" vertical="center" wrapText="1"/>
    </xf>
    <xf numFmtId="2" fontId="9" fillId="2" borderId="6" xfId="3" applyNumberFormat="1" applyFont="1" applyFill="1" applyBorder="1" applyAlignment="1">
      <alignment horizontal="center" vertical="center"/>
    </xf>
    <xf numFmtId="0" fontId="21" fillId="2" borderId="0" xfId="0" applyFont="1" applyFill="1" applyAlignment="1">
      <alignment vertical="center"/>
    </xf>
    <xf numFmtId="0" fontId="9" fillId="11" borderId="2"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23" fillId="11" borderId="7" xfId="0" applyFont="1" applyFill="1" applyBorder="1" applyAlignment="1">
      <alignment horizontal="center" vertical="center" wrapText="1"/>
    </xf>
    <xf numFmtId="2" fontId="9" fillId="2" borderId="6"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0" fontId="9" fillId="2" borderId="6" xfId="3" applyFont="1" applyFill="1" applyBorder="1" applyAlignment="1">
      <alignment horizontal="left" vertical="center" wrapText="1"/>
    </xf>
    <xf numFmtId="165" fontId="9" fillId="2" borderId="0" xfId="0" applyNumberFormat="1" applyFont="1" applyFill="1" applyBorder="1" applyAlignment="1">
      <alignment horizontal="center" vertical="center" wrapText="1"/>
    </xf>
    <xf numFmtId="0" fontId="9" fillId="2" borderId="6" xfId="3" applyFont="1" applyFill="1" applyBorder="1" applyAlignment="1">
      <alignment horizontal="center" vertical="center" wrapText="1"/>
    </xf>
    <xf numFmtId="0" fontId="23" fillId="11" borderId="2" xfId="0" applyFont="1" applyFill="1" applyBorder="1" applyAlignment="1">
      <alignment horizontal="center" vertical="center" wrapText="1"/>
    </xf>
    <xf numFmtId="165" fontId="23" fillId="11" borderId="22" xfId="0" applyNumberFormat="1"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left" vertical="center" wrapText="1"/>
    </xf>
    <xf numFmtId="165" fontId="9" fillId="2" borderId="14" xfId="0" applyNumberFormat="1" applyFont="1" applyFill="1" applyBorder="1" applyAlignment="1">
      <alignment vertical="center" wrapText="1"/>
    </xf>
    <xf numFmtId="165" fontId="23" fillId="2" borderId="27" xfId="0" applyNumberFormat="1" applyFont="1" applyFill="1" applyBorder="1" applyAlignment="1">
      <alignment vertical="center" wrapText="1"/>
    </xf>
    <xf numFmtId="0" fontId="33" fillId="2" borderId="0" xfId="0" applyFont="1" applyFill="1" applyBorder="1" applyAlignment="1">
      <alignment horizontal="center" vertical="center"/>
    </xf>
    <xf numFmtId="0" fontId="33" fillId="2" borderId="0" xfId="3" applyFont="1" applyFill="1" applyBorder="1" applyAlignment="1">
      <alignment vertical="center" wrapText="1"/>
    </xf>
    <xf numFmtId="165" fontId="33" fillId="2" borderId="0" xfId="0" applyNumberFormat="1" applyFont="1" applyFill="1" applyBorder="1" applyAlignment="1">
      <alignment vertical="center" wrapText="1"/>
    </xf>
    <xf numFmtId="0" fontId="23" fillId="11" borderId="6" xfId="3" applyFont="1" applyFill="1" applyBorder="1" applyAlignment="1">
      <alignment vertical="center" wrapText="1"/>
    </xf>
    <xf numFmtId="8" fontId="23" fillId="11" borderId="6" xfId="9" applyNumberFormat="1" applyFont="1" applyFill="1" applyBorder="1" applyAlignment="1">
      <alignment horizontal="center" vertical="center"/>
    </xf>
    <xf numFmtId="8" fontId="23" fillId="11" borderId="6" xfId="9" applyNumberFormat="1" applyFont="1" applyFill="1" applyBorder="1" applyAlignment="1">
      <alignment horizontal="center" vertical="center" wrapText="1"/>
    </xf>
    <xf numFmtId="0" fontId="23" fillId="11" borderId="6" xfId="0" applyFont="1" applyFill="1" applyBorder="1" applyAlignment="1">
      <alignment horizontal="center" vertical="center"/>
    </xf>
    <xf numFmtId="0" fontId="23" fillId="11" borderId="6" xfId="0" applyFont="1" applyFill="1" applyBorder="1" applyAlignment="1">
      <alignment horizontal="center" vertical="center" wrapText="1"/>
    </xf>
    <xf numFmtId="165" fontId="9" fillId="2" borderId="6" xfId="3" applyNumberFormat="1" applyFont="1" applyFill="1" applyBorder="1" applyAlignment="1">
      <alignment vertical="center"/>
    </xf>
    <xf numFmtId="165" fontId="9" fillId="2" borderId="6" xfId="3"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165" fontId="9" fillId="2" borderId="6" xfId="3" applyNumberFormat="1" applyFont="1" applyFill="1" applyBorder="1" applyAlignment="1">
      <alignment horizontal="right" vertical="center"/>
    </xf>
    <xf numFmtId="0" fontId="8" fillId="0" borderId="6" xfId="0" applyFont="1" applyBorder="1" applyAlignment="1">
      <alignment horizontal="left" vertical="center"/>
    </xf>
    <xf numFmtId="165" fontId="8" fillId="10" borderId="6" xfId="0" applyNumberFormat="1" applyFont="1" applyFill="1" applyBorder="1" applyAlignment="1">
      <alignment horizontal="right" vertical="center" wrapText="1"/>
    </xf>
    <xf numFmtId="165" fontId="23" fillId="6" borderId="11" xfId="0" applyNumberFormat="1" applyFont="1" applyFill="1" applyBorder="1" applyAlignment="1">
      <alignment vertical="center"/>
    </xf>
    <xf numFmtId="0" fontId="23" fillId="4" borderId="2" xfId="4" applyFont="1" applyFill="1" applyBorder="1" applyAlignment="1">
      <alignment horizontal="center" vertical="center"/>
    </xf>
    <xf numFmtId="165" fontId="9" fillId="2" borderId="6" xfId="8" applyNumberFormat="1" applyFont="1" applyFill="1" applyBorder="1" applyAlignment="1">
      <alignment horizontal="right" vertical="center" wrapText="1"/>
    </xf>
    <xf numFmtId="166" fontId="9" fillId="2" borderId="6" xfId="7" applyNumberFormat="1" applyFont="1" applyFill="1" applyBorder="1" applyAlignment="1" applyProtection="1">
      <alignment vertical="center"/>
    </xf>
    <xf numFmtId="0" fontId="21" fillId="2" borderId="6" xfId="0" applyFont="1" applyFill="1" applyBorder="1" applyAlignment="1">
      <alignment horizontal="center" vertical="center" wrapText="1"/>
    </xf>
    <xf numFmtId="165" fontId="9" fillId="15" borderId="6" xfId="8" applyNumberFormat="1" applyFont="1" applyFill="1" applyBorder="1" applyAlignment="1">
      <alignment vertical="center"/>
    </xf>
    <xf numFmtId="0" fontId="9" fillId="2" borderId="0" xfId="0" applyFont="1" applyFill="1" applyBorder="1" applyAlignment="1">
      <alignment horizontal="left" vertical="center"/>
    </xf>
    <xf numFmtId="165" fontId="23" fillId="2" borderId="0" xfId="0" applyNumberFormat="1" applyFont="1" applyFill="1" applyBorder="1" applyAlignment="1">
      <alignment horizontal="right" vertical="center"/>
    </xf>
    <xf numFmtId="165" fontId="9"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0" fontId="9" fillId="2" borderId="0" xfId="0" applyFont="1" applyFill="1" applyBorder="1" applyAlignment="1">
      <alignment horizontal="left" vertical="center" wrapText="1"/>
    </xf>
    <xf numFmtId="1" fontId="9" fillId="2" borderId="5" xfId="3" applyNumberFormat="1" applyFont="1" applyFill="1" applyBorder="1" applyAlignment="1">
      <alignment horizontal="center" vertical="center"/>
    </xf>
    <xf numFmtId="1" fontId="9" fillId="2" borderId="5" xfId="11" applyNumberFormat="1" applyFont="1" applyFill="1" applyBorder="1" applyAlignment="1">
      <alignment horizontal="center" vertical="center"/>
    </xf>
    <xf numFmtId="0" fontId="9" fillId="2" borderId="6" xfId="11" applyFont="1" applyFill="1" applyBorder="1" applyAlignment="1">
      <alignment horizontal="left" vertical="center" wrapText="1"/>
    </xf>
    <xf numFmtId="165" fontId="9" fillId="3" borderId="6" xfId="8" applyNumberFormat="1" applyFont="1" applyFill="1" applyBorder="1" applyAlignment="1">
      <alignment horizontal="right" vertical="center"/>
    </xf>
    <xf numFmtId="165" fontId="9" fillId="8" borderId="6" xfId="8" applyNumberFormat="1" applyFont="1" applyFill="1" applyBorder="1" applyAlignment="1">
      <alignment horizontal="right" vertical="center" wrapText="1"/>
    </xf>
    <xf numFmtId="0" fontId="21" fillId="2" borderId="6" xfId="0" quotePrefix="1" applyFont="1" applyFill="1" applyBorder="1" applyAlignment="1">
      <alignment horizontal="center" vertical="center"/>
    </xf>
    <xf numFmtId="0" fontId="9" fillId="2" borderId="6" xfId="3"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0" fontId="9" fillId="2" borderId="6" xfId="3" applyFont="1" applyFill="1" applyBorder="1" applyAlignment="1">
      <alignment horizontal="center" vertical="center" wrapText="1"/>
    </xf>
    <xf numFmtId="0" fontId="9" fillId="2" borderId="6" xfId="3" quotePrefix="1" applyFont="1" applyFill="1" applyBorder="1" applyAlignment="1">
      <alignment horizontal="center" vertical="center" wrapText="1"/>
    </xf>
    <xf numFmtId="0" fontId="35" fillId="2" borderId="6" xfId="0" applyFont="1" applyFill="1" applyBorder="1" applyAlignment="1">
      <alignment horizontal="center" wrapText="1"/>
    </xf>
    <xf numFmtId="165" fontId="9" fillId="2" borderId="0" xfId="0"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0" fontId="9" fillId="2" borderId="6" xfId="3" applyFont="1" applyFill="1" applyBorder="1" applyAlignment="1">
      <alignment horizontal="center" vertical="center" wrapText="1"/>
    </xf>
    <xf numFmtId="0" fontId="9" fillId="2" borderId="6" xfId="3"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165" fontId="9" fillId="2" borderId="0" xfId="0" applyNumberFormat="1" applyFont="1" applyFill="1" applyBorder="1" applyAlignment="1">
      <alignment horizontal="center" vertical="center" wrapText="1"/>
    </xf>
    <xf numFmtId="0" fontId="21" fillId="2" borderId="7" xfId="0" applyFont="1" applyFill="1" applyBorder="1" applyAlignment="1">
      <alignment horizontal="center" vertical="center"/>
    </xf>
    <xf numFmtId="165" fontId="9" fillId="2" borderId="6" xfId="11" applyNumberFormat="1" applyFont="1" applyFill="1" applyBorder="1" applyAlignment="1">
      <alignment horizontal="center" vertical="center"/>
    </xf>
    <xf numFmtId="0" fontId="21" fillId="2" borderId="6" xfId="3" applyFont="1" applyFill="1" applyBorder="1" applyAlignment="1">
      <alignment horizontal="center" vertical="top" wrapText="1"/>
    </xf>
    <xf numFmtId="165" fontId="21" fillId="2" borderId="11" xfId="0" applyNumberFormat="1" applyFont="1" applyFill="1" applyBorder="1" applyAlignment="1">
      <alignment horizontal="center" vertical="center"/>
    </xf>
    <xf numFmtId="165" fontId="9" fillId="2" borderId="6" xfId="12" applyNumberFormat="1" applyFont="1" applyFill="1" applyBorder="1" applyAlignment="1">
      <alignment vertical="center" wrapText="1"/>
    </xf>
    <xf numFmtId="0" fontId="9" fillId="2" borderId="0" xfId="0" applyFont="1" applyFill="1" applyBorder="1" applyAlignment="1">
      <alignment vertical="top"/>
    </xf>
    <xf numFmtId="0" fontId="9" fillId="2" borderId="0" xfId="0" applyFont="1" applyFill="1" applyAlignment="1">
      <alignment vertical="top"/>
    </xf>
    <xf numFmtId="165" fontId="9" fillId="2" borderId="6" xfId="12" applyNumberFormat="1" applyFont="1" applyFill="1" applyBorder="1" applyAlignment="1">
      <alignment horizontal="right" vertical="center" wrapText="1"/>
    </xf>
    <xf numFmtId="165" fontId="9" fillId="2" borderId="0" xfId="0" applyNumberFormat="1" applyFont="1" applyFill="1" applyAlignment="1">
      <alignment vertical="top"/>
    </xf>
    <xf numFmtId="165" fontId="9" fillId="2" borderId="6" xfId="12" quotePrefix="1" applyNumberFormat="1" applyFont="1" applyFill="1" applyBorder="1" applyAlignment="1">
      <alignment horizontal="center" vertical="center" wrapText="1"/>
    </xf>
    <xf numFmtId="0" fontId="9" fillId="2" borderId="6" xfId="12" quotePrefix="1" applyNumberFormat="1" applyFont="1" applyFill="1" applyBorder="1" applyAlignment="1">
      <alignment horizontal="center" vertical="center" wrapText="1"/>
    </xf>
    <xf numFmtId="165" fontId="9" fillId="3" borderId="6" xfId="12" applyNumberFormat="1" applyFont="1" applyFill="1" applyBorder="1" applyAlignment="1">
      <alignment horizontal="right" vertical="center" wrapText="1"/>
    </xf>
    <xf numFmtId="0" fontId="9" fillId="2" borderId="11" xfId="0" applyFont="1" applyFill="1" applyBorder="1" applyAlignment="1">
      <alignment vertical="center" wrapText="1"/>
    </xf>
    <xf numFmtId="165" fontId="9" fillId="3" borderId="11" xfId="0" applyNumberFormat="1" applyFont="1" applyFill="1" applyBorder="1" applyAlignment="1">
      <alignment vertical="center"/>
    </xf>
    <xf numFmtId="0" fontId="8" fillId="2" borderId="0" xfId="0"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0" fontId="9" fillId="2" borderId="6" xfId="3" applyFont="1" applyFill="1" applyBorder="1" applyAlignment="1">
      <alignment horizontal="center" vertical="center" wrapText="1"/>
    </xf>
    <xf numFmtId="165" fontId="9" fillId="2" borderId="6" xfId="8" applyNumberFormat="1" applyFont="1" applyFill="1" applyBorder="1" applyAlignment="1">
      <alignment vertical="center"/>
    </xf>
    <xf numFmtId="165" fontId="21" fillId="2" borderId="6" xfId="3" applyNumberFormat="1" applyFont="1" applyFill="1" applyBorder="1" applyAlignment="1">
      <alignment horizontal="center" vertical="center"/>
    </xf>
    <xf numFmtId="2" fontId="22" fillId="11" borderId="6" xfId="3" applyNumberFormat="1" applyFont="1" applyFill="1" applyBorder="1" applyAlignment="1">
      <alignment horizontal="center" vertical="center" wrapText="1"/>
    </xf>
    <xf numFmtId="0" fontId="23" fillId="11" borderId="4" xfId="0" applyFont="1" applyFill="1" applyBorder="1" applyAlignment="1">
      <alignment horizontal="center" vertical="center" wrapText="1"/>
    </xf>
    <xf numFmtId="165" fontId="9" fillId="2" borderId="0" xfId="0" applyNumberFormat="1" applyFont="1" applyFill="1" applyBorder="1" applyAlignment="1">
      <alignment horizontal="center" vertical="center" wrapText="1"/>
    </xf>
    <xf numFmtId="165" fontId="9" fillId="29" borderId="6" xfId="8" applyNumberFormat="1" applyFont="1" applyFill="1" applyBorder="1" applyAlignment="1">
      <alignment vertical="center"/>
    </xf>
    <xf numFmtId="165" fontId="9" fillId="29" borderId="6" xfId="8" applyNumberFormat="1" applyFont="1" applyFill="1" applyBorder="1" applyAlignment="1">
      <alignment horizontal="right" vertical="center"/>
    </xf>
    <xf numFmtId="170" fontId="9" fillId="8" borderId="7" xfId="0" applyNumberFormat="1" applyFont="1" applyFill="1" applyBorder="1" applyAlignment="1" applyProtection="1">
      <alignment horizontal="right" vertical="center"/>
      <protection locked="0"/>
    </xf>
    <xf numFmtId="170" fontId="23" fillId="11" borderId="7" xfId="4" applyNumberFormat="1" applyFont="1" applyFill="1" applyBorder="1" applyAlignment="1">
      <alignment horizontal="center" vertical="center" wrapText="1"/>
    </xf>
    <xf numFmtId="170" fontId="9" fillId="2" borderId="7" xfId="0" applyNumberFormat="1" applyFont="1" applyFill="1" applyBorder="1" applyAlignment="1">
      <alignment vertical="center" wrapText="1"/>
    </xf>
    <xf numFmtId="170" fontId="9" fillId="4" borderId="7" xfId="0" applyNumberFormat="1" applyFont="1" applyFill="1" applyBorder="1" applyAlignment="1">
      <alignment vertical="center" wrapText="1"/>
    </xf>
    <xf numFmtId="170" fontId="9" fillId="27" borderId="12" xfId="0" applyNumberFormat="1" applyFont="1" applyFill="1" applyBorder="1" applyAlignment="1">
      <alignment vertical="center" wrapText="1"/>
    </xf>
    <xf numFmtId="170" fontId="17" fillId="2" borderId="0" xfId="0" applyNumberFormat="1" applyFont="1" applyFill="1" applyAlignment="1">
      <alignment horizontal="center" vertical="center" wrapText="1"/>
    </xf>
    <xf numFmtId="170" fontId="9" fillId="2" borderId="7" xfId="4" applyNumberFormat="1" applyFont="1" applyFill="1" applyBorder="1" applyAlignment="1">
      <alignment vertical="center"/>
    </xf>
    <xf numFmtId="170" fontId="9" fillId="5" borderId="12" xfId="4" applyNumberFormat="1" applyFont="1" applyFill="1" applyBorder="1" applyAlignment="1">
      <alignment vertical="center"/>
    </xf>
    <xf numFmtId="170" fontId="9" fillId="2" borderId="12" xfId="4" applyNumberFormat="1" applyFont="1" applyFill="1" applyBorder="1" applyAlignment="1">
      <alignment vertical="center"/>
    </xf>
    <xf numFmtId="170" fontId="13" fillId="2" borderId="0" xfId="4" applyNumberFormat="1" applyFont="1" applyFill="1" applyBorder="1" applyAlignment="1">
      <alignment vertical="center"/>
    </xf>
    <xf numFmtId="170" fontId="23" fillId="11" borderId="6" xfId="4" applyNumberFormat="1" applyFont="1" applyFill="1" applyBorder="1" applyAlignment="1">
      <alignment horizontal="center" vertical="center" wrapText="1"/>
    </xf>
    <xf numFmtId="170" fontId="9" fillId="2" borderId="6" xfId="4" applyNumberFormat="1" applyFont="1" applyFill="1" applyBorder="1" applyAlignment="1">
      <alignment vertical="center"/>
    </xf>
    <xf numFmtId="170" fontId="9" fillId="5" borderId="11" xfId="4" applyNumberFormat="1" applyFont="1" applyFill="1" applyBorder="1" applyAlignment="1">
      <alignment vertical="center"/>
    </xf>
    <xf numFmtId="170" fontId="9" fillId="8" borderId="7" xfId="4" applyNumberFormat="1" applyFont="1" applyFill="1" applyBorder="1" applyAlignment="1">
      <alignment vertical="center"/>
    </xf>
    <xf numFmtId="170" fontId="9" fillId="4" borderId="12" xfId="4" applyNumberFormat="1" applyFont="1" applyFill="1" applyBorder="1" applyAlignment="1">
      <alignment vertical="center"/>
    </xf>
    <xf numFmtId="170" fontId="9" fillId="5" borderId="7" xfId="4" applyNumberFormat="1" applyFont="1" applyFill="1" applyBorder="1" applyAlignment="1">
      <alignment vertical="center"/>
    </xf>
    <xf numFmtId="170" fontId="9" fillId="4" borderId="4" xfId="0" applyNumberFormat="1" applyFont="1" applyFill="1" applyBorder="1" applyAlignment="1">
      <alignment vertical="center" wrapText="1"/>
    </xf>
    <xf numFmtId="170" fontId="9" fillId="5" borderId="12" xfId="0" applyNumberFormat="1" applyFont="1" applyFill="1" applyBorder="1" applyAlignment="1">
      <alignment vertical="center" wrapText="1"/>
    </xf>
    <xf numFmtId="170" fontId="9" fillId="8" borderId="7" xfId="0" applyNumberFormat="1" applyFont="1" applyFill="1" applyBorder="1" applyAlignment="1">
      <alignment vertical="center" wrapText="1"/>
    </xf>
    <xf numFmtId="170" fontId="9" fillId="2" borderId="7" xfId="5" applyNumberFormat="1" applyFont="1" applyFill="1" applyBorder="1" applyAlignment="1">
      <alignment vertical="center"/>
    </xf>
    <xf numFmtId="170" fontId="9" fillId="5" borderId="12" xfId="5" applyNumberFormat="1" applyFont="1" applyFill="1" applyBorder="1" applyAlignment="1">
      <alignment vertical="center"/>
    </xf>
    <xf numFmtId="170" fontId="9" fillId="2" borderId="7" xfId="0" applyNumberFormat="1" applyFont="1" applyFill="1" applyBorder="1" applyAlignment="1" applyProtection="1">
      <alignment vertical="center"/>
      <protection locked="0"/>
    </xf>
    <xf numFmtId="170" fontId="9" fillId="26" borderId="12" xfId="4" applyNumberFormat="1" applyFont="1" applyFill="1" applyBorder="1" applyAlignment="1">
      <alignment vertical="center"/>
    </xf>
    <xf numFmtId="170" fontId="13" fillId="2" borderId="0" xfId="0" applyNumberFormat="1" applyFont="1" applyFill="1" applyAlignment="1">
      <alignment vertical="center"/>
    </xf>
    <xf numFmtId="170" fontId="23" fillId="11" borderId="4" xfId="0" applyNumberFormat="1" applyFont="1" applyFill="1" applyBorder="1" applyAlignment="1">
      <alignment horizontal="center" vertical="center" wrapText="1"/>
    </xf>
    <xf numFmtId="170" fontId="23" fillId="2" borderId="12" xfId="0" applyNumberFormat="1" applyFont="1" applyFill="1" applyBorder="1" applyAlignment="1">
      <alignment vertical="center"/>
    </xf>
    <xf numFmtId="170" fontId="33" fillId="2" borderId="0" xfId="0" applyNumberFormat="1" applyFont="1" applyFill="1" applyAlignment="1">
      <alignment vertical="center"/>
    </xf>
    <xf numFmtId="170" fontId="16" fillId="2" borderId="0" xfId="0" applyNumberFormat="1" applyFont="1" applyFill="1" applyAlignment="1">
      <alignment vertical="center"/>
    </xf>
    <xf numFmtId="170" fontId="13" fillId="7" borderId="0" xfId="0" applyNumberFormat="1" applyFont="1" applyFill="1" applyAlignment="1">
      <alignment vertical="center"/>
    </xf>
    <xf numFmtId="170" fontId="13" fillId="3" borderId="0" xfId="0" applyNumberFormat="1" applyFont="1" applyFill="1" applyAlignment="1">
      <alignment vertical="center"/>
    </xf>
    <xf numFmtId="0" fontId="9" fillId="2" borderId="7" xfId="0" applyFont="1" applyFill="1" applyBorder="1" applyAlignment="1">
      <alignment horizontal="left" vertical="center" wrapText="1"/>
    </xf>
    <xf numFmtId="0" fontId="9" fillId="2" borderId="7" xfId="0" quotePrefix="1" applyFont="1" applyFill="1" applyBorder="1" applyAlignment="1">
      <alignment horizontal="center" vertical="center" wrapText="1"/>
    </xf>
    <xf numFmtId="0" fontId="9" fillId="2" borderId="12" xfId="0" applyFont="1" applyFill="1" applyBorder="1" applyAlignment="1">
      <alignment horizontal="left" vertical="center" wrapText="1"/>
    </xf>
    <xf numFmtId="0" fontId="9" fillId="2" borderId="7" xfId="0" applyFont="1" applyFill="1" applyBorder="1" applyAlignment="1">
      <alignment horizontal="left" vertical="top" wrapText="1"/>
    </xf>
    <xf numFmtId="0" fontId="23" fillId="11" borderId="22" xfId="0" applyFont="1" applyFill="1" applyBorder="1" applyAlignment="1">
      <alignment horizontal="center" vertical="center" wrapText="1"/>
    </xf>
    <xf numFmtId="49" fontId="9" fillId="2" borderId="6" xfId="0" applyNumberFormat="1" applyFont="1" applyFill="1" applyBorder="1" applyAlignment="1">
      <alignment horizontal="center" vertical="center"/>
    </xf>
    <xf numFmtId="18" fontId="9" fillId="2" borderId="6" xfId="0" applyNumberFormat="1" applyFont="1" applyFill="1" applyBorder="1" applyAlignment="1">
      <alignment horizontal="center" vertical="center"/>
    </xf>
    <xf numFmtId="2" fontId="9" fillId="2" borderId="6" xfId="0" applyNumberFormat="1" applyFont="1" applyFill="1" applyBorder="1" applyAlignment="1">
      <alignment horizontal="center" vertical="center"/>
    </xf>
    <xf numFmtId="0" fontId="9" fillId="2" borderId="6" xfId="0" quotePrefix="1"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1" xfId="0" applyFont="1" applyFill="1" applyBorder="1" applyAlignment="1">
      <alignment horizontal="center" vertical="center" wrapText="1"/>
    </xf>
    <xf numFmtId="2" fontId="9" fillId="2" borderId="11" xfId="0" applyNumberFormat="1" applyFont="1" applyFill="1" applyBorder="1" applyAlignment="1">
      <alignment horizontal="center" vertical="center"/>
    </xf>
    <xf numFmtId="0" fontId="9" fillId="2" borderId="27" xfId="0" applyFont="1" applyFill="1" applyBorder="1" applyAlignment="1">
      <alignment horizontal="center" vertical="center" wrapText="1"/>
    </xf>
    <xf numFmtId="170" fontId="23" fillId="2" borderId="0" xfId="0" applyNumberFormat="1" applyFont="1" applyFill="1" applyAlignment="1">
      <alignment vertical="center"/>
    </xf>
    <xf numFmtId="170" fontId="23" fillId="2" borderId="0" xfId="0" applyNumberFormat="1" applyFont="1" applyFill="1" applyBorder="1" applyAlignment="1">
      <alignment horizontal="center" vertical="center" wrapText="1"/>
    </xf>
    <xf numFmtId="170" fontId="9" fillId="2" borderId="0" xfId="0" applyNumberFormat="1" applyFont="1" applyFill="1" applyBorder="1" applyAlignment="1">
      <alignment vertical="center"/>
    </xf>
    <xf numFmtId="165" fontId="9" fillId="2" borderId="0" xfId="3" applyNumberFormat="1" applyFont="1" applyFill="1" applyBorder="1" applyAlignment="1">
      <alignment vertical="center" wrapText="1"/>
    </xf>
    <xf numFmtId="165" fontId="21" fillId="2" borderId="61" xfId="11" applyNumberFormat="1" applyFont="1" applyFill="1" applyBorder="1" applyAlignment="1">
      <alignment horizontal="center" vertical="center"/>
    </xf>
    <xf numFmtId="165" fontId="9" fillId="2" borderId="61" xfId="12" applyNumberFormat="1" applyFont="1" applyFill="1" applyBorder="1" applyAlignment="1">
      <alignment vertical="center"/>
    </xf>
    <xf numFmtId="165" fontId="21" fillId="2" borderId="62" xfId="11" applyNumberFormat="1" applyFont="1" applyFill="1" applyBorder="1" applyAlignment="1">
      <alignment horizontal="center" vertical="center"/>
    </xf>
    <xf numFmtId="165" fontId="9" fillId="2" borderId="62" xfId="12" applyNumberFormat="1" applyFont="1" applyFill="1" applyBorder="1" applyAlignment="1">
      <alignment vertical="center"/>
    </xf>
    <xf numFmtId="0" fontId="23" fillId="4" borderId="50"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170" fontId="17" fillId="2" borderId="12" xfId="0" applyNumberFormat="1" applyFont="1" applyFill="1" applyBorder="1" applyAlignment="1">
      <alignment horizontal="center" vertical="center" wrapText="1"/>
    </xf>
    <xf numFmtId="170" fontId="9" fillId="3" borderId="11" xfId="0" applyNumberFormat="1" applyFont="1" applyFill="1" applyBorder="1" applyAlignment="1">
      <alignment horizontal="right" vertical="center"/>
    </xf>
    <xf numFmtId="0" fontId="9" fillId="2" borderId="6" xfId="3" applyFont="1" applyFill="1" applyBorder="1" applyAlignment="1">
      <alignment horizontal="center" vertical="center" wrapText="1"/>
    </xf>
    <xf numFmtId="0" fontId="9" fillId="2" borderId="6" xfId="3" applyFont="1" applyFill="1" applyBorder="1" applyAlignment="1">
      <alignment horizontal="left" vertical="center" wrapText="1"/>
    </xf>
    <xf numFmtId="165" fontId="21" fillId="2" borderId="6" xfId="3" applyNumberFormat="1" applyFont="1" applyFill="1" applyBorder="1" applyAlignment="1">
      <alignment horizontal="center" vertical="center"/>
    </xf>
    <xf numFmtId="165" fontId="23" fillId="2" borderId="0" xfId="0" applyNumberFormat="1" applyFont="1" applyFill="1" applyBorder="1" applyAlignment="1">
      <alignment horizontal="right" vertical="center"/>
    </xf>
    <xf numFmtId="165"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xf>
    <xf numFmtId="165" fontId="9"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0" fontId="23" fillId="11" borderId="7"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6" xfId="3" applyFont="1" applyFill="1" applyBorder="1" applyAlignment="1">
      <alignment horizontal="left" vertical="center" wrapText="1"/>
    </xf>
    <xf numFmtId="0" fontId="9" fillId="2" borderId="8" xfId="3" applyFont="1" applyFill="1" applyBorder="1" applyAlignment="1">
      <alignment horizontal="center" vertical="center"/>
    </xf>
    <xf numFmtId="0" fontId="9" fillId="2" borderId="9" xfId="3" applyFont="1" applyFill="1" applyBorder="1" applyAlignment="1">
      <alignment vertical="center" wrapText="1"/>
    </xf>
    <xf numFmtId="165" fontId="9" fillId="29" borderId="9" xfId="8" applyNumberFormat="1" applyFont="1" applyFill="1" applyBorder="1" applyAlignment="1">
      <alignment vertical="center"/>
    </xf>
    <xf numFmtId="165" fontId="9" fillId="2" borderId="0" xfId="0" applyNumberFormat="1" applyFont="1" applyFill="1" applyBorder="1" applyAlignment="1">
      <alignment horizontal="center" vertical="center" wrapText="1"/>
    </xf>
    <xf numFmtId="165" fontId="21" fillId="2" borderId="6" xfId="3" applyNumberFormat="1" applyFont="1" applyFill="1" applyBorder="1" applyAlignment="1">
      <alignment horizontal="center" vertical="center"/>
    </xf>
    <xf numFmtId="165" fontId="23"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165" fontId="21" fillId="2" borderId="7" xfId="3" applyNumberFormat="1" applyFont="1" applyFill="1" applyBorder="1" applyAlignment="1">
      <alignment horizontal="center" vertical="center"/>
    </xf>
    <xf numFmtId="0" fontId="27" fillId="2" borderId="12" xfId="0" applyFont="1" applyFill="1" applyBorder="1"/>
    <xf numFmtId="0" fontId="9" fillId="30" borderId="6" xfId="0" applyFont="1" applyFill="1" applyBorder="1" applyAlignment="1">
      <alignment horizontal="left" vertical="center" wrapText="1"/>
    </xf>
    <xf numFmtId="0" fontId="9" fillId="30" borderId="5" xfId="0" applyFont="1" applyFill="1" applyBorder="1" applyAlignment="1">
      <alignment horizontal="center" vertical="center" wrapText="1"/>
    </xf>
    <xf numFmtId="170" fontId="9" fillId="30" borderId="6" xfId="0" applyNumberFormat="1" applyFont="1" applyFill="1" applyBorder="1" applyAlignment="1">
      <alignment horizontal="center" vertical="center" wrapText="1"/>
    </xf>
    <xf numFmtId="170" fontId="27" fillId="2" borderId="0" xfId="0" applyNumberFormat="1" applyFont="1" applyFill="1"/>
    <xf numFmtId="168" fontId="23" fillId="2" borderId="11" xfId="0" applyNumberFormat="1" applyFont="1" applyFill="1" applyBorder="1"/>
    <xf numFmtId="0" fontId="23" fillId="16" borderId="5"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3" fillId="14" borderId="6" xfId="0" applyFont="1" applyFill="1" applyBorder="1" applyAlignment="1">
      <alignment horizontal="center" vertical="center" wrapText="1"/>
    </xf>
    <xf numFmtId="4" fontId="8" fillId="2" borderId="6" xfId="16" applyNumberFormat="1" applyFont="1" applyFill="1" applyBorder="1" applyAlignment="1">
      <alignment horizontal="center" vertical="center" wrapText="1"/>
    </xf>
    <xf numFmtId="1" fontId="8" fillId="2" borderId="6" xfId="16" applyNumberFormat="1" applyFont="1" applyFill="1" applyBorder="1" applyAlignment="1">
      <alignment horizontal="center" vertical="center" wrapText="1"/>
    </xf>
    <xf numFmtId="3" fontId="8" fillId="2" borderId="6" xfId="16" applyNumberFormat="1" applyFont="1" applyFill="1" applyBorder="1" applyAlignment="1">
      <alignment horizontal="center" vertical="center" wrapText="1"/>
    </xf>
    <xf numFmtId="0" fontId="19" fillId="2" borderId="6" xfId="0" quotePrefix="1" applyFont="1" applyFill="1" applyBorder="1" applyAlignment="1">
      <alignment horizontal="center" vertical="center"/>
    </xf>
    <xf numFmtId="4" fontId="8" fillId="2" borderId="6" xfId="33" applyNumberFormat="1" applyFont="1" applyFill="1" applyBorder="1" applyAlignment="1">
      <alignment horizontal="center" vertical="center" wrapText="1"/>
    </xf>
    <xf numFmtId="1" fontId="8" fillId="2" borderId="6" xfId="16" quotePrefix="1" applyNumberFormat="1" applyFont="1" applyFill="1" applyBorder="1" applyAlignment="1">
      <alignment horizontal="center" vertical="center" wrapText="1"/>
    </xf>
    <xf numFmtId="3" fontId="8" fillId="2" borderId="6" xfId="1" quotePrefix="1" applyNumberFormat="1" applyFont="1" applyFill="1" applyBorder="1" applyAlignment="1">
      <alignment horizontal="center" vertical="center" wrapText="1"/>
    </xf>
    <xf numFmtId="1" fontId="8" fillId="2" borderId="6" xfId="1" quotePrefix="1" applyNumberFormat="1" applyFont="1" applyFill="1" applyBorder="1" applyAlignment="1">
      <alignment horizontal="center" vertical="center"/>
    </xf>
    <xf numFmtId="0" fontId="9" fillId="2" borderId="64" xfId="3" applyFont="1" applyFill="1" applyBorder="1" applyAlignment="1">
      <alignment horizontal="center" vertical="center"/>
    </xf>
    <xf numFmtId="0" fontId="9" fillId="2" borderId="65" xfId="3" applyFont="1" applyFill="1" applyBorder="1" applyAlignment="1">
      <alignment vertical="center" wrapText="1"/>
    </xf>
    <xf numFmtId="165" fontId="9" fillId="3" borderId="65" xfId="8" applyNumberFormat="1" applyFont="1" applyFill="1" applyBorder="1" applyAlignment="1">
      <alignment vertical="center"/>
    </xf>
    <xf numFmtId="165" fontId="21" fillId="2" borderId="65" xfId="3" applyNumberFormat="1" applyFont="1" applyFill="1" applyBorder="1" applyAlignment="1">
      <alignment horizontal="center" vertical="center"/>
    </xf>
    <xf numFmtId="0" fontId="23" fillId="11" borderId="31" xfId="0" applyFont="1" applyFill="1" applyBorder="1" applyAlignment="1">
      <alignment horizontal="center" vertical="center"/>
    </xf>
    <xf numFmtId="0" fontId="23" fillId="11" borderId="36" xfId="0" applyFont="1" applyFill="1" applyBorder="1" applyAlignment="1">
      <alignment horizontal="center" vertical="center"/>
    </xf>
    <xf numFmtId="0" fontId="8" fillId="2" borderId="20" xfId="1" applyFont="1" applyFill="1" applyBorder="1" applyAlignment="1">
      <alignment horizontal="center" vertical="center" wrapText="1"/>
    </xf>
    <xf numFmtId="1" fontId="8" fillId="2" borderId="20" xfId="16" applyNumberFormat="1" applyFont="1" applyFill="1" applyBorder="1" applyAlignment="1">
      <alignment horizontal="center" vertical="center" wrapText="1"/>
    </xf>
    <xf numFmtId="3" fontId="8" fillId="2" borderId="20" xfId="16" applyNumberFormat="1" applyFont="1" applyFill="1" applyBorder="1" applyAlignment="1">
      <alignment horizontal="center" vertical="center" wrapText="1"/>
    </xf>
    <xf numFmtId="49" fontId="33" fillId="23" borderId="6" xfId="0" applyNumberFormat="1" applyFont="1" applyFill="1" applyBorder="1" applyAlignment="1">
      <alignment horizontal="left" vertical="center" wrapText="1"/>
    </xf>
    <xf numFmtId="0" fontId="13" fillId="23" borderId="0" xfId="0" applyFont="1" applyFill="1" applyAlignment="1">
      <alignment horizontal="left"/>
    </xf>
    <xf numFmtId="49" fontId="13" fillId="23" borderId="10" xfId="0" applyNumberFormat="1" applyFont="1" applyFill="1" applyBorder="1" applyAlignment="1">
      <alignment horizontal="center" vertical="center" wrapText="1"/>
    </xf>
    <xf numFmtId="175" fontId="13" fillId="23" borderId="11" xfId="0" applyNumberFormat="1" applyFont="1" applyFill="1" applyBorder="1" applyAlignment="1">
      <alignment horizontal="center" vertical="center"/>
    </xf>
    <xf numFmtId="165" fontId="13" fillId="23" borderId="11" xfId="0" applyNumberFormat="1" applyFont="1" applyFill="1" applyBorder="1" applyAlignment="1">
      <alignment horizontal="right" vertical="center"/>
    </xf>
    <xf numFmtId="49" fontId="13" fillId="23" borderId="11" xfId="0" applyNumberFormat="1" applyFont="1" applyFill="1" applyBorder="1" applyAlignment="1">
      <alignment horizontal="left" vertical="center" wrapText="1"/>
    </xf>
    <xf numFmtId="49" fontId="13" fillId="23" borderId="11" xfId="0" applyNumberFormat="1" applyFont="1" applyFill="1" applyBorder="1" applyAlignment="1">
      <alignment horizontal="center" vertical="center"/>
    </xf>
    <xf numFmtId="0" fontId="13" fillId="23" borderId="12" xfId="0" applyFont="1" applyFill="1" applyBorder="1" applyAlignment="1">
      <alignment horizontal="center" vertical="center"/>
    </xf>
    <xf numFmtId="0" fontId="12" fillId="23" borderId="0" xfId="0" applyFont="1" applyFill="1" applyAlignment="1">
      <alignment horizontal="left"/>
    </xf>
    <xf numFmtId="0" fontId="12" fillId="2" borderId="44" xfId="0" applyFont="1" applyFill="1" applyBorder="1" applyAlignment="1">
      <alignment horizontal="center"/>
    </xf>
    <xf numFmtId="0" fontId="12" fillId="2" borderId="47" xfId="0" applyFont="1" applyFill="1" applyBorder="1" applyAlignment="1">
      <alignment horizontal="center"/>
    </xf>
    <xf numFmtId="0" fontId="13" fillId="0" borderId="0" xfId="0" applyFont="1"/>
    <xf numFmtId="0" fontId="13" fillId="0" borderId="0" xfId="0" applyFont="1" applyAlignment="1">
      <alignment vertical="center"/>
    </xf>
    <xf numFmtId="175" fontId="9" fillId="23" borderId="16" xfId="0" applyNumberFormat="1" applyFont="1" applyFill="1" applyBorder="1" applyAlignment="1">
      <alignment horizontal="center" vertical="center"/>
    </xf>
    <xf numFmtId="174" fontId="9" fillId="24" borderId="6" xfId="0" applyNumberFormat="1" applyFont="1" applyFill="1" applyBorder="1" applyAlignment="1">
      <alignment horizontal="center" vertical="center"/>
    </xf>
    <xf numFmtId="176" fontId="9" fillId="24" borderId="6" xfId="0" applyNumberFormat="1" applyFont="1" applyFill="1" applyBorder="1" applyAlignment="1">
      <alignment horizontal="right" vertical="center"/>
    </xf>
    <xf numFmtId="0" fontId="33" fillId="23" borderId="6" xfId="0" applyFont="1" applyFill="1" applyBorder="1" applyAlignment="1">
      <alignment horizontal="left" vertical="center" wrapText="1"/>
    </xf>
    <xf numFmtId="174" fontId="9" fillId="2" borderId="6" xfId="0" applyNumberFormat="1" applyFont="1" applyFill="1" applyBorder="1" applyAlignment="1">
      <alignment horizontal="center" vertical="center" wrapText="1"/>
    </xf>
    <xf numFmtId="174" fontId="9" fillId="23" borderId="61" xfId="0" applyNumberFormat="1" applyFont="1" applyFill="1" applyBorder="1" applyAlignment="1">
      <alignment horizontal="center" vertical="center" wrapText="1"/>
    </xf>
    <xf numFmtId="170" fontId="38" fillId="23" borderId="61" xfId="0" applyNumberFormat="1" applyFont="1" applyFill="1" applyBorder="1" applyAlignment="1">
      <alignment horizontal="right" vertical="center" wrapText="1"/>
    </xf>
    <xf numFmtId="49" fontId="9" fillId="23" borderId="6" xfId="0" applyNumberFormat="1" applyFont="1" applyFill="1" applyBorder="1" applyAlignment="1">
      <alignment horizontal="left" vertical="center" wrapText="1"/>
    </xf>
    <xf numFmtId="174" fontId="9" fillId="23" borderId="67" xfId="0" applyNumberFormat="1" applyFont="1" applyFill="1" applyBorder="1" applyAlignment="1">
      <alignment horizontal="center" vertical="center" wrapText="1"/>
    </xf>
    <xf numFmtId="170" fontId="38" fillId="23" borderId="67" xfId="0" applyNumberFormat="1" applyFont="1" applyFill="1" applyBorder="1" applyAlignment="1">
      <alignment horizontal="right" vertical="center" wrapText="1"/>
    </xf>
    <xf numFmtId="174" fontId="9" fillId="23" borderId="68" xfId="0" applyNumberFormat="1" applyFont="1" applyFill="1" applyBorder="1" applyAlignment="1">
      <alignment horizontal="center" vertical="center" wrapText="1"/>
    </xf>
    <xf numFmtId="174" fontId="9" fillId="23" borderId="6" xfId="0" applyNumberFormat="1" applyFont="1" applyFill="1" applyBorder="1" applyAlignment="1">
      <alignment horizontal="center" vertical="center" wrapText="1"/>
    </xf>
    <xf numFmtId="175" fontId="9" fillId="23" borderId="0" xfId="0" applyNumberFormat="1" applyFont="1" applyFill="1" applyBorder="1" applyAlignment="1">
      <alignment horizontal="center" vertical="center"/>
    </xf>
    <xf numFmtId="175" fontId="9" fillId="23" borderId="61" xfId="0" applyNumberFormat="1" applyFont="1" applyFill="1" applyBorder="1" applyAlignment="1">
      <alignment horizontal="center" vertical="center"/>
    </xf>
    <xf numFmtId="174" fontId="9" fillId="23" borderId="6" xfId="0" applyNumberFormat="1" applyFont="1" applyFill="1" applyBorder="1" applyAlignment="1">
      <alignment horizontal="center" vertical="center"/>
    </xf>
    <xf numFmtId="170" fontId="38" fillId="23" borderId="6" xfId="0" applyNumberFormat="1" applyFont="1" applyFill="1" applyBorder="1" applyAlignment="1">
      <alignment horizontal="right" vertical="center" wrapText="1"/>
    </xf>
    <xf numFmtId="0" fontId="23" fillId="11" borderId="37" xfId="0" applyFont="1" applyFill="1" applyBorder="1" applyAlignment="1">
      <alignment horizontal="center" vertical="center" wrapText="1"/>
    </xf>
    <xf numFmtId="165" fontId="9" fillId="0" borderId="37" xfId="0" applyNumberFormat="1" applyFont="1" applyBorder="1" applyAlignment="1">
      <alignment horizontal="right" vertical="center" wrapText="1"/>
    </xf>
    <xf numFmtId="165" fontId="23" fillId="0" borderId="37" xfId="0" applyNumberFormat="1" applyFont="1" applyBorder="1" applyAlignment="1">
      <alignment vertical="center" wrapText="1"/>
    </xf>
    <xf numFmtId="165" fontId="9" fillId="0" borderId="37" xfId="0" applyNumberFormat="1" applyFont="1" applyBorder="1" applyAlignment="1">
      <alignment vertical="center" wrapText="1"/>
    </xf>
    <xf numFmtId="0" fontId="9" fillId="2" borderId="0" xfId="0" applyFont="1" applyFill="1" applyAlignment="1">
      <alignment vertical="center" wrapText="1"/>
    </xf>
    <xf numFmtId="0" fontId="9" fillId="2" borderId="0" xfId="0" applyFont="1" applyFill="1" applyAlignment="1">
      <alignment wrapText="1"/>
    </xf>
    <xf numFmtId="0" fontId="13" fillId="0" borderId="0" xfId="0" applyFont="1" applyAlignment="1">
      <alignment wrapText="1"/>
    </xf>
    <xf numFmtId="0" fontId="13" fillId="0" borderId="0" xfId="0" applyFont="1" applyAlignment="1">
      <alignment vertical="center" wrapText="1"/>
    </xf>
    <xf numFmtId="0" fontId="9" fillId="0" borderId="0" xfId="0" applyFont="1" applyAlignment="1">
      <alignment wrapText="1"/>
    </xf>
    <xf numFmtId="165" fontId="23" fillId="2" borderId="45" xfId="0" applyNumberFormat="1" applyFont="1" applyFill="1" applyBorder="1" applyAlignment="1">
      <alignment horizontal="right" vertical="center"/>
    </xf>
    <xf numFmtId="0" fontId="23" fillId="2" borderId="42" xfId="0" applyFont="1" applyFill="1" applyBorder="1" applyAlignment="1"/>
    <xf numFmtId="0" fontId="23" fillId="2" borderId="43" xfId="0" applyFont="1" applyFill="1" applyBorder="1" applyAlignment="1"/>
    <xf numFmtId="0" fontId="23" fillId="2" borderId="44" xfId="0" applyFont="1" applyFill="1" applyBorder="1" applyAlignment="1"/>
    <xf numFmtId="0" fontId="23" fillId="2" borderId="46" xfId="0" applyFont="1" applyFill="1" applyBorder="1" applyAlignment="1"/>
    <xf numFmtId="0" fontId="23" fillId="2" borderId="25" xfId="0" applyFont="1" applyFill="1" applyBorder="1" applyAlignment="1"/>
    <xf numFmtId="0" fontId="23" fillId="2" borderId="47" xfId="0" applyFont="1" applyFill="1" applyBorder="1" applyAlignment="1"/>
    <xf numFmtId="0" fontId="23" fillId="12" borderId="0" xfId="0" applyFont="1" applyFill="1" applyAlignment="1">
      <alignment wrapText="1"/>
    </xf>
    <xf numFmtId="0" fontId="9" fillId="23" borderId="5" xfId="0" applyFont="1" applyFill="1" applyBorder="1" applyAlignment="1">
      <alignment horizontal="center"/>
    </xf>
    <xf numFmtId="0" fontId="9" fillId="24" borderId="6" xfId="0" applyFont="1" applyFill="1" applyBorder="1" applyAlignment="1">
      <alignment horizontal="left" vertical="center" wrapText="1"/>
    </xf>
    <xf numFmtId="44" fontId="9" fillId="24" borderId="6" xfId="8" applyNumberFormat="1" applyFont="1" applyFill="1" applyBorder="1" applyAlignment="1">
      <alignment horizontal="center" vertical="center"/>
    </xf>
    <xf numFmtId="1" fontId="9" fillId="23" borderId="7" xfId="0" applyNumberFormat="1" applyFont="1" applyFill="1" applyBorder="1" applyAlignment="1">
      <alignment horizontal="center" vertical="center"/>
    </xf>
    <xf numFmtId="49" fontId="9" fillId="23" borderId="50" xfId="0" applyNumberFormat="1" applyFont="1" applyFill="1" applyBorder="1" applyAlignment="1">
      <alignment horizontal="center" vertical="center" wrapText="1"/>
    </xf>
    <xf numFmtId="0" fontId="9" fillId="22" borderId="8" xfId="0" applyFont="1" applyFill="1" applyBorder="1" applyAlignment="1">
      <alignment horizontal="center"/>
    </xf>
    <xf numFmtId="49" fontId="9" fillId="23" borderId="9" xfId="0" applyNumberFormat="1" applyFont="1" applyFill="1" applyBorder="1" applyAlignment="1">
      <alignment horizontal="left" vertical="center" wrapText="1"/>
    </xf>
    <xf numFmtId="175" fontId="9" fillId="23" borderId="9" xfId="0" applyNumberFormat="1" applyFont="1" applyFill="1" applyBorder="1" applyAlignment="1">
      <alignment horizontal="center" vertical="center"/>
    </xf>
    <xf numFmtId="165" fontId="9" fillId="23" borderId="9" xfId="0" applyNumberFormat="1" applyFont="1" applyFill="1" applyBorder="1" applyAlignment="1">
      <alignment horizontal="right" vertical="center"/>
    </xf>
    <xf numFmtId="49" fontId="33" fillId="23" borderId="9" xfId="0" applyNumberFormat="1" applyFont="1" applyFill="1" applyBorder="1" applyAlignment="1">
      <alignment horizontal="left" vertical="center" wrapText="1"/>
    </xf>
    <xf numFmtId="49" fontId="9" fillId="23" borderId="9" xfId="0" applyNumberFormat="1" applyFont="1" applyFill="1" applyBorder="1" applyAlignment="1">
      <alignment horizontal="center" vertical="center"/>
    </xf>
    <xf numFmtId="1" fontId="9" fillId="23" borderId="66" xfId="0" applyNumberFormat="1" applyFont="1" applyFill="1" applyBorder="1" applyAlignment="1">
      <alignment horizontal="center" vertical="center"/>
    </xf>
    <xf numFmtId="0" fontId="23" fillId="2" borderId="42" xfId="0" applyFont="1" applyFill="1" applyBorder="1" applyAlignment="1">
      <alignment horizontal="center"/>
    </xf>
    <xf numFmtId="0" fontId="23" fillId="2" borderId="43" xfId="0" applyFont="1" applyFill="1" applyBorder="1" applyAlignment="1">
      <alignment horizontal="center"/>
    </xf>
    <xf numFmtId="0" fontId="23" fillId="2" borderId="44" xfId="0" applyFont="1" applyFill="1" applyBorder="1" applyAlignment="1">
      <alignment horizontal="center"/>
    </xf>
    <xf numFmtId="0" fontId="23" fillId="2" borderId="46" xfId="0" applyFont="1" applyFill="1" applyBorder="1" applyAlignment="1">
      <alignment horizontal="center"/>
    </xf>
    <xf numFmtId="0" fontId="23" fillId="2" borderId="25" xfId="0" applyFont="1" applyFill="1" applyBorder="1" applyAlignment="1">
      <alignment horizontal="center"/>
    </xf>
    <xf numFmtId="0" fontId="23" fillId="2" borderId="47" xfId="0" applyFont="1" applyFill="1" applyBorder="1" applyAlignment="1">
      <alignment horizontal="center"/>
    </xf>
    <xf numFmtId="177" fontId="9" fillId="2" borderId="6" xfId="0" applyNumberFormat="1" applyFont="1" applyFill="1" applyBorder="1" applyAlignment="1">
      <alignment horizontal="right" vertical="center" wrapText="1"/>
    </xf>
    <xf numFmtId="178" fontId="9" fillId="2" borderId="6" xfId="0" applyNumberFormat="1" applyFont="1" applyFill="1" applyBorder="1" applyAlignment="1">
      <alignment horizontal="right" vertical="center" wrapText="1"/>
    </xf>
    <xf numFmtId="170" fontId="39" fillId="23" borderId="6" xfId="0" applyNumberFormat="1" applyFont="1" applyFill="1" applyBorder="1" applyAlignment="1">
      <alignment horizontal="right" vertical="center"/>
    </xf>
    <xf numFmtId="4" fontId="40" fillId="2" borderId="6" xfId="0" applyNumberFormat="1" applyFont="1" applyFill="1" applyBorder="1" applyAlignment="1">
      <alignment horizontal="center" vertical="center" wrapText="1"/>
    </xf>
    <xf numFmtId="0" fontId="40" fillId="2" borderId="6" xfId="1" applyFont="1" applyFill="1" applyBorder="1" applyAlignment="1">
      <alignment horizontal="center" vertical="center" wrapText="1"/>
    </xf>
    <xf numFmtId="165" fontId="9" fillId="2" borderId="0" xfId="0" applyNumberFormat="1" applyFont="1" applyFill="1" applyBorder="1" applyAlignment="1">
      <alignment horizontal="center" vertical="center" wrapText="1"/>
    </xf>
    <xf numFmtId="1" fontId="8" fillId="0" borderId="6" xfId="1" applyNumberFormat="1" applyFont="1" applyFill="1" applyBorder="1" applyAlignment="1">
      <alignment horizontal="center" vertical="center" wrapText="1"/>
    </xf>
    <xf numFmtId="0" fontId="8" fillId="0" borderId="6" xfId="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2" fontId="22" fillId="11" borderId="3" xfId="3" applyNumberFormat="1" applyFont="1" applyFill="1" applyBorder="1" applyAlignment="1">
      <alignment horizontal="center" vertical="center"/>
    </xf>
    <xf numFmtId="2" fontId="22" fillId="11" borderId="3" xfId="3" applyNumberFormat="1" applyFont="1" applyFill="1" applyBorder="1" applyAlignment="1">
      <alignment horizontal="center" vertical="center" wrapText="1"/>
    </xf>
    <xf numFmtId="2" fontId="22" fillId="11" borderId="6" xfId="3" applyNumberFormat="1" applyFont="1" applyFill="1" applyBorder="1" applyAlignment="1">
      <alignment horizontal="center" vertical="center" wrapText="1"/>
    </xf>
    <xf numFmtId="0" fontId="23" fillId="11" borderId="3" xfId="3" applyFont="1" applyFill="1" applyBorder="1" applyAlignment="1">
      <alignment horizontal="center" vertical="center" wrapText="1"/>
    </xf>
    <xf numFmtId="2" fontId="9" fillId="2" borderId="17" xfId="3" applyNumberFormat="1" applyFont="1" applyFill="1" applyBorder="1" applyAlignment="1">
      <alignment horizontal="center" vertical="center"/>
    </xf>
    <xf numFmtId="2" fontId="9" fillId="2" borderId="18" xfId="3" applyNumberFormat="1" applyFont="1" applyFill="1" applyBorder="1" applyAlignment="1">
      <alignment horizontal="center" vertical="center"/>
    </xf>
    <xf numFmtId="2" fontId="9" fillId="2" borderId="56" xfId="3" applyNumberFormat="1" applyFont="1" applyFill="1" applyBorder="1" applyAlignment="1">
      <alignment horizontal="center" vertical="center"/>
    </xf>
    <xf numFmtId="2" fontId="9" fillId="2" borderId="28" xfId="3" applyNumberFormat="1" applyFont="1" applyFill="1" applyBorder="1" applyAlignment="1">
      <alignment horizontal="center" vertical="center"/>
    </xf>
    <xf numFmtId="2" fontId="9" fillId="2" borderId="25" xfId="3" applyNumberFormat="1" applyFont="1" applyFill="1" applyBorder="1" applyAlignment="1">
      <alignment horizontal="center" vertical="center"/>
    </xf>
    <xf numFmtId="2" fontId="9" fillId="2" borderId="47" xfId="3" applyNumberFormat="1" applyFont="1" applyFill="1" applyBorder="1" applyAlignment="1">
      <alignment horizontal="center" vertical="center"/>
    </xf>
    <xf numFmtId="0" fontId="22" fillId="11" borderId="3" xfId="3" applyNumberFormat="1" applyFont="1" applyFill="1" applyBorder="1" applyAlignment="1">
      <alignment horizontal="center" vertical="center" wrapText="1"/>
    </xf>
    <xf numFmtId="0" fontId="22" fillId="11" borderId="6" xfId="3" applyNumberFormat="1" applyFont="1" applyFill="1" applyBorder="1" applyAlignment="1">
      <alignment horizontal="center" vertical="center" wrapText="1"/>
    </xf>
    <xf numFmtId="2" fontId="9" fillId="2" borderId="21" xfId="3" applyNumberFormat="1" applyFont="1" applyFill="1" applyBorder="1" applyAlignment="1">
      <alignment horizontal="center" vertical="center"/>
    </xf>
    <xf numFmtId="2" fontId="9" fillId="2" borderId="0" xfId="3" applyNumberFormat="1" applyFont="1" applyFill="1" applyBorder="1" applyAlignment="1">
      <alignment horizontal="center" vertical="center"/>
    </xf>
    <xf numFmtId="2" fontId="9" fillId="2" borderId="59" xfId="3" applyNumberFormat="1" applyFont="1" applyFill="1" applyBorder="1" applyAlignment="1">
      <alignment horizontal="center" vertical="center"/>
    </xf>
    <xf numFmtId="0" fontId="23" fillId="11" borderId="4" xfId="0" applyFont="1" applyFill="1" applyBorder="1" applyAlignment="1">
      <alignment horizontal="center" vertical="center" wrapText="1"/>
    </xf>
    <xf numFmtId="0" fontId="23" fillId="11" borderId="7" xfId="0" applyFont="1" applyFill="1" applyBorder="1" applyAlignment="1">
      <alignment horizontal="center" vertical="center" wrapText="1"/>
    </xf>
    <xf numFmtId="2" fontId="9" fillId="2" borderId="27" xfId="3" applyNumberFormat="1" applyFont="1" applyFill="1" applyBorder="1" applyAlignment="1">
      <alignment horizontal="center" vertical="center"/>
    </xf>
    <xf numFmtId="2" fontId="9" fillId="2" borderId="57" xfId="3" applyNumberFormat="1" applyFont="1" applyFill="1" applyBorder="1" applyAlignment="1">
      <alignment horizontal="center" vertical="center"/>
    </xf>
    <xf numFmtId="2" fontId="9" fillId="2" borderId="58" xfId="3" applyNumberFormat="1" applyFont="1" applyFill="1" applyBorder="1" applyAlignment="1">
      <alignment horizontal="center" vertical="center"/>
    </xf>
    <xf numFmtId="0" fontId="22" fillId="11" borderId="3" xfId="3" applyFont="1" applyFill="1" applyBorder="1" applyAlignment="1">
      <alignment horizontal="center" vertical="center" wrapText="1"/>
    </xf>
    <xf numFmtId="2" fontId="23" fillId="11" borderId="3" xfId="3" applyNumberFormat="1" applyFont="1" applyFill="1" applyBorder="1" applyAlignment="1">
      <alignment horizontal="center" vertical="center" wrapText="1"/>
    </xf>
    <xf numFmtId="2" fontId="23" fillId="11" borderId="6" xfId="3" applyNumberFormat="1" applyFont="1" applyFill="1" applyBorder="1" applyAlignment="1">
      <alignment horizontal="center" vertical="center" wrapText="1"/>
    </xf>
    <xf numFmtId="0" fontId="23" fillId="11" borderId="3" xfId="3" applyNumberFormat="1" applyFont="1" applyFill="1" applyBorder="1" applyAlignment="1">
      <alignment horizontal="center" vertical="center" wrapText="1"/>
    </xf>
    <xf numFmtId="0" fontId="23" fillId="11" borderId="6" xfId="3" applyNumberFormat="1" applyFont="1" applyFill="1" applyBorder="1" applyAlignment="1">
      <alignment horizontal="center" vertical="center" wrapText="1"/>
    </xf>
    <xf numFmtId="165" fontId="9" fillId="2" borderId="0" xfId="0" applyNumberFormat="1" applyFont="1" applyFill="1" applyBorder="1" applyAlignment="1">
      <alignment horizontal="center" vertical="center" wrapText="1"/>
    </xf>
    <xf numFmtId="170" fontId="9" fillId="2" borderId="0" xfId="0" applyNumberFormat="1" applyFont="1" applyFill="1" applyBorder="1" applyAlignment="1">
      <alignment horizontal="center"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165" fontId="23" fillId="11" borderId="3" xfId="8" applyNumberFormat="1" applyFont="1" applyFill="1" applyBorder="1" applyAlignment="1">
      <alignment horizontal="center" vertical="center" wrapText="1"/>
    </xf>
    <xf numFmtId="165" fontId="23" fillId="11" borderId="6" xfId="8" applyNumberFormat="1"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56"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59" xfId="3" applyFont="1" applyFill="1" applyBorder="1" applyAlignment="1">
      <alignment horizontal="center" vertical="center" wrapText="1"/>
    </xf>
    <xf numFmtId="0" fontId="9" fillId="2" borderId="28" xfId="3" applyFont="1" applyFill="1" applyBorder="1" applyAlignment="1">
      <alignment horizontal="center" vertical="center" wrapText="1"/>
    </xf>
    <xf numFmtId="0" fontId="9" fillId="2" borderId="25" xfId="3" applyFont="1" applyFill="1" applyBorder="1" applyAlignment="1">
      <alignment horizontal="center" vertical="center" wrapText="1"/>
    </xf>
    <xf numFmtId="0" fontId="9" fillId="2" borderId="47" xfId="3" applyFont="1" applyFill="1" applyBorder="1" applyAlignment="1">
      <alignment horizontal="center" vertical="center" wrapText="1"/>
    </xf>
    <xf numFmtId="165" fontId="22" fillId="11" borderId="3" xfId="0" applyNumberFormat="1" applyFont="1" applyFill="1" applyBorder="1" applyAlignment="1">
      <alignment horizontal="center" vertical="center" wrapText="1"/>
    </xf>
    <xf numFmtId="165" fontId="22" fillId="11" borderId="6" xfId="0" applyNumberFormat="1" applyFont="1" applyFill="1" applyBorder="1" applyAlignment="1">
      <alignment horizontal="center" vertical="center" wrapText="1"/>
    </xf>
    <xf numFmtId="165" fontId="21" fillId="2" borderId="21" xfId="3" applyNumberFormat="1" applyFont="1" applyFill="1" applyBorder="1" applyAlignment="1">
      <alignment horizontal="center" vertical="center"/>
    </xf>
    <xf numFmtId="165" fontId="21" fillId="2" borderId="0" xfId="3" applyNumberFormat="1" applyFont="1" applyFill="1" applyBorder="1" applyAlignment="1">
      <alignment horizontal="center" vertical="center"/>
    </xf>
    <xf numFmtId="165" fontId="21" fillId="2" borderId="59" xfId="3" applyNumberFormat="1" applyFont="1" applyFill="1" applyBorder="1" applyAlignment="1">
      <alignment horizontal="center" vertical="center"/>
    </xf>
    <xf numFmtId="165" fontId="21" fillId="2" borderId="28" xfId="3" applyNumberFormat="1" applyFont="1" applyFill="1" applyBorder="1" applyAlignment="1">
      <alignment horizontal="center" vertical="center"/>
    </xf>
    <xf numFmtId="165" fontId="21" fillId="2" borderId="25" xfId="3" applyNumberFormat="1" applyFont="1" applyFill="1" applyBorder="1" applyAlignment="1">
      <alignment horizontal="center" vertical="center"/>
    </xf>
    <xf numFmtId="165" fontId="21" fillId="2" borderId="47" xfId="3" applyNumberFormat="1" applyFont="1" applyFill="1" applyBorder="1" applyAlignment="1">
      <alignment horizontal="center" vertical="center"/>
    </xf>
    <xf numFmtId="165" fontId="22" fillId="11" borderId="3" xfId="8" applyNumberFormat="1" applyFont="1" applyFill="1" applyBorder="1" applyAlignment="1">
      <alignment horizontal="center" vertical="center" wrapText="1"/>
    </xf>
    <xf numFmtId="165" fontId="22" fillId="11" borderId="6" xfId="8" applyNumberFormat="1" applyFont="1" applyFill="1" applyBorder="1" applyAlignment="1">
      <alignment horizontal="center" vertical="center" wrapText="1"/>
    </xf>
    <xf numFmtId="0" fontId="9" fillId="2" borderId="6" xfId="3" applyFont="1" applyFill="1" applyBorder="1" applyAlignment="1">
      <alignment horizontal="left" vertical="center" wrapText="1"/>
    </xf>
    <xf numFmtId="2" fontId="9" fillId="2" borderId="6" xfId="3" applyNumberFormat="1" applyFont="1" applyFill="1" applyBorder="1" applyAlignment="1">
      <alignment horizontal="center" vertical="center" wrapText="1"/>
    </xf>
    <xf numFmtId="2" fontId="9" fillId="2" borderId="11" xfId="3" applyNumberFormat="1" applyFont="1" applyFill="1" applyBorder="1" applyAlignment="1">
      <alignment horizontal="center" vertical="center" wrapText="1"/>
    </xf>
    <xf numFmtId="2" fontId="22" fillId="11" borderId="3" xfId="3" applyNumberFormat="1" applyFont="1" applyFill="1" applyBorder="1" applyAlignment="1">
      <alignment horizontal="center" vertical="top" wrapText="1"/>
    </xf>
    <xf numFmtId="2" fontId="22" fillId="11" borderId="6" xfId="3" applyNumberFormat="1" applyFont="1" applyFill="1" applyBorder="1" applyAlignment="1">
      <alignment horizontal="center" vertical="top" wrapText="1"/>
    </xf>
    <xf numFmtId="0" fontId="9" fillId="2" borderId="6"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13" fillId="2" borderId="0" xfId="0" applyFont="1" applyFill="1" applyBorder="1" applyAlignment="1">
      <alignment horizontal="left" vertical="center" wrapText="1"/>
    </xf>
    <xf numFmtId="0" fontId="36" fillId="2" borderId="0" xfId="0" applyFont="1" applyFill="1" applyBorder="1" applyAlignment="1">
      <alignment horizontal="center" vertical="center" wrapText="1"/>
    </xf>
    <xf numFmtId="165" fontId="13" fillId="2" borderId="0" xfId="0"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xf>
    <xf numFmtId="2" fontId="9" fillId="2" borderId="7" xfId="3" applyNumberFormat="1" applyFont="1" applyFill="1" applyBorder="1" applyAlignment="1">
      <alignment horizontal="center" vertical="center"/>
    </xf>
    <xf numFmtId="2" fontId="9" fillId="2" borderId="11" xfId="3" applyNumberFormat="1" applyFont="1" applyFill="1" applyBorder="1" applyAlignment="1">
      <alignment horizontal="center" vertical="center"/>
    </xf>
    <xf numFmtId="2" fontId="9" fillId="2" borderId="12" xfId="3" applyNumberFormat="1" applyFont="1" applyFill="1" applyBorder="1" applyAlignment="1">
      <alignment horizontal="center" vertical="center"/>
    </xf>
    <xf numFmtId="0" fontId="16" fillId="2" borderId="0" xfId="0" applyFont="1" applyFill="1" applyBorder="1" applyAlignment="1">
      <alignment horizontal="center" vertical="center" wrapText="1"/>
    </xf>
    <xf numFmtId="170" fontId="13" fillId="2" borderId="0" xfId="0" applyNumberFormat="1"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47" xfId="0" applyFont="1" applyFill="1" applyBorder="1" applyAlignment="1">
      <alignment horizontal="center" vertical="center"/>
    </xf>
    <xf numFmtId="2" fontId="32" fillId="2" borderId="17" xfId="3" applyNumberFormat="1" applyFont="1" applyFill="1" applyBorder="1" applyAlignment="1">
      <alignment horizontal="center" vertical="center"/>
    </xf>
    <xf numFmtId="2" fontId="32" fillId="2" borderId="18" xfId="3" applyNumberFormat="1" applyFont="1" applyFill="1" applyBorder="1" applyAlignment="1">
      <alignment horizontal="center" vertical="center"/>
    </xf>
    <xf numFmtId="2" fontId="32" fillId="2" borderId="56" xfId="3" applyNumberFormat="1" applyFont="1" applyFill="1" applyBorder="1" applyAlignment="1">
      <alignment horizontal="center" vertical="center"/>
    </xf>
    <xf numFmtId="2" fontId="32" fillId="2" borderId="28" xfId="3" applyNumberFormat="1" applyFont="1" applyFill="1" applyBorder="1" applyAlignment="1">
      <alignment horizontal="center" vertical="center"/>
    </xf>
    <xf numFmtId="2" fontId="32" fillId="2" borderId="25" xfId="3" applyNumberFormat="1" applyFont="1" applyFill="1" applyBorder="1" applyAlignment="1">
      <alignment horizontal="center" vertical="center"/>
    </xf>
    <xf numFmtId="2" fontId="32" fillId="2" borderId="47" xfId="3" applyNumberFormat="1" applyFont="1" applyFill="1" applyBorder="1" applyAlignment="1">
      <alignment horizontal="center" vertical="center"/>
    </xf>
    <xf numFmtId="2" fontId="32" fillId="2" borderId="21" xfId="3" applyNumberFormat="1" applyFont="1" applyFill="1" applyBorder="1" applyAlignment="1">
      <alignment horizontal="center" vertical="center"/>
    </xf>
    <xf numFmtId="2" fontId="32" fillId="2" borderId="0" xfId="3" applyNumberFormat="1" applyFont="1" applyFill="1" applyBorder="1" applyAlignment="1">
      <alignment horizontal="center" vertical="center"/>
    </xf>
    <xf numFmtId="2" fontId="32" fillId="2" borderId="59" xfId="3" applyNumberFormat="1" applyFont="1" applyFill="1" applyBorder="1" applyAlignment="1">
      <alignment horizontal="center" vertical="center"/>
    </xf>
    <xf numFmtId="2" fontId="32" fillId="2" borderId="19" xfId="3" applyNumberFormat="1" applyFont="1" applyFill="1" applyBorder="1" applyAlignment="1">
      <alignment horizontal="center" vertical="center"/>
    </xf>
    <xf numFmtId="2" fontId="32" fillId="2" borderId="20" xfId="3" applyNumberFormat="1" applyFont="1" applyFill="1" applyBorder="1" applyAlignment="1">
      <alignment horizontal="center" vertical="center"/>
    </xf>
    <xf numFmtId="2" fontId="32" fillId="2" borderId="60" xfId="3" applyNumberFormat="1" applyFont="1" applyFill="1" applyBorder="1" applyAlignment="1">
      <alignment horizontal="center" vertical="center"/>
    </xf>
    <xf numFmtId="0" fontId="34" fillId="2" borderId="0" xfId="0" applyFont="1" applyFill="1" applyAlignment="1">
      <alignment vertical="center"/>
    </xf>
    <xf numFmtId="165" fontId="9" fillId="2" borderId="6" xfId="8" applyNumberFormat="1" applyFont="1" applyFill="1" applyBorder="1" applyAlignment="1">
      <alignment vertical="center"/>
    </xf>
    <xf numFmtId="165" fontId="21" fillId="2" borderId="6" xfId="3" applyNumberFormat="1" applyFont="1" applyFill="1" applyBorder="1" applyAlignment="1">
      <alignment horizontal="center" vertical="center"/>
    </xf>
    <xf numFmtId="0" fontId="34" fillId="2" borderId="0" xfId="3" applyFont="1" applyFill="1" applyBorder="1" applyAlignment="1">
      <alignment vertical="center" wrapText="1"/>
    </xf>
    <xf numFmtId="0" fontId="23" fillId="2" borderId="10" xfId="0" applyFont="1" applyFill="1" applyBorder="1" applyAlignment="1">
      <alignment horizontal="center" vertical="center"/>
    </xf>
    <xf numFmtId="0" fontId="23" fillId="2" borderId="11" xfId="0" applyFont="1" applyFill="1" applyBorder="1" applyAlignment="1">
      <alignment horizontal="center" vertical="center"/>
    </xf>
    <xf numFmtId="2" fontId="13" fillId="2" borderId="17" xfId="3" applyNumberFormat="1" applyFont="1" applyFill="1" applyBorder="1" applyAlignment="1">
      <alignment horizontal="center" vertical="center"/>
    </xf>
    <xf numFmtId="2" fontId="13" fillId="2" borderId="18" xfId="3" applyNumberFormat="1" applyFont="1" applyFill="1" applyBorder="1" applyAlignment="1">
      <alignment horizontal="center" vertical="center"/>
    </xf>
    <xf numFmtId="2" fontId="13" fillId="2" borderId="56" xfId="3" applyNumberFormat="1" applyFont="1" applyFill="1" applyBorder="1" applyAlignment="1">
      <alignment horizontal="center" vertical="center"/>
    </xf>
    <xf numFmtId="2" fontId="13" fillId="2" borderId="28" xfId="3" applyNumberFormat="1" applyFont="1" applyFill="1" applyBorder="1" applyAlignment="1">
      <alignment horizontal="center" vertical="center"/>
    </xf>
    <xf numFmtId="2" fontId="13" fillId="2" borderId="25" xfId="3" applyNumberFormat="1" applyFont="1" applyFill="1" applyBorder="1" applyAlignment="1">
      <alignment horizontal="center" vertical="center"/>
    </xf>
    <xf numFmtId="2" fontId="13" fillId="2" borderId="47" xfId="3" applyNumberFormat="1" applyFont="1" applyFill="1" applyBorder="1" applyAlignment="1">
      <alignment horizontal="center" vertical="center"/>
    </xf>
    <xf numFmtId="0" fontId="23" fillId="11" borderId="54" xfId="0" applyFont="1" applyFill="1" applyBorder="1" applyAlignment="1">
      <alignment horizontal="center" vertical="center" wrapText="1"/>
    </xf>
    <xf numFmtId="0" fontId="23" fillId="11" borderId="55" xfId="0" applyFont="1" applyFill="1" applyBorder="1" applyAlignment="1">
      <alignment horizontal="center" vertical="center" wrapText="1"/>
    </xf>
    <xf numFmtId="0" fontId="12" fillId="2" borderId="0" xfId="0" applyFont="1" applyFill="1" applyBorder="1" applyAlignment="1">
      <alignment horizontal="center" vertical="center" wrapText="1"/>
    </xf>
    <xf numFmtId="165" fontId="23" fillId="2" borderId="0" xfId="0" applyNumberFormat="1" applyFont="1" applyFill="1" applyBorder="1" applyAlignment="1">
      <alignment horizontal="right" vertical="center"/>
    </xf>
    <xf numFmtId="165" fontId="9"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165" fontId="23" fillId="2" borderId="0" xfId="0" applyNumberFormat="1"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165" fontId="9" fillId="2" borderId="0" xfId="0" applyNumberFormat="1" applyFont="1" applyFill="1" applyBorder="1" applyAlignment="1">
      <alignment horizontal="right" vertical="center" wrapText="1"/>
    </xf>
    <xf numFmtId="2" fontId="13" fillId="2" borderId="21" xfId="3" applyNumberFormat="1" applyFont="1" applyFill="1" applyBorder="1" applyAlignment="1">
      <alignment horizontal="center" vertical="center"/>
    </xf>
    <xf numFmtId="2" fontId="13" fillId="2" borderId="0" xfId="3" applyNumberFormat="1" applyFont="1" applyFill="1" applyBorder="1" applyAlignment="1">
      <alignment horizontal="center" vertical="center"/>
    </xf>
    <xf numFmtId="2" fontId="13" fillId="2" borderId="59" xfId="3" applyNumberFormat="1" applyFont="1" applyFill="1" applyBorder="1" applyAlignment="1">
      <alignment horizontal="center" vertical="center"/>
    </xf>
    <xf numFmtId="0" fontId="21" fillId="2" borderId="56" xfId="3" quotePrefix="1" applyFont="1" applyFill="1" applyBorder="1" applyAlignment="1">
      <alignment horizontal="center" vertical="center" wrapText="1"/>
    </xf>
    <xf numFmtId="0" fontId="21" fillId="2" borderId="21" xfId="3" quotePrefix="1" applyFont="1" applyFill="1" applyBorder="1" applyAlignment="1">
      <alignment horizontal="center" vertical="center" wrapText="1"/>
    </xf>
    <xf numFmtId="0" fontId="21" fillId="2" borderId="0" xfId="3" quotePrefix="1" applyFont="1" applyFill="1" applyBorder="1" applyAlignment="1">
      <alignment horizontal="center" vertical="center" wrapText="1"/>
    </xf>
    <xf numFmtId="0" fontId="21" fillId="2" borderId="59" xfId="3" quotePrefix="1" applyFont="1" applyFill="1" applyBorder="1" applyAlignment="1">
      <alignment horizontal="center" vertical="center" wrapText="1"/>
    </xf>
    <xf numFmtId="0" fontId="21" fillId="2" borderId="28" xfId="3" quotePrefix="1" applyFont="1" applyFill="1" applyBorder="1" applyAlignment="1">
      <alignment horizontal="center" vertical="center" wrapText="1"/>
    </xf>
    <xf numFmtId="0" fontId="21" fillId="2" borderId="25" xfId="3" quotePrefix="1" applyFont="1" applyFill="1" applyBorder="1" applyAlignment="1">
      <alignment horizontal="center" vertical="center" wrapText="1"/>
    </xf>
    <xf numFmtId="0" fontId="21" fillId="2" borderId="47" xfId="3" quotePrefix="1" applyFont="1" applyFill="1" applyBorder="1" applyAlignment="1">
      <alignment horizontal="center" vertical="center" wrapText="1"/>
    </xf>
    <xf numFmtId="0" fontId="23" fillId="9" borderId="2" xfId="3" applyFont="1" applyFill="1" applyBorder="1" applyAlignment="1">
      <alignment horizontal="center" vertical="center" wrapText="1"/>
    </xf>
    <xf numFmtId="0" fontId="23" fillId="9" borderId="3" xfId="3" applyFont="1" applyFill="1" applyBorder="1" applyAlignment="1">
      <alignment horizontal="center" vertical="center" wrapText="1"/>
    </xf>
    <xf numFmtId="0" fontId="23" fillId="9" borderId="4" xfId="3" applyFont="1" applyFill="1" applyBorder="1" applyAlignment="1">
      <alignment horizontal="center" vertical="center" wrapText="1"/>
    </xf>
    <xf numFmtId="0" fontId="23" fillId="6" borderId="10" xfId="0" applyFont="1" applyFill="1" applyBorder="1" applyAlignment="1">
      <alignment horizontal="right" vertical="center"/>
    </xf>
    <xf numFmtId="0" fontId="23" fillId="6" borderId="11" xfId="0" applyFont="1" applyFill="1" applyBorder="1" applyAlignment="1">
      <alignment horizontal="right" vertical="center"/>
    </xf>
    <xf numFmtId="165" fontId="23" fillId="6" borderId="11" xfId="0" applyNumberFormat="1" applyFont="1" applyFill="1" applyBorder="1" applyAlignment="1">
      <alignment horizontal="center" vertical="center"/>
    </xf>
    <xf numFmtId="165" fontId="23" fillId="6" borderId="12" xfId="0" applyNumberFormat="1" applyFont="1" applyFill="1" applyBorder="1" applyAlignment="1">
      <alignment horizontal="center" vertical="center"/>
    </xf>
    <xf numFmtId="0" fontId="23" fillId="4" borderId="3" xfId="4" applyFont="1" applyFill="1" applyBorder="1" applyAlignment="1">
      <alignment horizontal="left" vertical="center"/>
    </xf>
    <xf numFmtId="0" fontId="23" fillId="4" borderId="4" xfId="4" applyFont="1" applyFill="1" applyBorder="1" applyAlignment="1">
      <alignment horizontal="left" vertical="center"/>
    </xf>
    <xf numFmtId="0" fontId="23" fillId="4" borderId="3"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4" borderId="13" xfId="0" applyFont="1" applyFill="1" applyBorder="1" applyAlignment="1">
      <alignment horizontal="left" vertical="center" wrapText="1"/>
    </xf>
    <xf numFmtId="0" fontId="23" fillId="4" borderId="55"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2" borderId="10" xfId="0" applyFont="1" applyFill="1" applyBorder="1" applyAlignment="1">
      <alignment horizontal="right" vertical="center"/>
    </xf>
    <xf numFmtId="0" fontId="23" fillId="2" borderId="11" xfId="0" applyFont="1" applyFill="1" applyBorder="1" applyAlignment="1">
      <alignment horizontal="right" vertical="center"/>
    </xf>
    <xf numFmtId="170" fontId="23" fillId="2" borderId="27" xfId="0" applyNumberFormat="1" applyFont="1" applyFill="1" applyBorder="1" applyAlignment="1">
      <alignment horizontal="center" vertical="center"/>
    </xf>
    <xf numFmtId="170" fontId="23" fillId="2" borderId="58" xfId="0" applyNumberFormat="1" applyFont="1" applyFill="1" applyBorder="1" applyAlignment="1">
      <alignment horizontal="center" vertical="center"/>
    </xf>
    <xf numFmtId="0" fontId="10" fillId="5" borderId="5" xfId="1" applyFont="1" applyFill="1" applyBorder="1" applyAlignment="1">
      <alignment horizontal="left" vertical="center" wrapText="1"/>
    </xf>
    <xf numFmtId="0" fontId="10" fillId="5" borderId="16" xfId="1" applyFont="1" applyFill="1" applyBorder="1" applyAlignment="1">
      <alignment horizontal="left" vertical="center" wrapText="1"/>
    </xf>
    <xf numFmtId="0" fontId="10" fillId="5" borderId="6" xfId="1" applyFont="1" applyFill="1" applyBorder="1" applyAlignment="1">
      <alignment horizontal="left" vertical="center" wrapText="1"/>
    </xf>
    <xf numFmtId="0" fontId="10" fillId="5" borderId="7" xfId="1" applyFont="1" applyFill="1" applyBorder="1" applyAlignment="1">
      <alignment horizontal="left" vertical="center" wrapText="1"/>
    </xf>
    <xf numFmtId="0" fontId="10" fillId="5" borderId="29" xfId="1" applyFont="1" applyFill="1" applyBorder="1" applyAlignment="1">
      <alignment horizontal="left" vertical="center" wrapText="1"/>
    </xf>
    <xf numFmtId="0" fontId="10" fillId="5" borderId="15" xfId="1" applyFont="1" applyFill="1" applyBorder="1" applyAlignment="1">
      <alignment horizontal="left" vertical="center" wrapText="1"/>
    </xf>
    <xf numFmtId="0" fontId="10" fillId="5" borderId="30" xfId="1" applyFont="1" applyFill="1" applyBorder="1" applyAlignment="1">
      <alignment horizontal="left" vertical="center" wrapText="1"/>
    </xf>
    <xf numFmtId="0" fontId="10" fillId="5" borderId="29"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25" borderId="29" xfId="1" applyFont="1" applyFill="1" applyBorder="1" applyAlignment="1">
      <alignment horizontal="left" vertical="center" wrapText="1"/>
    </xf>
    <xf numFmtId="0" fontId="10" fillId="25" borderId="15" xfId="1" applyFont="1" applyFill="1" applyBorder="1" applyAlignment="1">
      <alignment horizontal="left" vertical="center" wrapText="1"/>
    </xf>
    <xf numFmtId="0" fontId="10" fillId="25" borderId="30" xfId="1" applyFont="1" applyFill="1" applyBorder="1" applyAlignment="1">
      <alignment horizontal="left" vertical="center" wrapText="1"/>
    </xf>
    <xf numFmtId="0" fontId="10" fillId="5" borderId="63" xfId="1" applyFont="1" applyFill="1" applyBorder="1" applyAlignment="1">
      <alignment horizontal="left" vertical="center" wrapText="1"/>
    </xf>
    <xf numFmtId="0" fontId="10" fillId="5" borderId="20" xfId="1" applyFont="1" applyFill="1" applyBorder="1" applyAlignment="1">
      <alignment horizontal="left" vertical="center" wrapText="1"/>
    </xf>
    <xf numFmtId="0" fontId="10" fillId="5" borderId="60" xfId="1" applyFont="1" applyFill="1" applyBorder="1" applyAlignment="1">
      <alignment horizontal="left" vertical="center" wrapText="1"/>
    </xf>
    <xf numFmtId="0" fontId="10" fillId="18" borderId="3" xfId="1" applyFont="1" applyFill="1" applyBorder="1" applyAlignment="1">
      <alignment horizontal="center" vertical="center" wrapText="1"/>
    </xf>
    <xf numFmtId="0" fontId="10" fillId="18" borderId="6" xfId="1" applyFont="1" applyFill="1" applyBorder="1" applyAlignment="1">
      <alignment horizontal="center" vertical="center" wrapText="1"/>
    </xf>
    <xf numFmtId="0" fontId="10" fillId="19" borderId="3" xfId="1" applyFont="1" applyFill="1" applyBorder="1" applyAlignment="1">
      <alignment horizontal="center" vertical="center" wrapText="1"/>
    </xf>
    <xf numFmtId="0" fontId="10" fillId="19" borderId="6" xfId="1" applyFont="1" applyFill="1" applyBorder="1" applyAlignment="1">
      <alignment horizontal="center" vertical="center" wrapText="1"/>
    </xf>
    <xf numFmtId="0" fontId="10" fillId="18" borderId="2" xfId="1" applyFont="1" applyFill="1" applyBorder="1" applyAlignment="1">
      <alignment horizontal="center" vertical="center" wrapText="1"/>
    </xf>
    <xf numFmtId="0" fontId="10" fillId="18" borderId="5" xfId="1" applyFont="1" applyFill="1" applyBorder="1" applyAlignment="1">
      <alignment horizontal="center" vertical="center" wrapText="1"/>
    </xf>
    <xf numFmtId="1" fontId="10" fillId="19" borderId="3" xfId="1" applyNumberFormat="1" applyFont="1" applyFill="1" applyBorder="1" applyAlignment="1">
      <alignment horizontal="center" vertical="center" wrapText="1"/>
    </xf>
    <xf numFmtId="1" fontId="10" fillId="19" borderId="6" xfId="1" applyNumberFormat="1" applyFont="1" applyFill="1" applyBorder="1" applyAlignment="1">
      <alignment horizontal="center" vertical="center" wrapText="1"/>
    </xf>
    <xf numFmtId="173" fontId="10" fillId="18" borderId="3" xfId="1" applyNumberFormat="1" applyFont="1" applyFill="1" applyBorder="1" applyAlignment="1">
      <alignment horizontal="center" vertical="center" wrapText="1"/>
    </xf>
    <xf numFmtId="173" fontId="10" fillId="18" borderId="6" xfId="1" applyNumberFormat="1" applyFont="1" applyFill="1" applyBorder="1" applyAlignment="1">
      <alignment horizontal="center" vertical="center" wrapText="1"/>
    </xf>
    <xf numFmtId="0" fontId="10" fillId="18" borderId="4" xfId="1" applyFont="1" applyFill="1" applyBorder="1" applyAlignment="1">
      <alignment horizontal="center" vertical="center" wrapText="1"/>
    </xf>
    <xf numFmtId="0" fontId="10" fillId="18" borderId="7" xfId="1" applyFont="1" applyFill="1" applyBorder="1" applyAlignment="1">
      <alignment horizontal="center" vertical="center" wrapText="1"/>
    </xf>
    <xf numFmtId="0" fontId="10" fillId="11" borderId="3" xfId="0" applyFont="1" applyFill="1" applyBorder="1" applyAlignment="1">
      <alignment horizontal="center" vertical="center"/>
    </xf>
    <xf numFmtId="4" fontId="10" fillId="18" borderId="3" xfId="1" applyNumberFormat="1" applyFont="1" applyFill="1" applyBorder="1" applyAlignment="1">
      <alignment horizontal="center" vertical="center" wrapText="1"/>
    </xf>
    <xf numFmtId="4" fontId="10" fillId="18" borderId="6" xfId="1" applyNumberFormat="1" applyFont="1" applyFill="1" applyBorder="1" applyAlignment="1">
      <alignment horizontal="center" vertical="center" wrapText="1"/>
    </xf>
    <xf numFmtId="165" fontId="10" fillId="18" borderId="3" xfId="1" applyNumberFormat="1" applyFont="1" applyFill="1" applyBorder="1" applyAlignment="1">
      <alignment horizontal="center" vertical="center" wrapText="1"/>
    </xf>
    <xf numFmtId="165" fontId="10" fillId="18" borderId="6" xfId="1" applyNumberFormat="1" applyFont="1" applyFill="1" applyBorder="1" applyAlignment="1">
      <alignment horizontal="center" vertical="center" wrapText="1"/>
    </xf>
    <xf numFmtId="0" fontId="24" fillId="2" borderId="0" xfId="0" applyFont="1" applyFill="1" applyAlignment="1">
      <alignment horizontal="left" vertical="center" wrapText="1"/>
    </xf>
    <xf numFmtId="0" fontId="23" fillId="2" borderId="10" xfId="0" applyFont="1" applyFill="1" applyBorder="1" applyAlignment="1">
      <alignment horizontal="center"/>
    </xf>
    <xf numFmtId="0" fontId="23" fillId="2" borderId="11" xfId="0" applyFont="1" applyFill="1" applyBorder="1" applyAlignment="1">
      <alignment horizontal="center"/>
    </xf>
    <xf numFmtId="0" fontId="23" fillId="17" borderId="2" xfId="0" applyFont="1" applyFill="1" applyBorder="1" applyAlignment="1">
      <alignment horizontal="center" vertical="center" wrapText="1"/>
    </xf>
    <xf numFmtId="0" fontId="23" fillId="17" borderId="3" xfId="0" applyFont="1" applyFill="1" applyBorder="1" applyAlignment="1">
      <alignment horizontal="center" vertical="center" wrapText="1"/>
    </xf>
    <xf numFmtId="0" fontId="23" fillId="17" borderId="4" xfId="0" applyFont="1" applyFill="1" applyBorder="1" applyAlignment="1">
      <alignment horizontal="center" vertical="center" wrapText="1"/>
    </xf>
    <xf numFmtId="0" fontId="23" fillId="16" borderId="6" xfId="0" applyFont="1" applyFill="1" applyBorder="1" applyAlignment="1">
      <alignment horizontal="center" vertical="center" wrapText="1"/>
    </xf>
    <xf numFmtId="0" fontId="23" fillId="16" borderId="7" xfId="0" applyFont="1" applyFill="1" applyBorder="1" applyAlignment="1">
      <alignment horizontal="center" vertical="center" wrapText="1"/>
    </xf>
    <xf numFmtId="0" fontId="23" fillId="23" borderId="42" xfId="0" applyFont="1" applyFill="1" applyBorder="1" applyAlignment="1">
      <alignment horizontal="center" vertical="center"/>
    </xf>
    <xf numFmtId="0" fontId="23" fillId="23" borderId="43" xfId="0" applyFont="1" applyFill="1" applyBorder="1" applyAlignment="1">
      <alignment horizontal="center" vertical="center"/>
    </xf>
    <xf numFmtId="0" fontId="23" fillId="23" borderId="44" xfId="0" applyFont="1" applyFill="1" applyBorder="1" applyAlignment="1">
      <alignment horizontal="center" vertical="center"/>
    </xf>
    <xf numFmtId="0" fontId="23" fillId="23" borderId="46" xfId="0" applyFont="1" applyFill="1" applyBorder="1" applyAlignment="1">
      <alignment horizontal="center" vertical="center"/>
    </xf>
    <xf numFmtId="0" fontId="23" fillId="23" borderId="25" xfId="0" applyFont="1" applyFill="1" applyBorder="1" applyAlignment="1">
      <alignment horizontal="center" vertical="center"/>
    </xf>
    <xf numFmtId="0" fontId="23" fillId="23" borderId="47" xfId="0" applyFont="1" applyFill="1" applyBorder="1" applyAlignment="1">
      <alignment horizontal="center" vertical="center"/>
    </xf>
    <xf numFmtId="165" fontId="23" fillId="2" borderId="48" xfId="0" applyNumberFormat="1" applyFont="1" applyFill="1" applyBorder="1" applyAlignment="1">
      <alignment horizontal="center"/>
    </xf>
    <xf numFmtId="165" fontId="23" fillId="2" borderId="49" xfId="0" applyNumberFormat="1" applyFont="1" applyFill="1" applyBorder="1" applyAlignment="1">
      <alignment horizontal="center"/>
    </xf>
    <xf numFmtId="0" fontId="23" fillId="8" borderId="35" xfId="0" applyFont="1" applyFill="1" applyBorder="1" applyAlignment="1">
      <alignment horizontal="center" vertical="center"/>
    </xf>
    <xf numFmtId="0" fontId="23" fillId="8" borderId="38" xfId="0" applyFont="1" applyFill="1" applyBorder="1" applyAlignment="1">
      <alignment horizontal="center" vertical="center"/>
    </xf>
    <xf numFmtId="0" fontId="23" fillId="9" borderId="36" xfId="0" applyFont="1" applyFill="1" applyBorder="1" applyAlignment="1">
      <alignment horizontal="center" vertical="center" wrapText="1"/>
    </xf>
    <xf numFmtId="0" fontId="23" fillId="9" borderId="39" xfId="0" applyFont="1" applyFill="1" applyBorder="1" applyAlignment="1">
      <alignment horizontal="center" vertical="center" wrapText="1"/>
    </xf>
    <xf numFmtId="165" fontId="23" fillId="0" borderId="40" xfId="0" applyNumberFormat="1" applyFont="1" applyBorder="1" applyAlignment="1">
      <alignment horizontal="center" vertical="center"/>
    </xf>
    <xf numFmtId="0" fontId="23" fillId="11" borderId="33" xfId="0" applyFont="1" applyFill="1" applyBorder="1" applyAlignment="1">
      <alignment horizontal="center" vertical="center"/>
    </xf>
    <xf numFmtId="0" fontId="23" fillId="11" borderId="34" xfId="0" applyFont="1" applyFill="1" applyBorder="1" applyAlignment="1">
      <alignment horizontal="center" vertical="center"/>
    </xf>
    <xf numFmtId="0" fontId="23" fillId="11" borderId="32" xfId="0" applyFont="1" applyFill="1" applyBorder="1" applyAlignment="1">
      <alignment horizontal="center" vertical="center"/>
    </xf>
    <xf numFmtId="165" fontId="23" fillId="0" borderId="52" xfId="0" applyNumberFormat="1" applyFont="1" applyBorder="1" applyAlignment="1">
      <alignment horizontal="center" vertical="center"/>
    </xf>
    <xf numFmtId="165" fontId="23" fillId="0" borderId="53" xfId="0" applyNumberFormat="1" applyFont="1" applyBorder="1" applyAlignment="1">
      <alignment horizontal="center" vertical="center"/>
    </xf>
    <xf numFmtId="165" fontId="23" fillId="2" borderId="40" xfId="0" applyNumberFormat="1" applyFont="1" applyFill="1" applyBorder="1" applyAlignment="1">
      <alignment horizontal="center" vertical="center"/>
    </xf>
    <xf numFmtId="0" fontId="23" fillId="11" borderId="31" xfId="0" applyFont="1" applyFill="1" applyBorder="1" applyAlignment="1">
      <alignment horizontal="center" vertical="center"/>
    </xf>
    <xf numFmtId="0" fontId="23" fillId="11" borderId="36" xfId="0" applyFont="1" applyFill="1" applyBorder="1" applyAlignment="1">
      <alignment horizontal="center" vertical="center"/>
    </xf>
    <xf numFmtId="0" fontId="23" fillId="8" borderId="31" xfId="0" applyFont="1" applyFill="1" applyBorder="1" applyAlignment="1">
      <alignment horizontal="center" vertical="center" wrapText="1"/>
    </xf>
    <xf numFmtId="0" fontId="23" fillId="8" borderId="36" xfId="0" applyFont="1" applyFill="1" applyBorder="1" applyAlignment="1">
      <alignment horizontal="center" vertical="center" wrapText="1"/>
    </xf>
    <xf numFmtId="0" fontId="23" fillId="8" borderId="39" xfId="0" applyFont="1" applyFill="1" applyBorder="1" applyAlignment="1">
      <alignment horizontal="center" vertical="center" wrapText="1"/>
    </xf>
    <xf numFmtId="165" fontId="23" fillId="2" borderId="52" xfId="0" applyNumberFormat="1" applyFont="1" applyFill="1" applyBorder="1" applyAlignment="1">
      <alignment horizontal="center" vertical="center"/>
    </xf>
    <xf numFmtId="165" fontId="23" fillId="2" borderId="53" xfId="0" applyNumberFormat="1" applyFont="1" applyFill="1" applyBorder="1" applyAlignment="1">
      <alignment horizontal="center" vertical="center"/>
    </xf>
    <xf numFmtId="165" fontId="21" fillId="2" borderId="14" xfId="3" applyNumberFormat="1" applyFont="1" applyFill="1" applyBorder="1" applyAlignment="1">
      <alignment horizontal="center" vertical="center"/>
    </xf>
    <xf numFmtId="2" fontId="9" fillId="2" borderId="9" xfId="3" applyNumberFormat="1" applyFont="1" applyFill="1" applyBorder="1" applyAlignment="1">
      <alignment horizontal="center" vertical="center"/>
    </xf>
    <xf numFmtId="0" fontId="9" fillId="2" borderId="9" xfId="3" applyNumberFormat="1" applyFont="1" applyFill="1" applyBorder="1" applyAlignment="1">
      <alignment horizontal="center" vertical="center" wrapText="1"/>
    </xf>
    <xf numFmtId="0" fontId="9" fillId="2" borderId="9" xfId="3" applyFont="1" applyFill="1" applyBorder="1" applyAlignment="1">
      <alignment horizontal="center" vertical="center" wrapText="1"/>
    </xf>
    <xf numFmtId="0" fontId="21" fillId="2" borderId="9" xfId="0" quotePrefix="1" applyFont="1" applyFill="1" applyBorder="1" applyAlignment="1">
      <alignment horizontal="center" vertical="center"/>
    </xf>
    <xf numFmtId="0" fontId="21" fillId="2" borderId="9" xfId="3" applyFont="1" applyFill="1" applyBorder="1" applyAlignment="1">
      <alignment horizontal="center" vertical="center" wrapText="1"/>
    </xf>
    <xf numFmtId="0" fontId="21" fillId="2" borderId="9" xfId="3" quotePrefix="1" applyFont="1" applyFill="1" applyBorder="1" applyAlignment="1">
      <alignment horizontal="center" vertical="center" wrapText="1"/>
    </xf>
    <xf numFmtId="2" fontId="9" fillId="2" borderId="61" xfId="3" applyNumberFormat="1" applyFont="1" applyFill="1" applyBorder="1" applyAlignment="1">
      <alignment horizontal="center" vertical="center"/>
    </xf>
    <xf numFmtId="0" fontId="9" fillId="2" borderId="61" xfId="3" applyNumberFormat="1" applyFont="1" applyFill="1" applyBorder="1" applyAlignment="1">
      <alignment horizontal="center" vertical="center" wrapText="1"/>
    </xf>
    <xf numFmtId="0" fontId="21" fillId="2" borderId="61" xfId="3" applyFont="1" applyFill="1" applyBorder="1" applyAlignment="1">
      <alignment horizontal="center" vertical="center" wrapText="1"/>
    </xf>
    <xf numFmtId="0" fontId="21" fillId="2" borderId="61" xfId="3" quotePrefix="1" applyFont="1" applyFill="1" applyBorder="1" applyAlignment="1">
      <alignment horizontal="center" vertical="center" wrapText="1"/>
    </xf>
  </cellXfs>
  <cellStyles count="34">
    <cellStyle name="Dziesiętny 2" xfId="15"/>
    <cellStyle name="Dziesiętny 3" xfId="32"/>
    <cellStyle name="Excel Built-in Normal" xfId="1"/>
    <cellStyle name="Excel Built-in Normal 1" xfId="2"/>
    <cellStyle name="Excel Built-in Normal 2" xfId="13"/>
    <cellStyle name="Hiperłącze 2" xfId="27"/>
    <cellStyle name="Normalny" xfId="0" builtinId="0"/>
    <cellStyle name="Normalny 11" xfId="19"/>
    <cellStyle name="Normalny 2" xfId="3"/>
    <cellStyle name="Normalny 2 2" xfId="11"/>
    <cellStyle name="Normalny 3" xfId="4"/>
    <cellStyle name="Normalny 3 2" xfId="14"/>
    <cellStyle name="Normalny 4" xfId="5"/>
    <cellStyle name="Normalny 4 2" xfId="26"/>
    <cellStyle name="Normalny 5" xfId="10"/>
    <cellStyle name="Normalny 5 2" xfId="33"/>
    <cellStyle name="Normalny 6" xfId="16"/>
    <cellStyle name="Normalny 7" xfId="6"/>
    <cellStyle name="Procentowy" xfId="7" builtinId="5"/>
    <cellStyle name="Procentowy 2" xfId="21"/>
    <cellStyle name="Walutowy" xfId="8" builtinId="4"/>
    <cellStyle name="Walutowy 2" xfId="12"/>
    <cellStyle name="Walutowy 2 2" xfId="9"/>
    <cellStyle name="Walutowy 2 2 2" xfId="24"/>
    <cellStyle name="Walutowy 2 3" xfId="29"/>
    <cellStyle name="Walutowy 2 4" xfId="22"/>
    <cellStyle name="Walutowy 3" xfId="17"/>
    <cellStyle name="Walutowy 3 2" xfId="18"/>
    <cellStyle name="Walutowy 3 2 2" xfId="30"/>
    <cellStyle name="Walutowy 3 2 3" xfId="25"/>
    <cellStyle name="Walutowy 3 3" xfId="23"/>
    <cellStyle name="Walutowy 4" xfId="20"/>
    <cellStyle name="Walutowy 4 2" xfId="28"/>
    <cellStyle name="Walutowy 5" xfId="31"/>
  </cellStyles>
  <dxfs count="0"/>
  <tableStyles count="0" defaultTableStyle="TableStyleMedium2" defaultPivotStyle="PivotStyleLight16"/>
  <colors>
    <mruColors>
      <color rgb="FF0000FF"/>
      <color rgb="FF00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60"/>
  <sheetViews>
    <sheetView showGridLines="0" zoomScaleNormal="100" workbookViewId="0">
      <pane ySplit="1" topLeftCell="A2" activePane="bottomLeft" state="frozen"/>
      <selection pane="bottomLeft" activeCell="B57" sqref="B57"/>
    </sheetView>
  </sheetViews>
  <sheetFormatPr defaultColWidth="9" defaultRowHeight="12.75" x14ac:dyDescent="0.2"/>
  <cols>
    <col min="1" max="1" width="6.140625" style="180" customWidth="1"/>
    <col min="2" max="2" width="51.85546875" style="179" customWidth="1"/>
    <col min="3" max="3" width="43.85546875" style="176" customWidth="1"/>
    <col min="4" max="4" width="37.5703125" style="176" customWidth="1"/>
    <col min="5" max="5" width="24.140625" style="175" customWidth="1"/>
    <col min="6" max="6" width="15.7109375" style="175" customWidth="1"/>
    <col min="7" max="7" width="15" style="175" customWidth="1"/>
    <col min="8" max="8" width="11.42578125" style="175" customWidth="1"/>
    <col min="9" max="10" width="9" style="173"/>
    <col min="11" max="11" width="11" style="173" bestFit="1" customWidth="1"/>
    <col min="12" max="12" width="10" style="173" bestFit="1" customWidth="1"/>
    <col min="13" max="16384" width="9" style="173"/>
  </cols>
  <sheetData>
    <row r="1" spans="1:8" ht="22.5" customHeight="1" x14ac:dyDescent="0.2">
      <c r="A1" s="276" t="s">
        <v>258</v>
      </c>
      <c r="B1" s="277" t="s">
        <v>725</v>
      </c>
      <c r="C1" s="278" t="s">
        <v>0</v>
      </c>
      <c r="D1" s="278" t="s">
        <v>1</v>
      </c>
      <c r="E1" s="278" t="s">
        <v>2</v>
      </c>
      <c r="F1" s="278" t="s">
        <v>3</v>
      </c>
      <c r="G1" s="278" t="s">
        <v>4</v>
      </c>
      <c r="H1" s="279" t="s">
        <v>80</v>
      </c>
    </row>
    <row r="2" spans="1:8" s="174" customFormat="1" ht="22.5" customHeight="1" x14ac:dyDescent="0.2">
      <c r="A2" s="650" t="s">
        <v>5</v>
      </c>
      <c r="B2" s="651"/>
      <c r="C2" s="652"/>
      <c r="D2" s="652"/>
      <c r="E2" s="652"/>
      <c r="F2" s="652"/>
      <c r="G2" s="652"/>
      <c r="H2" s="653"/>
    </row>
    <row r="3" spans="1:8" s="463" customFormat="1" ht="22.5" customHeight="1" x14ac:dyDescent="0.2">
      <c r="A3" s="63" t="s">
        <v>261</v>
      </c>
      <c r="B3" s="64" t="s">
        <v>726</v>
      </c>
      <c r="C3" s="65" t="s">
        <v>499</v>
      </c>
      <c r="D3" s="65" t="s">
        <v>162</v>
      </c>
      <c r="E3" s="66" t="s">
        <v>10</v>
      </c>
      <c r="F3" s="66" t="s">
        <v>158</v>
      </c>
      <c r="G3" s="66">
        <v>276255418</v>
      </c>
      <c r="H3" s="68" t="s">
        <v>159</v>
      </c>
    </row>
    <row r="4" spans="1:8" s="79" customFormat="1" ht="25.5" x14ac:dyDescent="0.2">
      <c r="A4" s="63" t="s">
        <v>263</v>
      </c>
      <c r="B4" s="64" t="s">
        <v>726</v>
      </c>
      <c r="C4" s="65" t="s">
        <v>6</v>
      </c>
      <c r="D4" s="65" t="s">
        <v>77</v>
      </c>
      <c r="E4" s="66" t="s">
        <v>7</v>
      </c>
      <c r="F4" s="66" t="s">
        <v>121</v>
      </c>
      <c r="G4" s="67" t="s">
        <v>111</v>
      </c>
      <c r="H4" s="68" t="s">
        <v>675</v>
      </c>
    </row>
    <row r="5" spans="1:8" s="79" customFormat="1" ht="22.5" customHeight="1" x14ac:dyDescent="0.2">
      <c r="A5" s="63" t="s">
        <v>264</v>
      </c>
      <c r="B5" s="64" t="s">
        <v>726</v>
      </c>
      <c r="C5" s="65" t="s">
        <v>8</v>
      </c>
      <c r="D5" s="65" t="s">
        <v>9</v>
      </c>
      <c r="E5" s="66" t="s">
        <v>10</v>
      </c>
      <c r="F5" s="75" t="s">
        <v>122</v>
      </c>
      <c r="G5" s="265" t="s">
        <v>90</v>
      </c>
      <c r="H5" s="68" t="s">
        <v>92</v>
      </c>
    </row>
    <row r="6" spans="1:8" s="79" customFormat="1" ht="22.5" customHeight="1" x14ac:dyDescent="0.2">
      <c r="A6" s="63" t="s">
        <v>265</v>
      </c>
      <c r="B6" s="64" t="s">
        <v>726</v>
      </c>
      <c r="C6" s="65" t="s">
        <v>11</v>
      </c>
      <c r="D6" s="65" t="s">
        <v>12</v>
      </c>
      <c r="E6" s="66" t="s">
        <v>10</v>
      </c>
      <c r="F6" s="75" t="s">
        <v>123</v>
      </c>
      <c r="G6" s="265" t="s">
        <v>91</v>
      </c>
      <c r="H6" s="68" t="s">
        <v>92</v>
      </c>
    </row>
    <row r="7" spans="1:8" s="79" customFormat="1" ht="22.5" customHeight="1" x14ac:dyDescent="0.2">
      <c r="A7" s="63" t="s">
        <v>266</v>
      </c>
      <c r="B7" s="64" t="s">
        <v>726</v>
      </c>
      <c r="C7" s="65" t="s">
        <v>13</v>
      </c>
      <c r="D7" s="65" t="s">
        <v>14</v>
      </c>
      <c r="E7" s="66" t="s">
        <v>10</v>
      </c>
      <c r="F7" s="66" t="s">
        <v>154</v>
      </c>
      <c r="G7" s="67" t="s">
        <v>155</v>
      </c>
      <c r="H7" s="68" t="s">
        <v>92</v>
      </c>
    </row>
    <row r="8" spans="1:8" s="79" customFormat="1" ht="22.5" customHeight="1" x14ac:dyDescent="0.2">
      <c r="A8" s="63" t="s">
        <v>267</v>
      </c>
      <c r="B8" s="64" t="s">
        <v>726</v>
      </c>
      <c r="C8" s="65" t="s">
        <v>15</v>
      </c>
      <c r="D8" s="65" t="s">
        <v>16</v>
      </c>
      <c r="E8" s="66" t="s">
        <v>17</v>
      </c>
      <c r="F8" s="75" t="s">
        <v>124</v>
      </c>
      <c r="G8" s="265" t="s">
        <v>93</v>
      </c>
      <c r="H8" s="68" t="s">
        <v>92</v>
      </c>
    </row>
    <row r="9" spans="1:8" s="79" customFormat="1" ht="22.5" customHeight="1" x14ac:dyDescent="0.2">
      <c r="A9" s="63" t="s">
        <v>268</v>
      </c>
      <c r="B9" s="64" t="s">
        <v>726</v>
      </c>
      <c r="C9" s="65" t="s">
        <v>18</v>
      </c>
      <c r="D9" s="65" t="s">
        <v>19</v>
      </c>
      <c r="E9" s="66" t="s">
        <v>17</v>
      </c>
      <c r="F9" s="66" t="s">
        <v>125</v>
      </c>
      <c r="G9" s="67" t="s">
        <v>94</v>
      </c>
      <c r="H9" s="68" t="s">
        <v>92</v>
      </c>
    </row>
    <row r="10" spans="1:8" s="79" customFormat="1" ht="22.5" customHeight="1" x14ac:dyDescent="0.2">
      <c r="A10" s="63" t="s">
        <v>269</v>
      </c>
      <c r="B10" s="64" t="s">
        <v>726</v>
      </c>
      <c r="C10" s="65" t="s">
        <v>20</v>
      </c>
      <c r="D10" s="65" t="s">
        <v>21</v>
      </c>
      <c r="E10" s="66" t="s">
        <v>17</v>
      </c>
      <c r="F10" s="66" t="s">
        <v>150</v>
      </c>
      <c r="G10" s="67" t="s">
        <v>95</v>
      </c>
      <c r="H10" s="68" t="s">
        <v>92</v>
      </c>
    </row>
    <row r="11" spans="1:8" s="79" customFormat="1" ht="22.5" customHeight="1" x14ac:dyDescent="0.2">
      <c r="A11" s="63" t="s">
        <v>270</v>
      </c>
      <c r="B11" s="64" t="s">
        <v>726</v>
      </c>
      <c r="C11" s="65" t="s">
        <v>22</v>
      </c>
      <c r="D11" s="65" t="s">
        <v>23</v>
      </c>
      <c r="E11" s="66" t="s">
        <v>17</v>
      </c>
      <c r="F11" s="66" t="s">
        <v>126</v>
      </c>
      <c r="G11" s="67" t="s">
        <v>96</v>
      </c>
      <c r="H11" s="68" t="s">
        <v>92</v>
      </c>
    </row>
    <row r="12" spans="1:8" s="79" customFormat="1" ht="22.5" customHeight="1" x14ac:dyDescent="0.2">
      <c r="A12" s="63" t="s">
        <v>271</v>
      </c>
      <c r="B12" s="64" t="s">
        <v>726</v>
      </c>
      <c r="C12" s="65" t="s">
        <v>748</v>
      </c>
      <c r="D12" s="65" t="s">
        <v>24</v>
      </c>
      <c r="E12" s="66" t="s">
        <v>25</v>
      </c>
      <c r="F12" s="66" t="s">
        <v>127</v>
      </c>
      <c r="G12" s="67" t="s">
        <v>97</v>
      </c>
      <c r="H12" s="68" t="s">
        <v>92</v>
      </c>
    </row>
    <row r="13" spans="1:8" s="79" customFormat="1" ht="22.5" customHeight="1" x14ac:dyDescent="0.2">
      <c r="A13" s="63" t="s">
        <v>272</v>
      </c>
      <c r="B13" s="64" t="s">
        <v>726</v>
      </c>
      <c r="C13" s="65" t="s">
        <v>26</v>
      </c>
      <c r="D13" s="65" t="s">
        <v>27</v>
      </c>
      <c r="E13" s="66" t="s">
        <v>25</v>
      </c>
      <c r="F13" s="66" t="s">
        <v>128</v>
      </c>
      <c r="G13" s="67" t="s">
        <v>98</v>
      </c>
      <c r="H13" s="68" t="s">
        <v>92</v>
      </c>
    </row>
    <row r="14" spans="1:8" s="79" customFormat="1" ht="22.5" customHeight="1" x14ac:dyDescent="0.2">
      <c r="A14" s="63" t="s">
        <v>273</v>
      </c>
      <c r="B14" s="64" t="s">
        <v>726</v>
      </c>
      <c r="C14" s="65" t="s">
        <v>28</v>
      </c>
      <c r="D14" s="65" t="s">
        <v>29</v>
      </c>
      <c r="E14" s="66" t="s">
        <v>7</v>
      </c>
      <c r="F14" s="66" t="s">
        <v>129</v>
      </c>
      <c r="G14" s="67" t="s">
        <v>99</v>
      </c>
      <c r="H14" s="68" t="s">
        <v>92</v>
      </c>
    </row>
    <row r="15" spans="1:8" s="79" customFormat="1" ht="22.5" customHeight="1" x14ac:dyDescent="0.2">
      <c r="A15" s="63" t="s">
        <v>274</v>
      </c>
      <c r="B15" s="64" t="s">
        <v>726</v>
      </c>
      <c r="C15" s="65" t="s">
        <v>30</v>
      </c>
      <c r="D15" s="65" t="s">
        <v>553</v>
      </c>
      <c r="E15" s="66" t="s">
        <v>7</v>
      </c>
      <c r="F15" s="66" t="s">
        <v>130</v>
      </c>
      <c r="G15" s="67" t="s">
        <v>100</v>
      </c>
      <c r="H15" s="68" t="s">
        <v>92</v>
      </c>
    </row>
    <row r="16" spans="1:8" s="79" customFormat="1" ht="22.5" customHeight="1" x14ac:dyDescent="0.2">
      <c r="A16" s="63" t="s">
        <v>275</v>
      </c>
      <c r="B16" s="64" t="s">
        <v>726</v>
      </c>
      <c r="C16" s="65" t="s">
        <v>31</v>
      </c>
      <c r="D16" s="65" t="s">
        <v>744</v>
      </c>
      <c r="E16" s="66" t="s">
        <v>25</v>
      </c>
      <c r="F16" s="66" t="s">
        <v>131</v>
      </c>
      <c r="G16" s="67" t="s">
        <v>544</v>
      </c>
      <c r="H16" s="68" t="s">
        <v>92</v>
      </c>
    </row>
    <row r="17" spans="1:12" s="79" customFormat="1" ht="22.5" customHeight="1" x14ac:dyDescent="0.2">
      <c r="A17" s="63" t="s">
        <v>276</v>
      </c>
      <c r="B17" s="64" t="s">
        <v>726</v>
      </c>
      <c r="C17" s="65" t="s">
        <v>32</v>
      </c>
      <c r="D17" s="65" t="s">
        <v>33</v>
      </c>
      <c r="E17" s="66" t="s">
        <v>10</v>
      </c>
      <c r="F17" s="66" t="s">
        <v>132</v>
      </c>
      <c r="G17" s="67" t="s">
        <v>101</v>
      </c>
      <c r="H17" s="68" t="s">
        <v>92</v>
      </c>
    </row>
    <row r="18" spans="1:12" s="79" customFormat="1" ht="22.5" customHeight="1" x14ac:dyDescent="0.2">
      <c r="A18" s="63" t="s">
        <v>277</v>
      </c>
      <c r="B18" s="64" t="s">
        <v>726</v>
      </c>
      <c r="C18" s="65" t="s">
        <v>34</v>
      </c>
      <c r="D18" s="65" t="s">
        <v>35</v>
      </c>
      <c r="E18" s="66" t="s">
        <v>10</v>
      </c>
      <c r="F18" s="66" t="s">
        <v>133</v>
      </c>
      <c r="G18" s="67" t="s">
        <v>102</v>
      </c>
      <c r="H18" s="68" t="s">
        <v>676</v>
      </c>
    </row>
    <row r="19" spans="1:12" s="79" customFormat="1" ht="22.5" customHeight="1" x14ac:dyDescent="0.2">
      <c r="A19" s="63" t="s">
        <v>278</v>
      </c>
      <c r="B19" s="64" t="s">
        <v>726</v>
      </c>
      <c r="C19" s="65" t="s">
        <v>36</v>
      </c>
      <c r="D19" s="65" t="s">
        <v>37</v>
      </c>
      <c r="E19" s="66" t="s">
        <v>10</v>
      </c>
      <c r="F19" s="66" t="s">
        <v>134</v>
      </c>
      <c r="G19" s="67" t="s">
        <v>103</v>
      </c>
      <c r="H19" s="68" t="s">
        <v>676</v>
      </c>
    </row>
    <row r="20" spans="1:12" s="79" customFormat="1" ht="25.5" x14ac:dyDescent="0.2">
      <c r="A20" s="63" t="s">
        <v>279</v>
      </c>
      <c r="B20" s="64" t="s">
        <v>726</v>
      </c>
      <c r="C20" s="65" t="s">
        <v>642</v>
      </c>
      <c r="D20" s="65" t="s">
        <v>745</v>
      </c>
      <c r="E20" s="66" t="s">
        <v>17</v>
      </c>
      <c r="F20" s="66" t="s">
        <v>135</v>
      </c>
      <c r="G20" s="67" t="s">
        <v>104</v>
      </c>
      <c r="H20" s="68" t="s">
        <v>677</v>
      </c>
    </row>
    <row r="21" spans="1:12" s="79" customFormat="1" ht="22.5" customHeight="1" x14ac:dyDescent="0.2">
      <c r="A21" s="63" t="s">
        <v>280</v>
      </c>
      <c r="B21" s="64" t="s">
        <v>726</v>
      </c>
      <c r="C21" s="65" t="s">
        <v>38</v>
      </c>
      <c r="D21" s="65" t="s">
        <v>39</v>
      </c>
      <c r="E21" s="66" t="s">
        <v>17</v>
      </c>
      <c r="F21" s="66" t="s">
        <v>136</v>
      </c>
      <c r="G21" s="67" t="s">
        <v>105</v>
      </c>
      <c r="H21" s="68" t="s">
        <v>678</v>
      </c>
    </row>
    <row r="22" spans="1:12" s="79" customFormat="1" ht="22.5" customHeight="1" x14ac:dyDescent="0.2">
      <c r="A22" s="63" t="s">
        <v>281</v>
      </c>
      <c r="B22" s="64" t="s">
        <v>726</v>
      </c>
      <c r="C22" s="65" t="s">
        <v>40</v>
      </c>
      <c r="D22" s="65" t="s">
        <v>41</v>
      </c>
      <c r="E22" s="66" t="s">
        <v>25</v>
      </c>
      <c r="F22" s="66" t="s">
        <v>151</v>
      </c>
      <c r="G22" s="67" t="s">
        <v>106</v>
      </c>
      <c r="H22" s="68" t="s">
        <v>676</v>
      </c>
    </row>
    <row r="23" spans="1:12" s="79" customFormat="1" ht="25.5" x14ac:dyDescent="0.2">
      <c r="A23" s="63" t="s">
        <v>282</v>
      </c>
      <c r="B23" s="64" t="s">
        <v>726</v>
      </c>
      <c r="C23" s="65" t="s">
        <v>738</v>
      </c>
      <c r="D23" s="65" t="s">
        <v>739</v>
      </c>
      <c r="E23" s="66" t="s">
        <v>25</v>
      </c>
      <c r="F23" s="66" t="s">
        <v>137</v>
      </c>
      <c r="G23" s="67" t="s">
        <v>107</v>
      </c>
      <c r="H23" s="68" t="s">
        <v>676</v>
      </c>
    </row>
    <row r="24" spans="1:12" s="79" customFormat="1" ht="22.5" customHeight="1" x14ac:dyDescent="0.2">
      <c r="A24" s="63" t="s">
        <v>283</v>
      </c>
      <c r="B24" s="64" t="s">
        <v>726</v>
      </c>
      <c r="C24" s="65" t="s">
        <v>42</v>
      </c>
      <c r="D24" s="65" t="s">
        <v>43</v>
      </c>
      <c r="E24" s="66" t="s">
        <v>25</v>
      </c>
      <c r="F24" s="66" t="s">
        <v>108</v>
      </c>
      <c r="G24" s="67" t="s">
        <v>109</v>
      </c>
      <c r="H24" s="68" t="s">
        <v>676</v>
      </c>
    </row>
    <row r="25" spans="1:12" s="79" customFormat="1" ht="22.5" customHeight="1" x14ac:dyDescent="0.2">
      <c r="A25" s="63" t="s">
        <v>284</v>
      </c>
      <c r="B25" s="64" t="s">
        <v>726</v>
      </c>
      <c r="C25" s="65" t="s">
        <v>44</v>
      </c>
      <c r="D25" s="65" t="s">
        <v>45</v>
      </c>
      <c r="E25" s="66" t="s">
        <v>7</v>
      </c>
      <c r="F25" s="66" t="s">
        <v>138</v>
      </c>
      <c r="G25" s="67" t="s">
        <v>110</v>
      </c>
      <c r="H25" s="68" t="s">
        <v>676</v>
      </c>
    </row>
    <row r="26" spans="1:12" s="79" customFormat="1" ht="22.5" customHeight="1" x14ac:dyDescent="0.2">
      <c r="A26" s="63" t="s">
        <v>285</v>
      </c>
      <c r="B26" s="64" t="s">
        <v>726</v>
      </c>
      <c r="C26" s="65" t="s">
        <v>602</v>
      </c>
      <c r="D26" s="65" t="s">
        <v>47</v>
      </c>
      <c r="E26" s="66" t="s">
        <v>48</v>
      </c>
      <c r="F26" s="66" t="s">
        <v>139</v>
      </c>
      <c r="G26" s="67" t="s">
        <v>113</v>
      </c>
      <c r="H26" s="68" t="s">
        <v>679</v>
      </c>
    </row>
    <row r="27" spans="1:12" s="79" customFormat="1" ht="22.5" customHeight="1" x14ac:dyDescent="0.2">
      <c r="A27" s="63" t="s">
        <v>286</v>
      </c>
      <c r="B27" s="64" t="s">
        <v>726</v>
      </c>
      <c r="C27" s="65" t="s">
        <v>554</v>
      </c>
      <c r="D27" s="65" t="s">
        <v>50</v>
      </c>
      <c r="E27" s="66" t="s">
        <v>51</v>
      </c>
      <c r="F27" s="66" t="s">
        <v>114</v>
      </c>
      <c r="G27" s="67" t="s">
        <v>115</v>
      </c>
      <c r="H27" s="68" t="s">
        <v>680</v>
      </c>
    </row>
    <row r="28" spans="1:12" s="79" customFormat="1" ht="22.5" customHeight="1" x14ac:dyDescent="0.2">
      <c r="A28" s="63" t="s">
        <v>287</v>
      </c>
      <c r="B28" s="64" t="s">
        <v>726</v>
      </c>
      <c r="C28" s="65" t="s">
        <v>581</v>
      </c>
      <c r="D28" s="65" t="s">
        <v>52</v>
      </c>
      <c r="E28" s="66" t="s">
        <v>10</v>
      </c>
      <c r="F28" s="66" t="s">
        <v>627</v>
      </c>
      <c r="G28" s="67" t="s">
        <v>582</v>
      </c>
      <c r="H28" s="68" t="s">
        <v>681</v>
      </c>
    </row>
    <row r="29" spans="1:12" s="79" customFormat="1" ht="22.5" customHeight="1" x14ac:dyDescent="0.2">
      <c r="A29" s="63" t="s">
        <v>288</v>
      </c>
      <c r="B29" s="64" t="s">
        <v>726</v>
      </c>
      <c r="C29" s="65" t="s">
        <v>163</v>
      </c>
      <c r="D29" s="65" t="s">
        <v>55</v>
      </c>
      <c r="E29" s="66" t="s">
        <v>10</v>
      </c>
      <c r="F29" s="66" t="s">
        <v>167</v>
      </c>
      <c r="G29" s="67" t="s">
        <v>166</v>
      </c>
      <c r="H29" s="68" t="s">
        <v>679</v>
      </c>
    </row>
    <row r="30" spans="1:12" s="79" customFormat="1" ht="22.5" customHeight="1" x14ac:dyDescent="0.2">
      <c r="A30" s="63" t="s">
        <v>289</v>
      </c>
      <c r="B30" s="64" t="s">
        <v>726</v>
      </c>
      <c r="C30" s="65" t="s">
        <v>56</v>
      </c>
      <c r="D30" s="65" t="s">
        <v>57</v>
      </c>
      <c r="E30" s="66" t="s">
        <v>25</v>
      </c>
      <c r="F30" s="66" t="s">
        <v>140</v>
      </c>
      <c r="G30" s="67" t="s">
        <v>112</v>
      </c>
      <c r="H30" s="68" t="s">
        <v>679</v>
      </c>
    </row>
    <row r="31" spans="1:12" s="79" customFormat="1" ht="22.5" customHeight="1" x14ac:dyDescent="0.2">
      <c r="A31" s="63" t="s">
        <v>290</v>
      </c>
      <c r="B31" s="64" t="s">
        <v>726</v>
      </c>
      <c r="C31" s="65" t="s">
        <v>165</v>
      </c>
      <c r="D31" s="65" t="s">
        <v>604</v>
      </c>
      <c r="E31" s="66" t="s">
        <v>17</v>
      </c>
      <c r="F31" s="66" t="s">
        <v>629</v>
      </c>
      <c r="G31" s="67" t="s">
        <v>628</v>
      </c>
      <c r="H31" s="68" t="s">
        <v>676</v>
      </c>
      <c r="I31" s="654"/>
      <c r="J31" s="654"/>
      <c r="K31" s="654"/>
      <c r="L31" s="654"/>
    </row>
    <row r="32" spans="1:12" s="79" customFormat="1" ht="22.5" customHeight="1" x14ac:dyDescent="0.2">
      <c r="A32" s="63" t="s">
        <v>291</v>
      </c>
      <c r="B32" s="64" t="s">
        <v>726</v>
      </c>
      <c r="C32" s="65" t="s">
        <v>164</v>
      </c>
      <c r="D32" s="65" t="s">
        <v>53</v>
      </c>
      <c r="E32" s="66" t="s">
        <v>10</v>
      </c>
      <c r="F32" s="66" t="s">
        <v>168</v>
      </c>
      <c r="G32" s="67" t="s">
        <v>169</v>
      </c>
      <c r="H32" s="68" t="s">
        <v>679</v>
      </c>
    </row>
    <row r="33" spans="1:13" s="79" customFormat="1" ht="22.5" customHeight="1" x14ac:dyDescent="0.2">
      <c r="A33" s="63" t="s">
        <v>292</v>
      </c>
      <c r="B33" s="64" t="s">
        <v>726</v>
      </c>
      <c r="C33" s="65" t="s">
        <v>58</v>
      </c>
      <c r="D33" s="65" t="s">
        <v>541</v>
      </c>
      <c r="E33" s="66" t="s">
        <v>10</v>
      </c>
      <c r="F33" s="66" t="s">
        <v>141</v>
      </c>
      <c r="G33" s="67" t="s">
        <v>85</v>
      </c>
      <c r="H33" s="68" t="s">
        <v>682</v>
      </c>
    </row>
    <row r="34" spans="1:13" s="79" customFormat="1" ht="22.5" customHeight="1" x14ac:dyDescent="0.2">
      <c r="A34" s="63" t="s">
        <v>293</v>
      </c>
      <c r="B34" s="64" t="str">
        <f>C34</f>
        <v>Miejski Dom Kultury</v>
      </c>
      <c r="C34" s="65" t="s">
        <v>59</v>
      </c>
      <c r="D34" s="65" t="s">
        <v>607</v>
      </c>
      <c r="E34" s="66" t="s">
        <v>10</v>
      </c>
      <c r="F34" s="66" t="s">
        <v>142</v>
      </c>
      <c r="G34" s="67" t="s">
        <v>84</v>
      </c>
      <c r="H34" s="68" t="s">
        <v>683</v>
      </c>
    </row>
    <row r="35" spans="1:13" s="79" customFormat="1" ht="22.5" customHeight="1" x14ac:dyDescent="0.2">
      <c r="A35" s="63" t="s">
        <v>294</v>
      </c>
      <c r="B35" s="64" t="str">
        <f>C35</f>
        <v>Ośrodek Kultury Andaluzja w Piekarach Śląskich</v>
      </c>
      <c r="C35" s="65" t="s">
        <v>545</v>
      </c>
      <c r="D35" s="65" t="s">
        <v>546</v>
      </c>
      <c r="E35" s="66" t="s">
        <v>25</v>
      </c>
      <c r="F35" s="66" t="s">
        <v>88</v>
      </c>
      <c r="G35" s="67" t="s">
        <v>89</v>
      </c>
      <c r="H35" s="68" t="s">
        <v>683</v>
      </c>
      <c r="K35" s="655"/>
      <c r="L35" s="655"/>
      <c r="M35" s="655"/>
    </row>
    <row r="36" spans="1:13" s="79" customFormat="1" ht="22.5" customHeight="1" x14ac:dyDescent="0.2">
      <c r="A36" s="63" t="s">
        <v>295</v>
      </c>
      <c r="B36" s="64" t="str">
        <f>C36</f>
        <v>Dzielnicowy Dom Kultury w Piekarach Śląskich</v>
      </c>
      <c r="C36" s="65" t="s">
        <v>643</v>
      </c>
      <c r="D36" s="65" t="s">
        <v>61</v>
      </c>
      <c r="E36" s="66" t="s">
        <v>7</v>
      </c>
      <c r="F36" s="66" t="s">
        <v>143</v>
      </c>
      <c r="G36" s="67" t="s">
        <v>82</v>
      </c>
      <c r="H36" s="68" t="s">
        <v>683</v>
      </c>
    </row>
    <row r="37" spans="1:13" s="79" customFormat="1" ht="22.5" customHeight="1" x14ac:dyDescent="0.2">
      <c r="A37" s="63" t="s">
        <v>296</v>
      </c>
      <c r="B37" s="64" t="s">
        <v>726</v>
      </c>
      <c r="C37" s="65" t="s">
        <v>62</v>
      </c>
      <c r="D37" s="65" t="s">
        <v>63</v>
      </c>
      <c r="E37" s="66" t="s">
        <v>10</v>
      </c>
      <c r="F37" s="66" t="s">
        <v>81</v>
      </c>
      <c r="G37" s="67" t="s">
        <v>729</v>
      </c>
      <c r="H37" s="68" t="s">
        <v>684</v>
      </c>
    </row>
    <row r="38" spans="1:13" s="79" customFormat="1" ht="22.5" customHeight="1" x14ac:dyDescent="0.2">
      <c r="A38" s="63" t="s">
        <v>297</v>
      </c>
      <c r="B38" s="64" t="s">
        <v>726</v>
      </c>
      <c r="C38" s="65" t="s">
        <v>64</v>
      </c>
      <c r="D38" s="65" t="s">
        <v>65</v>
      </c>
      <c r="E38" s="66" t="s">
        <v>25</v>
      </c>
      <c r="F38" s="66" t="s">
        <v>144</v>
      </c>
      <c r="G38" s="67" t="s">
        <v>86</v>
      </c>
      <c r="H38" s="68" t="s">
        <v>685</v>
      </c>
    </row>
    <row r="39" spans="1:13" s="79" customFormat="1" ht="25.5" x14ac:dyDescent="0.2">
      <c r="A39" s="63" t="s">
        <v>298</v>
      </c>
      <c r="B39" s="64" t="s">
        <v>726</v>
      </c>
      <c r="C39" s="65" t="s">
        <v>619</v>
      </c>
      <c r="D39" s="65" t="s">
        <v>66</v>
      </c>
      <c r="E39" s="66" t="s">
        <v>10</v>
      </c>
      <c r="F39" s="66" t="s">
        <v>621</v>
      </c>
      <c r="G39" s="67" t="s">
        <v>620</v>
      </c>
      <c r="H39" s="68" t="s">
        <v>686</v>
      </c>
    </row>
    <row r="40" spans="1:13" s="79" customFormat="1" ht="25.5" x14ac:dyDescent="0.2">
      <c r="A40" s="63" t="s">
        <v>757</v>
      </c>
      <c r="B40" s="64" t="s">
        <v>726</v>
      </c>
      <c r="C40" s="65" t="s">
        <v>614</v>
      </c>
      <c r="D40" s="344" t="s">
        <v>702</v>
      </c>
      <c r="E40" s="345" t="s">
        <v>706</v>
      </c>
      <c r="F40" s="66" t="s">
        <v>711</v>
      </c>
      <c r="G40" s="67" t="s">
        <v>707</v>
      </c>
      <c r="H40" s="68" t="s">
        <v>686</v>
      </c>
    </row>
    <row r="41" spans="1:13" s="79" customFormat="1" ht="25.5" x14ac:dyDescent="0.2">
      <c r="A41" s="63" t="s">
        <v>758</v>
      </c>
      <c r="B41" s="64" t="s">
        <v>726</v>
      </c>
      <c r="C41" s="65" t="s">
        <v>615</v>
      </c>
      <c r="D41" s="344" t="s">
        <v>703</v>
      </c>
      <c r="E41" s="345" t="s">
        <v>10</v>
      </c>
      <c r="F41" s="66" t="s">
        <v>712</v>
      </c>
      <c r="G41" s="67" t="s">
        <v>708</v>
      </c>
      <c r="H41" s="68" t="s">
        <v>686</v>
      </c>
    </row>
    <row r="42" spans="1:13" s="79" customFormat="1" ht="25.5" x14ac:dyDescent="0.2">
      <c r="A42" s="63" t="s">
        <v>759</v>
      </c>
      <c r="B42" s="64" t="s">
        <v>726</v>
      </c>
      <c r="C42" s="65" t="s">
        <v>616</v>
      </c>
      <c r="D42" s="344" t="s">
        <v>704</v>
      </c>
      <c r="E42" s="345" t="s">
        <v>10</v>
      </c>
      <c r="F42" s="66" t="s">
        <v>713</v>
      </c>
      <c r="G42" s="67" t="s">
        <v>709</v>
      </c>
      <c r="H42" s="68" t="s">
        <v>686</v>
      </c>
    </row>
    <row r="43" spans="1:13" s="79" customFormat="1" ht="25.5" x14ac:dyDescent="0.2">
      <c r="A43" s="63" t="s">
        <v>760</v>
      </c>
      <c r="B43" s="64" t="s">
        <v>726</v>
      </c>
      <c r="C43" s="65" t="s">
        <v>617</v>
      </c>
      <c r="D43" s="344" t="s">
        <v>716</v>
      </c>
      <c r="E43" s="345" t="s">
        <v>10</v>
      </c>
      <c r="F43" s="66" t="s">
        <v>714</v>
      </c>
      <c r="G43" s="80">
        <v>382056131</v>
      </c>
      <c r="H43" s="68" t="s">
        <v>686</v>
      </c>
    </row>
    <row r="44" spans="1:13" s="79" customFormat="1" ht="25.5" x14ac:dyDescent="0.2">
      <c r="A44" s="63" t="s">
        <v>761</v>
      </c>
      <c r="B44" s="64" t="s">
        <v>726</v>
      </c>
      <c r="C44" s="65" t="s">
        <v>618</v>
      </c>
      <c r="D44" s="344" t="s">
        <v>705</v>
      </c>
      <c r="E44" s="345" t="s">
        <v>706</v>
      </c>
      <c r="F44" s="66" t="s">
        <v>715</v>
      </c>
      <c r="G44" s="67" t="s">
        <v>710</v>
      </c>
      <c r="H44" s="68" t="s">
        <v>686</v>
      </c>
    </row>
    <row r="45" spans="1:13" s="79" customFormat="1" ht="22.5" customHeight="1" x14ac:dyDescent="0.2">
      <c r="A45" s="63" t="s">
        <v>299</v>
      </c>
      <c r="B45" s="64" t="s">
        <v>726</v>
      </c>
      <c r="C45" s="250" t="s">
        <v>243</v>
      </c>
      <c r="D45" s="250" t="s">
        <v>67</v>
      </c>
      <c r="E45" s="251" t="s">
        <v>17</v>
      </c>
      <c r="F45" s="251" t="s">
        <v>145</v>
      </c>
      <c r="G45" s="252" t="s">
        <v>87</v>
      </c>
      <c r="H45" s="68" t="s">
        <v>687</v>
      </c>
    </row>
    <row r="46" spans="1:13" s="79" customFormat="1" ht="22.5" customHeight="1" x14ac:dyDescent="0.2">
      <c r="A46" s="63" t="s">
        <v>300</v>
      </c>
      <c r="B46" s="64" t="s">
        <v>726</v>
      </c>
      <c r="C46" s="65" t="s">
        <v>68</v>
      </c>
      <c r="D46" s="65" t="s">
        <v>54</v>
      </c>
      <c r="E46" s="66" t="s">
        <v>25</v>
      </c>
      <c r="F46" s="66" t="s">
        <v>146</v>
      </c>
      <c r="G46" s="67" t="s">
        <v>118</v>
      </c>
      <c r="H46" s="68" t="s">
        <v>679</v>
      </c>
    </row>
    <row r="47" spans="1:13" s="79" customFormat="1" ht="22.5" customHeight="1" x14ac:dyDescent="0.2">
      <c r="A47" s="63" t="s">
        <v>301</v>
      </c>
      <c r="B47" s="64" t="s">
        <v>726</v>
      </c>
      <c r="C47" s="65" t="s">
        <v>69</v>
      </c>
      <c r="D47" s="65" t="s">
        <v>70</v>
      </c>
      <c r="E47" s="66" t="s">
        <v>10</v>
      </c>
      <c r="F47" s="66" t="s">
        <v>147</v>
      </c>
      <c r="G47" s="67" t="s">
        <v>119</v>
      </c>
      <c r="H47" s="68" t="s">
        <v>688</v>
      </c>
    </row>
    <row r="48" spans="1:13" s="79" customFormat="1" ht="22.5" customHeight="1" x14ac:dyDescent="0.2">
      <c r="A48" s="63" t="s">
        <v>302</v>
      </c>
      <c r="B48" s="64" t="s">
        <v>726</v>
      </c>
      <c r="C48" s="65" t="s">
        <v>503</v>
      </c>
      <c r="D48" s="65" t="s">
        <v>515</v>
      </c>
      <c r="E48" s="66" t="s">
        <v>10</v>
      </c>
      <c r="F48" s="66" t="s">
        <v>156</v>
      </c>
      <c r="G48" s="67" t="s">
        <v>157</v>
      </c>
      <c r="H48" s="68" t="s">
        <v>689</v>
      </c>
    </row>
    <row r="49" spans="1:8" s="79" customFormat="1" ht="22.5" customHeight="1" x14ac:dyDescent="0.2">
      <c r="A49" s="63" t="s">
        <v>303</v>
      </c>
      <c r="B49" s="64" t="s">
        <v>726</v>
      </c>
      <c r="C49" s="65" t="s">
        <v>555</v>
      </c>
      <c r="D49" s="65" t="s">
        <v>73</v>
      </c>
      <c r="E49" s="66" t="s">
        <v>25</v>
      </c>
      <c r="F49" s="66" t="s">
        <v>116</v>
      </c>
      <c r="G49" s="67" t="s">
        <v>117</v>
      </c>
      <c r="H49" s="68" t="s">
        <v>690</v>
      </c>
    </row>
    <row r="50" spans="1:8" s="79" customFormat="1" ht="22.5" customHeight="1" x14ac:dyDescent="0.2">
      <c r="A50" s="63" t="s">
        <v>304</v>
      </c>
      <c r="B50" s="64" t="s">
        <v>726</v>
      </c>
      <c r="C50" s="65" t="s">
        <v>74</v>
      </c>
      <c r="D50" s="65" t="s">
        <v>75</v>
      </c>
      <c r="E50" s="66" t="s">
        <v>7</v>
      </c>
      <c r="F50" s="66" t="s">
        <v>148</v>
      </c>
      <c r="G50" s="67" t="s">
        <v>83</v>
      </c>
      <c r="H50" s="68" t="s">
        <v>691</v>
      </c>
    </row>
    <row r="51" spans="1:8" s="79" customFormat="1" ht="22.5" customHeight="1" x14ac:dyDescent="0.2">
      <c r="A51" s="63" t="s">
        <v>305</v>
      </c>
      <c r="B51" s="64" t="str">
        <f>C51</f>
        <v>Miejskie Przedsiębiorstwo Wodociągów i Kanalizacji sp. z o.o.</v>
      </c>
      <c r="C51" s="65" t="s">
        <v>502</v>
      </c>
      <c r="D51" s="65" t="s">
        <v>77</v>
      </c>
      <c r="E51" s="66" t="s">
        <v>7</v>
      </c>
      <c r="F51" s="66" t="s">
        <v>161</v>
      </c>
      <c r="G51" s="66">
        <v>272642696</v>
      </c>
      <c r="H51" s="68" t="s">
        <v>160</v>
      </c>
    </row>
    <row r="52" spans="1:8" s="79" customFormat="1" ht="22.5" customHeight="1" x14ac:dyDescent="0.2">
      <c r="A52" s="63" t="s">
        <v>306</v>
      </c>
      <c r="B52" s="64" t="str">
        <f>C52</f>
        <v>Zakład Gospodarki Komunalnej sp. z o.o.</v>
      </c>
      <c r="C52" s="65" t="s">
        <v>509</v>
      </c>
      <c r="D52" s="65" t="s">
        <v>78</v>
      </c>
      <c r="E52" s="66" t="s">
        <v>7</v>
      </c>
      <c r="F52" s="75" t="s">
        <v>149</v>
      </c>
      <c r="G52" s="265" t="s">
        <v>120</v>
      </c>
      <c r="H52" s="68" t="s">
        <v>692</v>
      </c>
    </row>
    <row r="53" spans="1:8" s="79" customFormat="1" ht="22.5" customHeight="1" x14ac:dyDescent="0.2">
      <c r="A53" s="63" t="s">
        <v>307</v>
      </c>
      <c r="B53" s="64" t="str">
        <f>C53</f>
        <v>Miejskie Centrum Informacji i Turystyki Sp. z o.o.</v>
      </c>
      <c r="C53" s="65" t="s">
        <v>727</v>
      </c>
      <c r="D53" s="65" t="s">
        <v>79</v>
      </c>
      <c r="E53" s="66" t="s">
        <v>10</v>
      </c>
      <c r="F53" s="75" t="s">
        <v>152</v>
      </c>
      <c r="G53" s="265" t="s">
        <v>153</v>
      </c>
      <c r="H53" s="68" t="s">
        <v>693</v>
      </c>
    </row>
    <row r="54" spans="1:8" s="79" customFormat="1" ht="25.5" x14ac:dyDescent="0.2">
      <c r="A54" s="63" t="s">
        <v>308</v>
      </c>
      <c r="B54" s="64" t="str">
        <f>C54</f>
        <v>Park Przemysłowo Technologiczny EkoPark w Piekarach Śląskich sp. z o.o.</v>
      </c>
      <c r="C54" s="65" t="s">
        <v>500</v>
      </c>
      <c r="D54" s="65" t="s">
        <v>622</v>
      </c>
      <c r="E54" s="66" t="s">
        <v>7</v>
      </c>
      <c r="F54" s="66" t="s">
        <v>170</v>
      </c>
      <c r="G54" s="66">
        <v>240715782</v>
      </c>
      <c r="H54" s="68" t="s">
        <v>694</v>
      </c>
    </row>
    <row r="55" spans="1:8" s="79" customFormat="1" ht="26.25" thickBot="1" x14ac:dyDescent="0.25">
      <c r="A55" s="346" t="s">
        <v>309</v>
      </c>
      <c r="B55" s="347" t="s">
        <v>726</v>
      </c>
      <c r="C55" s="348" t="s">
        <v>501</v>
      </c>
      <c r="D55" s="348" t="s">
        <v>633</v>
      </c>
      <c r="E55" s="78" t="s">
        <v>10</v>
      </c>
      <c r="F55" s="78" t="s">
        <v>171</v>
      </c>
      <c r="G55" s="78">
        <v>276292247</v>
      </c>
      <c r="H55" s="349" t="s">
        <v>688</v>
      </c>
    </row>
    <row r="56" spans="1:8" x14ac:dyDescent="0.2">
      <c r="A56" s="175"/>
      <c r="B56" s="176"/>
      <c r="D56" s="177"/>
      <c r="F56" s="178"/>
      <c r="H56" s="173"/>
    </row>
    <row r="57" spans="1:8" ht="24.75" customHeight="1" x14ac:dyDescent="0.2">
      <c r="A57" s="179"/>
    </row>
    <row r="58" spans="1:8" x14ac:dyDescent="0.2">
      <c r="C58" s="180"/>
      <c r="E58" s="173"/>
    </row>
    <row r="59" spans="1:8" x14ac:dyDescent="0.2">
      <c r="C59" s="180"/>
      <c r="E59" s="173"/>
    </row>
    <row r="60" spans="1:8" x14ac:dyDescent="0.2">
      <c r="C60" s="180"/>
      <c r="E60" s="173"/>
    </row>
  </sheetData>
  <sheetProtection selectLockedCells="1" selectUnlockedCells="1"/>
  <mergeCells count="3">
    <mergeCell ref="A2:H2"/>
    <mergeCell ref="I31:L31"/>
    <mergeCell ref="K35:M35"/>
  </mergeCells>
  <pageMargins left="0.78740157480314965" right="0.59055118110236227" top="0.55118110236220474" bottom="0.55118110236220474" header="0.31496062992125984" footer="0.31496062992125984"/>
  <pageSetup paperSize="9" scale="43" firstPageNumber="0" pageOrder="overThenDown" orientation="portrait" horizontalDpi="300" verticalDpi="300" r:id="rId1"/>
  <headerFooter alignWithMargins="0">
    <oddHeader>&amp;LWykaz podmiotów objętych przedmiotem zamówienia&amp;RZałącznik nr 5.10 do SIWZ</oddHeader>
    <oddFooter>&amp;CStrona &amp;P z &amp;N</oddFooter>
  </headerFooter>
  <ignoredErrors>
    <ignoredError sqref="G4:G13 G18:G27 G17 G16 G36 G50:G53 G35 G14 G15 G32 G28 G30 G44:G49 G38:G42 G33:G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926"/>
  <sheetViews>
    <sheetView showGridLines="0" topLeftCell="A462" zoomScaleNormal="100" workbookViewId="0">
      <selection activeCell="C488" sqref="C488"/>
    </sheetView>
  </sheetViews>
  <sheetFormatPr defaultColWidth="8.85546875" defaultRowHeight="12.75" x14ac:dyDescent="0.2"/>
  <cols>
    <col min="1" max="1" width="6.28515625" style="1" customWidth="1"/>
    <col min="2" max="2" width="52" style="44" customWidth="1"/>
    <col min="3" max="3" width="23.28515625" style="45" customWidth="1"/>
    <col min="4" max="4" width="14.140625" style="46" customWidth="1"/>
    <col min="5" max="5" width="14.28515625" style="47" customWidth="1"/>
    <col min="6" max="6" width="14" style="47" customWidth="1"/>
    <col min="7" max="7" width="26" style="47" customWidth="1"/>
    <col min="8" max="8" width="24.85546875" style="46" customWidth="1"/>
    <col min="9" max="9" width="31" style="46" customWidth="1"/>
    <col min="10" max="10" width="47.140625" style="48" customWidth="1"/>
    <col min="11" max="11" width="39.5703125" style="48" customWidth="1"/>
    <col min="12" max="12" width="31.28515625" style="48" customWidth="1"/>
    <col min="13" max="13" width="18.5703125" style="48" customWidth="1"/>
    <col min="14" max="14" width="20.7109375" style="48" customWidth="1"/>
    <col min="15" max="15" width="17.85546875" style="48" customWidth="1"/>
    <col min="16" max="16" width="16.5703125" style="4" customWidth="1"/>
    <col min="17" max="17" width="18.7109375" style="204" customWidth="1"/>
    <col min="18" max="18" width="20.7109375" style="47" customWidth="1"/>
    <col min="19" max="19" width="15.42578125" style="47" customWidth="1"/>
    <col min="20" max="20" width="15.28515625" style="47" customWidth="1"/>
    <col min="21" max="21" width="12" style="47" customWidth="1"/>
    <col min="22" max="22" width="13" style="47" customWidth="1"/>
    <col min="23" max="23" width="14" style="47" customWidth="1"/>
    <col min="24" max="24" width="30.5703125" style="47" customWidth="1"/>
    <col min="25" max="25" width="20.5703125" style="47" customWidth="1"/>
    <col min="26" max="26" width="21.7109375" style="47" customWidth="1"/>
    <col min="27" max="27" width="28" style="47" customWidth="1"/>
    <col min="28" max="28" width="41" style="47" customWidth="1"/>
    <col min="29" max="29" width="15.7109375" style="47" customWidth="1"/>
    <col min="30" max="30" width="22.5703125" style="47" customWidth="1"/>
    <col min="31" max="16384" width="8.85546875" style="47"/>
  </cols>
  <sheetData>
    <row r="1" spans="1:30" s="183" customFormat="1" ht="18" customHeight="1" x14ac:dyDescent="0.2">
      <c r="A1" s="181" t="s">
        <v>261</v>
      </c>
      <c r="B1" s="182" t="s">
        <v>499</v>
      </c>
      <c r="C1" s="704" t="s">
        <v>260</v>
      </c>
      <c r="D1" s="696" t="s">
        <v>2887</v>
      </c>
      <c r="E1" s="657" t="s">
        <v>579</v>
      </c>
      <c r="F1" s="666" t="s">
        <v>352</v>
      </c>
      <c r="G1" s="659" t="s">
        <v>350</v>
      </c>
      <c r="H1" s="659"/>
      <c r="I1" s="659"/>
      <c r="J1" s="657" t="s">
        <v>355</v>
      </c>
      <c r="K1" s="656" t="s">
        <v>648</v>
      </c>
      <c r="L1" s="656"/>
      <c r="M1" s="657" t="s">
        <v>670</v>
      </c>
      <c r="N1" s="657" t="s">
        <v>671</v>
      </c>
      <c r="O1" s="657" t="s">
        <v>672</v>
      </c>
      <c r="P1" s="657" t="s">
        <v>673</v>
      </c>
      <c r="Q1" s="671" t="s">
        <v>2871</v>
      </c>
      <c r="R1" s="231"/>
      <c r="S1" s="231"/>
      <c r="T1" s="231"/>
      <c r="U1" s="231"/>
      <c r="V1" s="231"/>
      <c r="W1" s="231"/>
      <c r="X1" s="231"/>
      <c r="Y1" s="231"/>
      <c r="Z1" s="231"/>
      <c r="AA1" s="231"/>
      <c r="AB1" s="231"/>
      <c r="AC1" s="231"/>
      <c r="AD1" s="231"/>
    </row>
    <row r="2" spans="1:30" s="187" customFormat="1" ht="33" customHeight="1" x14ac:dyDescent="0.2">
      <c r="A2" s="184" t="s">
        <v>258</v>
      </c>
      <c r="B2" s="185" t="s">
        <v>259</v>
      </c>
      <c r="C2" s="705"/>
      <c r="D2" s="697"/>
      <c r="E2" s="658"/>
      <c r="F2" s="667"/>
      <c r="G2" s="185" t="s">
        <v>353</v>
      </c>
      <c r="H2" s="185" t="s">
        <v>354</v>
      </c>
      <c r="I2" s="185" t="s">
        <v>173</v>
      </c>
      <c r="J2" s="658"/>
      <c r="K2" s="396" t="s">
        <v>542</v>
      </c>
      <c r="L2" s="396" t="s">
        <v>498</v>
      </c>
      <c r="M2" s="658"/>
      <c r="N2" s="658"/>
      <c r="O2" s="658"/>
      <c r="P2" s="658"/>
      <c r="Q2" s="672"/>
      <c r="R2" s="259"/>
      <c r="S2" s="233"/>
      <c r="T2" s="233"/>
      <c r="U2" s="233"/>
      <c r="V2" s="233"/>
      <c r="W2" s="259"/>
      <c r="X2" s="233"/>
      <c r="Y2" s="233"/>
      <c r="Z2" s="233"/>
      <c r="AA2" s="259"/>
      <c r="AB2" s="233"/>
      <c r="AC2" s="233"/>
      <c r="AD2" s="233"/>
    </row>
    <row r="3" spans="1:30" s="196" customFormat="1" ht="48.75" customHeight="1" x14ac:dyDescent="0.2">
      <c r="A3" s="188" t="s">
        <v>261</v>
      </c>
      <c r="B3" s="189" t="s">
        <v>564</v>
      </c>
      <c r="C3" s="190">
        <v>7000000</v>
      </c>
      <c r="D3" s="191" t="s">
        <v>361</v>
      </c>
      <c r="E3" s="395">
        <v>2751.4</v>
      </c>
      <c r="F3" s="193" t="s">
        <v>174</v>
      </c>
      <c r="G3" s="399" t="s">
        <v>514</v>
      </c>
      <c r="H3" s="195" t="s">
        <v>513</v>
      </c>
      <c r="I3" s="195" t="s">
        <v>182</v>
      </c>
      <c r="J3" s="195" t="s">
        <v>698</v>
      </c>
      <c r="K3" s="195" t="s">
        <v>584</v>
      </c>
      <c r="L3" s="195" t="s">
        <v>562</v>
      </c>
      <c r="M3" s="195" t="s">
        <v>674</v>
      </c>
      <c r="N3" s="195" t="s">
        <v>674</v>
      </c>
      <c r="O3" s="195" t="s">
        <v>663</v>
      </c>
      <c r="P3" s="195" t="s">
        <v>663</v>
      </c>
      <c r="Q3" s="206" t="s">
        <v>663</v>
      </c>
      <c r="R3" s="761"/>
      <c r="S3" s="760"/>
      <c r="T3" s="763"/>
      <c r="U3" s="681"/>
      <c r="V3" s="398"/>
      <c r="W3" s="761"/>
      <c r="X3" s="760"/>
      <c r="Y3" s="763"/>
      <c r="Z3" s="681"/>
      <c r="AA3" s="761"/>
      <c r="AB3" s="760"/>
      <c r="AC3" s="763"/>
      <c r="AD3" s="681"/>
    </row>
    <row r="4" spans="1:30" s="196" customFormat="1" ht="25.5" x14ac:dyDescent="0.2">
      <c r="A4" s="188" t="s">
        <v>263</v>
      </c>
      <c r="B4" s="189" t="s">
        <v>565</v>
      </c>
      <c r="C4" s="190">
        <v>3250000</v>
      </c>
      <c r="D4" s="191" t="s">
        <v>361</v>
      </c>
      <c r="E4" s="395">
        <v>1581</v>
      </c>
      <c r="F4" s="193" t="s">
        <v>519</v>
      </c>
      <c r="G4" s="399" t="s">
        <v>514</v>
      </c>
      <c r="H4" s="195" t="s">
        <v>512</v>
      </c>
      <c r="I4" s="195" t="s">
        <v>182</v>
      </c>
      <c r="J4" s="195" t="s">
        <v>175</v>
      </c>
      <c r="K4" s="195" t="s">
        <v>585</v>
      </c>
      <c r="L4" s="195" t="s">
        <v>563</v>
      </c>
      <c r="M4" s="195" t="s">
        <v>674</v>
      </c>
      <c r="N4" s="195" t="s">
        <v>663</v>
      </c>
      <c r="O4" s="195" t="s">
        <v>663</v>
      </c>
      <c r="P4" s="195" t="s">
        <v>663</v>
      </c>
      <c r="Q4" s="206" t="s">
        <v>663</v>
      </c>
      <c r="R4" s="761"/>
      <c r="S4" s="760"/>
      <c r="T4" s="763"/>
      <c r="U4" s="681"/>
      <c r="V4" s="398"/>
      <c r="W4" s="761"/>
      <c r="X4" s="760"/>
      <c r="Y4" s="763"/>
      <c r="Z4" s="681"/>
      <c r="AA4" s="761"/>
      <c r="AB4" s="760"/>
      <c r="AC4" s="763"/>
      <c r="AD4" s="681"/>
    </row>
    <row r="5" spans="1:30" s="196" customFormat="1" ht="37.5" customHeight="1" x14ac:dyDescent="0.2">
      <c r="A5" s="188" t="s">
        <v>264</v>
      </c>
      <c r="B5" s="189" t="s">
        <v>518</v>
      </c>
      <c r="C5" s="190">
        <f>170.9*2500</f>
        <v>427250</v>
      </c>
      <c r="D5" s="191" t="s">
        <v>361</v>
      </c>
      <c r="E5" s="395">
        <v>170.9</v>
      </c>
      <c r="F5" s="193">
        <v>1965</v>
      </c>
      <c r="G5" s="399" t="s">
        <v>514</v>
      </c>
      <c r="H5" s="195" t="s">
        <v>511</v>
      </c>
      <c r="I5" s="195" t="s">
        <v>182</v>
      </c>
      <c r="J5" s="195" t="s">
        <v>697</v>
      </c>
      <c r="K5" s="195" t="s">
        <v>624</v>
      </c>
      <c r="L5" s="195" t="s">
        <v>566</v>
      </c>
      <c r="M5" s="195" t="s">
        <v>674</v>
      </c>
      <c r="N5" s="195" t="s">
        <v>663</v>
      </c>
      <c r="O5" s="195" t="s">
        <v>663</v>
      </c>
      <c r="P5" s="195" t="s">
        <v>663</v>
      </c>
      <c r="Q5" s="206" t="s">
        <v>663</v>
      </c>
      <c r="R5" s="761"/>
      <c r="S5" s="760"/>
      <c r="T5" s="763"/>
      <c r="U5" s="681"/>
      <c r="V5" s="398"/>
      <c r="W5" s="761"/>
      <c r="X5" s="760"/>
      <c r="Y5" s="763"/>
      <c r="Z5" s="681"/>
      <c r="AA5" s="761"/>
      <c r="AB5" s="760"/>
      <c r="AC5" s="763"/>
      <c r="AD5" s="681"/>
    </row>
    <row r="6" spans="1:30" s="196" customFormat="1" ht="46.5" customHeight="1" x14ac:dyDescent="0.2">
      <c r="A6" s="188" t="s">
        <v>265</v>
      </c>
      <c r="B6" s="189" t="s">
        <v>656</v>
      </c>
      <c r="C6" s="190">
        <v>3996149.82</v>
      </c>
      <c r="D6" s="191" t="s">
        <v>349</v>
      </c>
      <c r="E6" s="395">
        <v>187.05</v>
      </c>
      <c r="F6" s="193">
        <v>2016</v>
      </c>
      <c r="G6" s="399" t="s">
        <v>176</v>
      </c>
      <c r="H6" s="195" t="s">
        <v>177</v>
      </c>
      <c r="I6" s="195" t="s">
        <v>178</v>
      </c>
      <c r="J6" s="224" t="s">
        <v>2510</v>
      </c>
      <c r="K6" s="195" t="s">
        <v>586</v>
      </c>
      <c r="L6" s="195" t="s">
        <v>567</v>
      </c>
      <c r="M6" s="195" t="s">
        <v>674</v>
      </c>
      <c r="N6" s="195" t="s">
        <v>663</v>
      </c>
      <c r="O6" s="195" t="s">
        <v>663</v>
      </c>
      <c r="P6" s="195" t="s">
        <v>663</v>
      </c>
      <c r="Q6" s="206" t="s">
        <v>663</v>
      </c>
      <c r="R6" s="761"/>
      <c r="S6" s="760"/>
      <c r="T6" s="763"/>
      <c r="U6" s="681"/>
      <c r="V6" s="398"/>
      <c r="W6" s="761"/>
      <c r="X6" s="760"/>
      <c r="Y6" s="763"/>
      <c r="Z6" s="681"/>
      <c r="AA6" s="761"/>
      <c r="AB6" s="760"/>
      <c r="AC6" s="763"/>
      <c r="AD6" s="681"/>
    </row>
    <row r="7" spans="1:30" s="298" customFormat="1" ht="26.25" customHeight="1" x14ac:dyDescent="0.2">
      <c r="A7" s="188" t="s">
        <v>266</v>
      </c>
      <c r="B7" s="397" t="s">
        <v>4344</v>
      </c>
      <c r="C7" s="414">
        <v>794415.26</v>
      </c>
      <c r="D7" s="191" t="s">
        <v>349</v>
      </c>
      <c r="E7" s="423">
        <v>2313</v>
      </c>
      <c r="F7" s="236">
        <v>1910</v>
      </c>
      <c r="G7" s="236" t="s">
        <v>514</v>
      </c>
      <c r="H7" s="436" t="s">
        <v>2510</v>
      </c>
      <c r="I7" s="272" t="s">
        <v>182</v>
      </c>
      <c r="J7" s="224" t="s">
        <v>2510</v>
      </c>
      <c r="K7" s="424" t="s">
        <v>625</v>
      </c>
      <c r="L7" s="272" t="s">
        <v>623</v>
      </c>
      <c r="M7" s="272" t="s">
        <v>674</v>
      </c>
      <c r="N7" s="195" t="s">
        <v>674</v>
      </c>
      <c r="O7" s="272" t="s">
        <v>663</v>
      </c>
      <c r="P7" s="272" t="s">
        <v>663</v>
      </c>
      <c r="Q7" s="206" t="s">
        <v>663</v>
      </c>
      <c r="R7" s="761"/>
      <c r="S7" s="760"/>
      <c r="T7" s="763"/>
      <c r="U7" s="681"/>
      <c r="V7" s="398"/>
      <c r="W7" s="761"/>
      <c r="X7" s="760"/>
      <c r="Y7" s="763"/>
      <c r="Z7" s="681"/>
      <c r="AA7" s="761"/>
      <c r="AB7" s="760"/>
      <c r="AC7" s="763"/>
      <c r="AD7" s="681"/>
    </row>
    <row r="8" spans="1:30" s="196" customFormat="1" ht="25.5" x14ac:dyDescent="0.2">
      <c r="A8" s="188" t="s">
        <v>267</v>
      </c>
      <c r="B8" s="189" t="s">
        <v>4499</v>
      </c>
      <c r="C8" s="422">
        <v>164786.68</v>
      </c>
      <c r="D8" s="191" t="s">
        <v>349</v>
      </c>
      <c r="E8" s="193">
        <v>205.5</v>
      </c>
      <c r="F8" s="193" t="s">
        <v>2905</v>
      </c>
      <c r="G8" s="531" t="s">
        <v>4637</v>
      </c>
      <c r="H8" s="195" t="s">
        <v>181</v>
      </c>
      <c r="I8" s="195" t="s">
        <v>247</v>
      </c>
      <c r="J8" s="224" t="s">
        <v>2510</v>
      </c>
      <c r="K8" s="195" t="s">
        <v>4501</v>
      </c>
      <c r="L8" s="195" t="s">
        <v>4500</v>
      </c>
      <c r="M8" s="195" t="s">
        <v>674</v>
      </c>
      <c r="N8" s="195" t="s">
        <v>663</v>
      </c>
      <c r="O8" s="195" t="s">
        <v>663</v>
      </c>
      <c r="P8" s="195" t="s">
        <v>663</v>
      </c>
      <c r="Q8" s="206" t="s">
        <v>663</v>
      </c>
      <c r="R8" s="761"/>
      <c r="S8" s="760"/>
      <c r="T8" s="763"/>
      <c r="U8" s="681"/>
      <c r="V8" s="398"/>
      <c r="W8" s="761"/>
      <c r="X8" s="760"/>
      <c r="Y8" s="763"/>
      <c r="Z8" s="681"/>
      <c r="AA8" s="761"/>
      <c r="AB8" s="760"/>
      <c r="AC8" s="763"/>
      <c r="AD8" s="681"/>
    </row>
    <row r="9" spans="1:30" s="196" customFormat="1" ht="12.75" customHeight="1" x14ac:dyDescent="0.2">
      <c r="A9" s="188" t="s">
        <v>268</v>
      </c>
      <c r="B9" s="189" t="s">
        <v>4343</v>
      </c>
      <c r="C9" s="422">
        <v>174915</v>
      </c>
      <c r="D9" s="191" t="s">
        <v>349</v>
      </c>
      <c r="E9" s="863" t="s">
        <v>2905</v>
      </c>
      <c r="F9" s="864">
        <v>1996</v>
      </c>
      <c r="G9" s="865" t="s">
        <v>4502</v>
      </c>
      <c r="H9" s="866" t="s">
        <v>2510</v>
      </c>
      <c r="I9" s="867" t="s">
        <v>517</v>
      </c>
      <c r="J9" s="868" t="s">
        <v>4498</v>
      </c>
      <c r="K9" s="868" t="s">
        <v>2510</v>
      </c>
      <c r="L9" s="868" t="s">
        <v>2510</v>
      </c>
      <c r="M9" s="867" t="s">
        <v>674</v>
      </c>
      <c r="N9" s="867" t="s">
        <v>663</v>
      </c>
      <c r="O9" s="867" t="s">
        <v>663</v>
      </c>
      <c r="P9" s="867" t="s">
        <v>663</v>
      </c>
      <c r="Q9" s="206" t="s">
        <v>663</v>
      </c>
      <c r="R9" s="761"/>
      <c r="S9" s="760"/>
      <c r="T9" s="763"/>
      <c r="U9" s="681"/>
      <c r="V9" s="398"/>
      <c r="W9" s="761"/>
      <c r="X9" s="760"/>
      <c r="Y9" s="763"/>
      <c r="Z9" s="681"/>
      <c r="AA9" s="761"/>
      <c r="AB9" s="760"/>
      <c r="AC9" s="763"/>
      <c r="AD9" s="681"/>
    </row>
    <row r="10" spans="1:30" s="196" customFormat="1" ht="12.75" customHeight="1" x14ac:dyDescent="0.2">
      <c r="A10" s="188" t="s">
        <v>269</v>
      </c>
      <c r="B10" s="189" t="s">
        <v>4657</v>
      </c>
      <c r="C10" s="422">
        <v>40000</v>
      </c>
      <c r="D10" s="862" t="s">
        <v>361</v>
      </c>
      <c r="E10" s="869" t="s">
        <v>2905</v>
      </c>
      <c r="F10" s="870" t="s">
        <v>2905</v>
      </c>
      <c r="G10" s="66" t="s">
        <v>195</v>
      </c>
      <c r="H10" s="129" t="s">
        <v>2510</v>
      </c>
      <c r="I10" s="66" t="s">
        <v>182</v>
      </c>
      <c r="J10" s="129" t="s">
        <v>4658</v>
      </c>
      <c r="K10" s="872" t="s">
        <v>2510</v>
      </c>
      <c r="L10" s="872" t="s">
        <v>2510</v>
      </c>
      <c r="M10" s="871" t="s">
        <v>674</v>
      </c>
      <c r="N10" s="871" t="s">
        <v>674</v>
      </c>
      <c r="O10" s="867" t="s">
        <v>663</v>
      </c>
      <c r="P10" s="867" t="s">
        <v>663</v>
      </c>
      <c r="Q10" s="206" t="s">
        <v>663</v>
      </c>
      <c r="R10" s="761"/>
      <c r="S10" s="760"/>
      <c r="T10" s="763"/>
      <c r="U10" s="681"/>
      <c r="V10" s="647"/>
      <c r="W10" s="761"/>
      <c r="X10" s="760"/>
      <c r="Y10" s="763"/>
      <c r="Z10" s="681"/>
      <c r="AA10" s="761"/>
      <c r="AB10" s="760"/>
      <c r="AC10" s="763"/>
      <c r="AD10" s="681"/>
    </row>
    <row r="11" spans="1:30" s="196" customFormat="1" ht="38.25" x14ac:dyDescent="0.2">
      <c r="A11" s="188" t="s">
        <v>270</v>
      </c>
      <c r="B11" s="189" t="s">
        <v>4346</v>
      </c>
      <c r="C11" s="435">
        <v>39300</v>
      </c>
      <c r="D11" s="191" t="s">
        <v>349</v>
      </c>
      <c r="E11" s="768"/>
      <c r="F11" s="769"/>
      <c r="G11" s="769"/>
      <c r="H11" s="769"/>
      <c r="I11" s="769"/>
      <c r="J11" s="769"/>
      <c r="K11" s="769"/>
      <c r="L11" s="769"/>
      <c r="M11" s="769"/>
      <c r="N11" s="769"/>
      <c r="O11" s="769"/>
      <c r="P11" s="769"/>
      <c r="Q11" s="767"/>
      <c r="R11" s="761"/>
      <c r="S11" s="760"/>
      <c r="T11" s="763"/>
      <c r="U11" s="681"/>
      <c r="V11" s="398"/>
      <c r="W11" s="761"/>
      <c r="X11" s="760"/>
      <c r="Y11" s="763"/>
      <c r="Z11" s="681"/>
      <c r="AA11" s="761"/>
      <c r="AB11" s="760"/>
      <c r="AC11" s="763"/>
      <c r="AD11" s="681"/>
    </row>
    <row r="12" spans="1:30" s="196" customFormat="1" ht="25.5" x14ac:dyDescent="0.2">
      <c r="A12" s="188" t="s">
        <v>271</v>
      </c>
      <c r="B12" s="189" t="s">
        <v>4342</v>
      </c>
      <c r="C12" s="435">
        <v>227612.85</v>
      </c>
      <c r="D12" s="191" t="s">
        <v>349</v>
      </c>
      <c r="E12" s="768"/>
      <c r="F12" s="769"/>
      <c r="G12" s="769"/>
      <c r="H12" s="769"/>
      <c r="I12" s="769"/>
      <c r="J12" s="769"/>
      <c r="K12" s="769"/>
      <c r="L12" s="769"/>
      <c r="M12" s="769"/>
      <c r="N12" s="769"/>
      <c r="O12" s="769"/>
      <c r="P12" s="769"/>
      <c r="Q12" s="770"/>
      <c r="R12" s="761"/>
      <c r="S12" s="760"/>
      <c r="T12" s="763"/>
      <c r="U12" s="681"/>
      <c r="V12" s="398"/>
      <c r="W12" s="761"/>
      <c r="X12" s="760"/>
      <c r="Y12" s="763"/>
      <c r="Z12" s="681"/>
      <c r="AA12" s="761"/>
      <c r="AB12" s="760"/>
      <c r="AC12" s="763"/>
      <c r="AD12" s="681"/>
    </row>
    <row r="13" spans="1:30" s="196" customFormat="1" x14ac:dyDescent="0.2">
      <c r="A13" s="188" t="s">
        <v>272</v>
      </c>
      <c r="B13" s="189" t="s">
        <v>4345</v>
      </c>
      <c r="C13" s="435">
        <v>215991.32</v>
      </c>
      <c r="D13" s="191" t="s">
        <v>349</v>
      </c>
      <c r="E13" s="768"/>
      <c r="F13" s="769"/>
      <c r="G13" s="769"/>
      <c r="H13" s="769"/>
      <c r="I13" s="769"/>
      <c r="J13" s="769"/>
      <c r="K13" s="769"/>
      <c r="L13" s="769"/>
      <c r="M13" s="769"/>
      <c r="N13" s="769"/>
      <c r="O13" s="769"/>
      <c r="P13" s="769"/>
      <c r="Q13" s="770"/>
      <c r="R13" s="761"/>
      <c r="S13" s="760"/>
      <c r="T13" s="763"/>
      <c r="U13" s="681"/>
      <c r="V13" s="398"/>
      <c r="W13" s="761"/>
      <c r="X13" s="760"/>
      <c r="Y13" s="763"/>
      <c r="Z13" s="681"/>
      <c r="AA13" s="761"/>
      <c r="AB13" s="760"/>
      <c r="AC13" s="763"/>
      <c r="AD13" s="681"/>
    </row>
    <row r="14" spans="1:30" s="196" customFormat="1" ht="12.75" customHeight="1" x14ac:dyDescent="0.2">
      <c r="A14" s="188" t="s">
        <v>273</v>
      </c>
      <c r="B14" s="189" t="s">
        <v>402</v>
      </c>
      <c r="C14" s="425">
        <v>5822586.4299999997</v>
      </c>
      <c r="D14" s="191" t="s">
        <v>361</v>
      </c>
      <c r="E14" s="768"/>
      <c r="F14" s="769"/>
      <c r="G14" s="769"/>
      <c r="H14" s="769"/>
      <c r="I14" s="769"/>
      <c r="J14" s="769"/>
      <c r="K14" s="769"/>
      <c r="L14" s="769"/>
      <c r="M14" s="769"/>
      <c r="N14" s="769"/>
      <c r="O14" s="769"/>
      <c r="P14" s="769"/>
      <c r="Q14" s="770"/>
      <c r="R14" s="426"/>
      <c r="S14" s="427"/>
      <c r="T14" s="428"/>
      <c r="U14" s="681"/>
      <c r="V14" s="398"/>
      <c r="W14" s="426"/>
      <c r="X14" s="427"/>
      <c r="Y14" s="428"/>
      <c r="Z14" s="681"/>
      <c r="AA14" s="426"/>
      <c r="AB14" s="427"/>
      <c r="AC14" s="428"/>
      <c r="AD14" s="681"/>
    </row>
    <row r="15" spans="1:30" s="230" customFormat="1" x14ac:dyDescent="0.2">
      <c r="A15" s="188" t="s">
        <v>274</v>
      </c>
      <c r="B15" s="397" t="s">
        <v>764</v>
      </c>
      <c r="C15" s="434">
        <v>3947595.33</v>
      </c>
      <c r="D15" s="191" t="s">
        <v>349</v>
      </c>
      <c r="E15" s="768"/>
      <c r="F15" s="769"/>
      <c r="G15" s="769"/>
      <c r="H15" s="769"/>
      <c r="I15" s="769"/>
      <c r="J15" s="769"/>
      <c r="K15" s="769"/>
      <c r="L15" s="769"/>
      <c r="M15" s="769"/>
      <c r="N15" s="769"/>
      <c r="O15" s="769"/>
      <c r="P15" s="769"/>
      <c r="Q15" s="770"/>
      <c r="R15" s="426"/>
      <c r="S15" s="427"/>
      <c r="T15" s="429"/>
      <c r="U15" s="681"/>
      <c r="V15" s="398"/>
      <c r="W15" s="426"/>
      <c r="X15" s="427"/>
      <c r="Y15" s="429"/>
      <c r="Z15" s="681"/>
      <c r="AA15" s="430"/>
      <c r="AB15" s="427"/>
      <c r="AC15" s="429"/>
      <c r="AD15" s="681"/>
    </row>
    <row r="16" spans="1:30" s="196" customFormat="1" ht="22.5" customHeight="1" x14ac:dyDescent="0.2">
      <c r="A16" s="188" t="s">
        <v>275</v>
      </c>
      <c r="B16" s="189" t="s">
        <v>400</v>
      </c>
      <c r="C16" s="205">
        <v>900000</v>
      </c>
      <c r="D16" s="191" t="s">
        <v>361</v>
      </c>
      <c r="E16" s="768"/>
      <c r="F16" s="769"/>
      <c r="G16" s="769"/>
      <c r="H16" s="769"/>
      <c r="I16" s="769"/>
      <c r="J16" s="769"/>
      <c r="K16" s="769"/>
      <c r="L16" s="769"/>
      <c r="M16" s="769"/>
      <c r="N16" s="769"/>
      <c r="O16" s="769"/>
      <c r="P16" s="769"/>
      <c r="Q16" s="770"/>
      <c r="R16" s="762"/>
      <c r="S16" s="757"/>
      <c r="T16" s="758"/>
      <c r="U16" s="681"/>
      <c r="V16" s="398"/>
      <c r="W16" s="761"/>
      <c r="X16" s="757"/>
      <c r="Y16" s="758"/>
      <c r="Z16" s="681"/>
      <c r="AA16" s="761"/>
      <c r="AB16" s="757"/>
      <c r="AC16" s="758"/>
      <c r="AD16" s="681"/>
    </row>
    <row r="17" spans="1:30" s="196" customFormat="1" ht="22.5" customHeight="1" x14ac:dyDescent="0.2">
      <c r="A17" s="188" t="s">
        <v>276</v>
      </c>
      <c r="B17" s="189" t="s">
        <v>4339</v>
      </c>
      <c r="C17" s="205">
        <v>686775.71</v>
      </c>
      <c r="D17" s="191"/>
      <c r="E17" s="768"/>
      <c r="F17" s="769"/>
      <c r="G17" s="769"/>
      <c r="H17" s="769"/>
      <c r="I17" s="769"/>
      <c r="J17" s="769"/>
      <c r="K17" s="769"/>
      <c r="L17" s="769"/>
      <c r="M17" s="769"/>
      <c r="N17" s="769"/>
      <c r="O17" s="769"/>
      <c r="P17" s="769"/>
      <c r="Q17" s="770"/>
      <c r="R17" s="762"/>
      <c r="S17" s="757"/>
      <c r="T17" s="758"/>
      <c r="U17" s="681"/>
      <c r="V17" s="398"/>
      <c r="W17" s="761"/>
      <c r="X17" s="757"/>
      <c r="Y17" s="758"/>
      <c r="Z17" s="681"/>
      <c r="AA17" s="761"/>
      <c r="AB17" s="757"/>
      <c r="AC17" s="758"/>
      <c r="AD17" s="681"/>
    </row>
    <row r="18" spans="1:30" s="196" customFormat="1" ht="12.75" customHeight="1" x14ac:dyDescent="0.2">
      <c r="A18" s="188" t="s">
        <v>277</v>
      </c>
      <c r="B18" s="189" t="s">
        <v>401</v>
      </c>
      <c r="C18" s="205">
        <v>90000</v>
      </c>
      <c r="D18" s="191" t="s">
        <v>361</v>
      </c>
      <c r="E18" s="768"/>
      <c r="F18" s="769"/>
      <c r="G18" s="769"/>
      <c r="H18" s="769"/>
      <c r="I18" s="769"/>
      <c r="J18" s="769"/>
      <c r="K18" s="769"/>
      <c r="L18" s="769"/>
      <c r="M18" s="769"/>
      <c r="N18" s="769"/>
      <c r="O18" s="769"/>
      <c r="P18" s="769"/>
      <c r="Q18" s="770"/>
      <c r="R18" s="762"/>
      <c r="S18" s="757"/>
      <c r="T18" s="759"/>
      <c r="U18" s="681"/>
      <c r="V18" s="398"/>
      <c r="W18" s="761"/>
      <c r="X18" s="757"/>
      <c r="Y18" s="759"/>
      <c r="Z18" s="681"/>
      <c r="AA18" s="761"/>
      <c r="AB18" s="757"/>
      <c r="AC18" s="759"/>
      <c r="AD18" s="681"/>
    </row>
    <row r="19" spans="1:30" s="230" customFormat="1" ht="12.75" customHeight="1" x14ac:dyDescent="0.2">
      <c r="A19" s="188" t="s">
        <v>278</v>
      </c>
      <c r="B19" s="397" t="s">
        <v>644</v>
      </c>
      <c r="C19" s="434">
        <v>70602</v>
      </c>
      <c r="D19" s="191" t="s">
        <v>349</v>
      </c>
      <c r="E19" s="768"/>
      <c r="F19" s="769"/>
      <c r="G19" s="769"/>
      <c r="H19" s="769"/>
      <c r="I19" s="769"/>
      <c r="J19" s="769"/>
      <c r="K19" s="769"/>
      <c r="L19" s="769"/>
      <c r="M19" s="769"/>
      <c r="N19" s="769"/>
      <c r="O19" s="769"/>
      <c r="P19" s="769"/>
      <c r="Q19" s="770"/>
      <c r="R19" s="762"/>
      <c r="S19" s="757"/>
      <c r="T19" s="759"/>
      <c r="U19" s="681"/>
      <c r="V19" s="398"/>
      <c r="W19" s="761"/>
      <c r="X19" s="757"/>
      <c r="Y19" s="759"/>
      <c r="Z19" s="681"/>
      <c r="AA19" s="761"/>
      <c r="AB19" s="757"/>
      <c r="AC19" s="759"/>
      <c r="AD19" s="681"/>
    </row>
    <row r="20" spans="1:30" s="196" customFormat="1" ht="12.75" customHeight="1" x14ac:dyDescent="0.2">
      <c r="A20" s="188" t="s">
        <v>279</v>
      </c>
      <c r="B20" s="189" t="s">
        <v>580</v>
      </c>
      <c r="C20" s="205">
        <v>926943.88</v>
      </c>
      <c r="D20" s="191" t="s">
        <v>349</v>
      </c>
      <c r="E20" s="768"/>
      <c r="F20" s="769"/>
      <c r="G20" s="769"/>
      <c r="H20" s="769"/>
      <c r="I20" s="769"/>
      <c r="J20" s="769"/>
      <c r="K20" s="769"/>
      <c r="L20" s="769"/>
      <c r="M20" s="769"/>
      <c r="N20" s="769"/>
      <c r="O20" s="769"/>
      <c r="P20" s="769"/>
      <c r="Q20" s="770"/>
      <c r="R20" s="762"/>
      <c r="S20" s="757"/>
      <c r="T20" s="759"/>
      <c r="U20" s="681"/>
      <c r="V20" s="398"/>
      <c r="W20" s="761"/>
      <c r="X20" s="757"/>
      <c r="Y20" s="759"/>
      <c r="Z20" s="681"/>
      <c r="AA20" s="761"/>
      <c r="AB20" s="757"/>
      <c r="AC20" s="759"/>
      <c r="AD20" s="681"/>
    </row>
    <row r="21" spans="1:30" s="196" customFormat="1" ht="12.75" customHeight="1" x14ac:dyDescent="0.2">
      <c r="A21" s="188" t="s">
        <v>280</v>
      </c>
      <c r="B21" s="189" t="s">
        <v>637</v>
      </c>
      <c r="C21" s="205">
        <v>1374236.45</v>
      </c>
      <c r="D21" s="191" t="s">
        <v>349</v>
      </c>
      <c r="E21" s="768"/>
      <c r="F21" s="769"/>
      <c r="G21" s="769"/>
      <c r="H21" s="769"/>
      <c r="I21" s="769"/>
      <c r="J21" s="769"/>
      <c r="K21" s="769"/>
      <c r="L21" s="769"/>
      <c r="M21" s="769"/>
      <c r="N21" s="769"/>
      <c r="O21" s="769"/>
      <c r="P21" s="769"/>
      <c r="Q21" s="770"/>
      <c r="R21" s="762"/>
      <c r="S21" s="757"/>
      <c r="T21" s="759"/>
      <c r="U21" s="681"/>
      <c r="V21" s="398"/>
      <c r="W21" s="761"/>
      <c r="X21" s="757"/>
      <c r="Y21" s="759"/>
      <c r="Z21" s="681"/>
      <c r="AA21" s="761"/>
      <c r="AB21" s="757"/>
      <c r="AC21" s="759"/>
      <c r="AD21" s="681"/>
    </row>
    <row r="22" spans="1:30" s="196" customFormat="1" ht="12.75" customHeight="1" x14ac:dyDescent="0.2">
      <c r="A22" s="188" t="s">
        <v>281</v>
      </c>
      <c r="B22" s="189" t="s">
        <v>763</v>
      </c>
      <c r="C22" s="205">
        <v>2184.58</v>
      </c>
      <c r="D22" s="191" t="s">
        <v>349</v>
      </c>
      <c r="E22" s="768"/>
      <c r="F22" s="769"/>
      <c r="G22" s="769"/>
      <c r="H22" s="769"/>
      <c r="I22" s="769"/>
      <c r="J22" s="769"/>
      <c r="K22" s="769"/>
      <c r="L22" s="769"/>
      <c r="M22" s="769"/>
      <c r="N22" s="769"/>
      <c r="O22" s="769"/>
      <c r="P22" s="769"/>
      <c r="Q22" s="770"/>
      <c r="R22" s="426"/>
      <c r="S22" s="427"/>
      <c r="T22" s="429"/>
      <c r="U22" s="398"/>
      <c r="V22" s="398"/>
      <c r="W22" s="430"/>
      <c r="X22" s="427"/>
      <c r="Y22" s="429"/>
      <c r="Z22" s="398"/>
      <c r="AA22" s="430"/>
      <c r="AB22" s="427"/>
      <c r="AC22" s="429"/>
      <c r="AD22" s="398"/>
    </row>
    <row r="23" spans="1:30" s="196" customFormat="1" ht="12.75" customHeight="1" x14ac:dyDescent="0.2">
      <c r="A23" s="188" t="s">
        <v>282</v>
      </c>
      <c r="B23" s="189" t="s">
        <v>4340</v>
      </c>
      <c r="C23" s="205">
        <v>27994.799999999999</v>
      </c>
      <c r="D23" s="546" t="s">
        <v>349</v>
      </c>
      <c r="E23" s="768"/>
      <c r="F23" s="769"/>
      <c r="G23" s="769"/>
      <c r="H23" s="769"/>
      <c r="I23" s="769"/>
      <c r="J23" s="769"/>
      <c r="K23" s="769"/>
      <c r="L23" s="769"/>
      <c r="M23" s="769"/>
      <c r="N23" s="769"/>
      <c r="O23" s="769"/>
      <c r="P23" s="769"/>
      <c r="Q23" s="770"/>
      <c r="R23" s="550"/>
      <c r="S23" s="547"/>
      <c r="T23" s="548"/>
      <c r="U23" s="545"/>
      <c r="V23" s="545"/>
      <c r="W23" s="549"/>
      <c r="X23" s="547"/>
      <c r="Y23" s="548"/>
      <c r="Z23" s="545"/>
      <c r="AA23" s="549"/>
      <c r="AB23" s="547"/>
      <c r="AC23" s="548"/>
      <c r="AD23" s="545"/>
    </row>
    <row r="24" spans="1:30" s="196" customFormat="1" ht="12.75" customHeight="1" thickBot="1" x14ac:dyDescent="0.25">
      <c r="A24" s="569" t="s">
        <v>283</v>
      </c>
      <c r="B24" s="570" t="s">
        <v>4597</v>
      </c>
      <c r="C24" s="571">
        <v>27689.759999999998</v>
      </c>
      <c r="D24" s="572" t="s">
        <v>349</v>
      </c>
      <c r="E24" s="771"/>
      <c r="F24" s="772"/>
      <c r="G24" s="772"/>
      <c r="H24" s="772"/>
      <c r="I24" s="772"/>
      <c r="J24" s="772"/>
      <c r="K24" s="772"/>
      <c r="L24" s="772"/>
      <c r="M24" s="772"/>
      <c r="N24" s="772"/>
      <c r="O24" s="772"/>
      <c r="P24" s="772"/>
      <c r="Q24" s="773"/>
      <c r="R24" s="426"/>
      <c r="S24" s="427"/>
      <c r="T24" s="429"/>
      <c r="U24" s="398"/>
      <c r="V24" s="398"/>
      <c r="W24" s="430"/>
      <c r="X24" s="427"/>
      <c r="Y24" s="429"/>
      <c r="Z24" s="398"/>
      <c r="AA24" s="430"/>
      <c r="AB24" s="427"/>
      <c r="AC24" s="429"/>
      <c r="AD24" s="398"/>
    </row>
    <row r="25" spans="1:30" s="8" customFormat="1" ht="12.75" customHeight="1" thickBot="1" x14ac:dyDescent="0.25">
      <c r="A25" s="10"/>
      <c r="B25" s="11"/>
      <c r="C25" s="12"/>
      <c r="D25" s="13"/>
      <c r="E25" s="14"/>
      <c r="F25" s="84"/>
      <c r="G25" s="10"/>
      <c r="H25" s="15"/>
      <c r="I25" s="15"/>
      <c r="J25" s="15"/>
      <c r="K25" s="16"/>
      <c r="L25" s="15"/>
      <c r="M25" s="15"/>
      <c r="N25" s="15"/>
      <c r="O25" s="15"/>
      <c r="P25" s="15"/>
      <c r="Q25" s="201"/>
      <c r="R25" s="72"/>
      <c r="S25" s="72"/>
      <c r="T25" s="72"/>
      <c r="U25" s="72"/>
      <c r="V25" s="72"/>
      <c r="W25" s="72"/>
      <c r="X25" s="72"/>
      <c r="Y25" s="72"/>
      <c r="Z25" s="72"/>
      <c r="AA25" s="72"/>
      <c r="AB25" s="72"/>
      <c r="AC25" s="72"/>
      <c r="AD25" s="72"/>
    </row>
    <row r="26" spans="1:30" s="183" customFormat="1" ht="25.5" customHeight="1" x14ac:dyDescent="0.2">
      <c r="A26" s="181" t="s">
        <v>263</v>
      </c>
      <c r="B26" s="182" t="s">
        <v>6</v>
      </c>
      <c r="C26" s="704" t="s">
        <v>260</v>
      </c>
      <c r="D26" s="696" t="s">
        <v>2887</v>
      </c>
      <c r="E26" s="657" t="s">
        <v>351</v>
      </c>
      <c r="F26" s="666" t="s">
        <v>352</v>
      </c>
      <c r="G26" s="659" t="s">
        <v>350</v>
      </c>
      <c r="H26" s="659"/>
      <c r="I26" s="659"/>
      <c r="J26" s="657" t="s">
        <v>355</v>
      </c>
      <c r="K26" s="656" t="s">
        <v>648</v>
      </c>
      <c r="L26" s="656"/>
      <c r="M26" s="657" t="s">
        <v>670</v>
      </c>
      <c r="N26" s="657" t="s">
        <v>671</v>
      </c>
      <c r="O26" s="657" t="s">
        <v>672</v>
      </c>
      <c r="P26" s="657" t="s">
        <v>673</v>
      </c>
      <c r="Q26" s="671" t="s">
        <v>2871</v>
      </c>
      <c r="R26" s="231"/>
      <c r="S26" s="231"/>
      <c r="T26" s="231"/>
      <c r="U26" s="231"/>
      <c r="V26" s="231"/>
      <c r="W26" s="231"/>
      <c r="X26" s="231"/>
      <c r="Y26" s="231"/>
      <c r="Z26" s="231"/>
      <c r="AA26" s="231"/>
      <c r="AB26" s="231"/>
      <c r="AC26" s="231"/>
      <c r="AD26" s="231"/>
    </row>
    <row r="27" spans="1:30" s="187" customFormat="1" ht="24" customHeight="1" x14ac:dyDescent="0.2">
      <c r="A27" s="184" t="s">
        <v>258</v>
      </c>
      <c r="B27" s="185" t="s">
        <v>259</v>
      </c>
      <c r="C27" s="705"/>
      <c r="D27" s="697"/>
      <c r="E27" s="658"/>
      <c r="F27" s="667"/>
      <c r="G27" s="185" t="s">
        <v>353</v>
      </c>
      <c r="H27" s="185" t="s">
        <v>354</v>
      </c>
      <c r="I27" s="185" t="s">
        <v>173</v>
      </c>
      <c r="J27" s="658"/>
      <c r="K27" s="438" t="s">
        <v>542</v>
      </c>
      <c r="L27" s="438" t="s">
        <v>498</v>
      </c>
      <c r="M27" s="658"/>
      <c r="N27" s="658"/>
      <c r="O27" s="658"/>
      <c r="P27" s="658"/>
      <c r="Q27" s="672"/>
    </row>
    <row r="28" spans="1:30" s="196" customFormat="1" ht="12.75" customHeight="1" x14ac:dyDescent="0.2">
      <c r="A28" s="188" t="s">
        <v>261</v>
      </c>
      <c r="B28" s="189" t="s">
        <v>357</v>
      </c>
      <c r="C28" s="189"/>
      <c r="D28" s="189"/>
      <c r="E28" s="687"/>
      <c r="F28" s="688"/>
      <c r="G28" s="688"/>
      <c r="H28" s="688"/>
      <c r="I28" s="688"/>
      <c r="J28" s="688"/>
      <c r="K28" s="688"/>
      <c r="L28" s="688"/>
      <c r="M28" s="688"/>
      <c r="N28" s="688"/>
      <c r="O28" s="688"/>
      <c r="P28" s="688"/>
      <c r="Q28" s="689"/>
    </row>
    <row r="29" spans="1:30" s="196" customFormat="1" ht="12.75" customHeight="1" x14ac:dyDescent="0.2">
      <c r="A29" s="188" t="s">
        <v>263</v>
      </c>
      <c r="B29" s="189" t="s">
        <v>737</v>
      </c>
      <c r="C29" s="205">
        <v>46307.040000000001</v>
      </c>
      <c r="D29" s="439" t="s">
        <v>349</v>
      </c>
      <c r="E29" s="690"/>
      <c r="F29" s="691"/>
      <c r="G29" s="691"/>
      <c r="H29" s="691"/>
      <c r="I29" s="691"/>
      <c r="J29" s="691"/>
      <c r="K29" s="691"/>
      <c r="L29" s="691"/>
      <c r="M29" s="691"/>
      <c r="N29" s="691"/>
      <c r="O29" s="691"/>
      <c r="P29" s="691"/>
      <c r="Q29" s="692"/>
    </row>
    <row r="30" spans="1:30" s="196" customFormat="1" ht="13.5" thickBot="1" x14ac:dyDescent="0.25">
      <c r="A30" s="197" t="s">
        <v>264</v>
      </c>
      <c r="B30" s="198" t="s">
        <v>356</v>
      </c>
      <c r="C30" s="199">
        <f>23725.24</f>
        <v>23725.24</v>
      </c>
      <c r="D30" s="200" t="s">
        <v>349</v>
      </c>
      <c r="E30" s="693"/>
      <c r="F30" s="694"/>
      <c r="G30" s="694"/>
      <c r="H30" s="694"/>
      <c r="I30" s="694"/>
      <c r="J30" s="694"/>
      <c r="K30" s="694"/>
      <c r="L30" s="694"/>
      <c r="M30" s="694"/>
      <c r="N30" s="694"/>
      <c r="O30" s="694"/>
      <c r="P30" s="694"/>
      <c r="Q30" s="695"/>
    </row>
    <row r="31" spans="1:30" s="1" customFormat="1" ht="13.5" thickBot="1" x14ac:dyDescent="0.25">
      <c r="A31" s="18"/>
      <c r="B31" s="19"/>
      <c r="C31" s="20"/>
      <c r="D31" s="21"/>
      <c r="E31" s="18"/>
      <c r="F31" s="18"/>
      <c r="G31" s="18"/>
      <c r="H31" s="22"/>
      <c r="I31" s="22"/>
      <c r="J31" s="23"/>
      <c r="K31" s="23"/>
      <c r="L31" s="23"/>
      <c r="M31" s="23"/>
      <c r="N31" s="23"/>
      <c r="O31" s="23"/>
      <c r="P31" s="22"/>
      <c r="Q31" s="201"/>
    </row>
    <row r="32" spans="1:30" s="196" customFormat="1" ht="18" customHeight="1" x14ac:dyDescent="0.2">
      <c r="A32" s="181" t="s">
        <v>264</v>
      </c>
      <c r="B32" s="182" t="s">
        <v>8</v>
      </c>
      <c r="C32" s="704" t="s">
        <v>260</v>
      </c>
      <c r="D32" s="696" t="s">
        <v>2887</v>
      </c>
      <c r="E32" s="657" t="s">
        <v>351</v>
      </c>
      <c r="F32" s="666" t="s">
        <v>352</v>
      </c>
      <c r="G32" s="659" t="s">
        <v>350</v>
      </c>
      <c r="H32" s="659"/>
      <c r="I32" s="659"/>
      <c r="J32" s="657" t="s">
        <v>355</v>
      </c>
      <c r="K32" s="656" t="s">
        <v>648</v>
      </c>
      <c r="L32" s="656"/>
      <c r="M32" s="657" t="s">
        <v>670</v>
      </c>
      <c r="N32" s="657" t="s">
        <v>671</v>
      </c>
      <c r="O32" s="657" t="s">
        <v>672</v>
      </c>
      <c r="P32" s="657" t="s">
        <v>673</v>
      </c>
      <c r="Q32" s="671" t="s">
        <v>2871</v>
      </c>
    </row>
    <row r="33" spans="1:17" s="389" customFormat="1" ht="21.75" customHeight="1" x14ac:dyDescent="0.2">
      <c r="A33" s="184" t="s">
        <v>258</v>
      </c>
      <c r="B33" s="185" t="s">
        <v>259</v>
      </c>
      <c r="C33" s="705"/>
      <c r="D33" s="697"/>
      <c r="E33" s="658"/>
      <c r="F33" s="667"/>
      <c r="G33" s="185" t="s">
        <v>353</v>
      </c>
      <c r="H33" s="185" t="s">
        <v>354</v>
      </c>
      <c r="I33" s="185" t="s">
        <v>173</v>
      </c>
      <c r="J33" s="658"/>
      <c r="K33" s="384" t="s">
        <v>542</v>
      </c>
      <c r="L33" s="384" t="s">
        <v>498</v>
      </c>
      <c r="M33" s="658"/>
      <c r="N33" s="658"/>
      <c r="O33" s="658"/>
      <c r="P33" s="658"/>
      <c r="Q33" s="672"/>
    </row>
    <row r="34" spans="1:17" s="196" customFormat="1" ht="36" x14ac:dyDescent="0.2">
      <c r="A34" s="188" t="s">
        <v>261</v>
      </c>
      <c r="B34" s="189" t="s">
        <v>359</v>
      </c>
      <c r="C34" s="190">
        <v>148585.79999999999</v>
      </c>
      <c r="D34" s="191" t="s">
        <v>349</v>
      </c>
      <c r="E34" s="383">
        <v>664</v>
      </c>
      <c r="F34" s="193" t="s">
        <v>255</v>
      </c>
      <c r="G34" s="195" t="s">
        <v>180</v>
      </c>
      <c r="H34" s="195" t="s">
        <v>181</v>
      </c>
      <c r="I34" s="195" t="s">
        <v>182</v>
      </c>
      <c r="J34" s="195" t="s">
        <v>4509</v>
      </c>
      <c r="K34" s="195" t="s">
        <v>4273</v>
      </c>
      <c r="L34" s="195" t="s">
        <v>4331</v>
      </c>
      <c r="M34" s="195" t="s">
        <v>674</v>
      </c>
      <c r="N34" s="195" t="s">
        <v>663</v>
      </c>
      <c r="O34" s="195" t="s">
        <v>663</v>
      </c>
      <c r="P34" s="195" t="s">
        <v>663</v>
      </c>
      <c r="Q34" s="206" t="s">
        <v>674</v>
      </c>
    </row>
    <row r="35" spans="1:17" s="196" customFormat="1" x14ac:dyDescent="0.2">
      <c r="A35" s="188" t="s">
        <v>263</v>
      </c>
      <c r="B35" s="189" t="s">
        <v>4503</v>
      </c>
      <c r="C35" s="472">
        <v>58147.86</v>
      </c>
      <c r="D35" s="533" t="s">
        <v>349</v>
      </c>
      <c r="E35" s="660"/>
      <c r="F35" s="661"/>
      <c r="G35" s="661"/>
      <c r="H35" s="661"/>
      <c r="I35" s="661"/>
      <c r="J35" s="661"/>
      <c r="K35" s="661"/>
      <c r="L35" s="661"/>
      <c r="M35" s="661"/>
      <c r="N35" s="661"/>
      <c r="O35" s="661"/>
      <c r="P35" s="661"/>
      <c r="Q35" s="662"/>
    </row>
    <row r="36" spans="1:17" s="196" customFormat="1" ht="21" customHeight="1" x14ac:dyDescent="0.2">
      <c r="A36" s="188" t="s">
        <v>264</v>
      </c>
      <c r="B36" s="189" t="s">
        <v>737</v>
      </c>
      <c r="C36" s="205">
        <v>4759.6899999999996</v>
      </c>
      <c r="D36" s="191" t="s">
        <v>349</v>
      </c>
      <c r="E36" s="668"/>
      <c r="F36" s="669"/>
      <c r="G36" s="669"/>
      <c r="H36" s="669"/>
      <c r="I36" s="669"/>
      <c r="J36" s="669"/>
      <c r="K36" s="669"/>
      <c r="L36" s="669"/>
      <c r="M36" s="669"/>
      <c r="N36" s="669"/>
      <c r="O36" s="669"/>
      <c r="P36" s="669"/>
      <c r="Q36" s="670"/>
    </row>
    <row r="37" spans="1:17" s="196" customFormat="1" ht="12.75" customHeight="1" thickBot="1" x14ac:dyDescent="0.25">
      <c r="A37" s="197" t="s">
        <v>265</v>
      </c>
      <c r="B37" s="198" t="s">
        <v>356</v>
      </c>
      <c r="C37" s="199">
        <f>302325.26+1506</f>
        <v>303831.26</v>
      </c>
      <c r="D37" s="200" t="s">
        <v>349</v>
      </c>
      <c r="E37" s="663"/>
      <c r="F37" s="664"/>
      <c r="G37" s="664"/>
      <c r="H37" s="664"/>
      <c r="I37" s="664"/>
      <c r="J37" s="664"/>
      <c r="K37" s="664"/>
      <c r="L37" s="664"/>
      <c r="M37" s="664"/>
      <c r="N37" s="664"/>
      <c r="O37" s="664"/>
      <c r="P37" s="664"/>
      <c r="Q37" s="665"/>
    </row>
    <row r="38" spans="1:17" s="1" customFormat="1" ht="13.5" thickBot="1" x14ac:dyDescent="0.25">
      <c r="B38" s="2"/>
      <c r="C38" s="3"/>
      <c r="D38" s="4"/>
      <c r="H38" s="4"/>
      <c r="I38" s="4"/>
      <c r="J38" s="5"/>
      <c r="K38" s="5"/>
      <c r="L38" s="5"/>
      <c r="M38" s="5"/>
      <c r="N38" s="5"/>
      <c r="O38" s="5"/>
      <c r="P38" s="5"/>
      <c r="Q38" s="201"/>
    </row>
    <row r="39" spans="1:17" s="183" customFormat="1" ht="18" customHeight="1" x14ac:dyDescent="0.2">
      <c r="A39" s="181" t="s">
        <v>265</v>
      </c>
      <c r="B39" s="182" t="s">
        <v>11</v>
      </c>
      <c r="C39" s="704" t="s">
        <v>260</v>
      </c>
      <c r="D39" s="696" t="s">
        <v>2887</v>
      </c>
      <c r="E39" s="657" t="s">
        <v>351</v>
      </c>
      <c r="F39" s="666" t="s">
        <v>352</v>
      </c>
      <c r="G39" s="659" t="s">
        <v>350</v>
      </c>
      <c r="H39" s="659"/>
      <c r="I39" s="659"/>
      <c r="J39" s="657" t="s">
        <v>355</v>
      </c>
      <c r="K39" s="656" t="s">
        <v>648</v>
      </c>
      <c r="L39" s="656"/>
      <c r="M39" s="657" t="s">
        <v>670</v>
      </c>
      <c r="N39" s="657" t="s">
        <v>671</v>
      </c>
      <c r="O39" s="657" t="s">
        <v>672</v>
      </c>
      <c r="P39" s="657" t="s">
        <v>673</v>
      </c>
      <c r="Q39" s="671" t="s">
        <v>2871</v>
      </c>
    </row>
    <row r="40" spans="1:17" s="187" customFormat="1" ht="19.5" customHeight="1" x14ac:dyDescent="0.2">
      <c r="A40" s="184" t="s">
        <v>258</v>
      </c>
      <c r="B40" s="185" t="s">
        <v>259</v>
      </c>
      <c r="C40" s="705"/>
      <c r="D40" s="697"/>
      <c r="E40" s="658"/>
      <c r="F40" s="667"/>
      <c r="G40" s="185" t="s">
        <v>353</v>
      </c>
      <c r="H40" s="185" t="s">
        <v>354</v>
      </c>
      <c r="I40" s="185" t="s">
        <v>173</v>
      </c>
      <c r="J40" s="658"/>
      <c r="K40" s="384" t="s">
        <v>542</v>
      </c>
      <c r="L40" s="384" t="s">
        <v>498</v>
      </c>
      <c r="M40" s="658"/>
      <c r="N40" s="658"/>
      <c r="O40" s="658"/>
      <c r="P40" s="658"/>
      <c r="Q40" s="672"/>
    </row>
    <row r="41" spans="1:17" s="196" customFormat="1" ht="72" x14ac:dyDescent="0.2">
      <c r="A41" s="188" t="s">
        <v>261</v>
      </c>
      <c r="B41" s="189" t="s">
        <v>507</v>
      </c>
      <c r="C41" s="190">
        <v>805930.54</v>
      </c>
      <c r="D41" s="191" t="s">
        <v>349</v>
      </c>
      <c r="E41" s="383">
        <v>735.5</v>
      </c>
      <c r="F41" s="193">
        <v>1973</v>
      </c>
      <c r="G41" s="385" t="s">
        <v>4328</v>
      </c>
      <c r="H41" s="195" t="s">
        <v>4327</v>
      </c>
      <c r="I41" s="195" t="s">
        <v>182</v>
      </c>
      <c r="J41" s="195" t="s">
        <v>4329</v>
      </c>
      <c r="K41" s="195" t="s">
        <v>4273</v>
      </c>
      <c r="L41" s="195" t="s">
        <v>4330</v>
      </c>
      <c r="M41" s="195" t="s">
        <v>674</v>
      </c>
      <c r="N41" s="195" t="s">
        <v>663</v>
      </c>
      <c r="O41" s="195" t="s">
        <v>663</v>
      </c>
      <c r="P41" s="195" t="s">
        <v>663</v>
      </c>
      <c r="Q41" s="206" t="s">
        <v>663</v>
      </c>
    </row>
    <row r="42" spans="1:17" s="196" customFormat="1" x14ac:dyDescent="0.2">
      <c r="A42" s="188" t="s">
        <v>263</v>
      </c>
      <c r="B42" s="189" t="s">
        <v>506</v>
      </c>
      <c r="C42" s="237">
        <v>18126.36</v>
      </c>
      <c r="D42" s="191" t="s">
        <v>349</v>
      </c>
      <c r="E42" s="660"/>
      <c r="F42" s="661"/>
      <c r="G42" s="661"/>
      <c r="H42" s="661"/>
      <c r="I42" s="661"/>
      <c r="J42" s="661"/>
      <c r="K42" s="661"/>
      <c r="L42" s="661"/>
      <c r="M42" s="661"/>
      <c r="N42" s="661"/>
      <c r="O42" s="661"/>
      <c r="P42" s="661"/>
      <c r="Q42" s="662"/>
    </row>
    <row r="43" spans="1:17" s="196" customFormat="1" x14ac:dyDescent="0.2">
      <c r="A43" s="188" t="s">
        <v>264</v>
      </c>
      <c r="B43" s="189" t="s">
        <v>737</v>
      </c>
      <c r="C43" s="205">
        <v>1548.1</v>
      </c>
      <c r="D43" s="191" t="s">
        <v>349</v>
      </c>
      <c r="E43" s="668"/>
      <c r="F43" s="669"/>
      <c r="G43" s="669"/>
      <c r="H43" s="669"/>
      <c r="I43" s="669"/>
      <c r="J43" s="669"/>
      <c r="K43" s="669"/>
      <c r="L43" s="669"/>
      <c r="M43" s="669"/>
      <c r="N43" s="669"/>
      <c r="O43" s="669"/>
      <c r="P43" s="669"/>
      <c r="Q43" s="670"/>
    </row>
    <row r="44" spans="1:17" s="196" customFormat="1" ht="13.5" thickBot="1" x14ac:dyDescent="0.25">
      <c r="A44" s="197" t="s">
        <v>265</v>
      </c>
      <c r="B44" s="198" t="s">
        <v>356</v>
      </c>
      <c r="C44" s="199">
        <v>10149.790000000001</v>
      </c>
      <c r="D44" s="200" t="s">
        <v>349</v>
      </c>
      <c r="E44" s="663"/>
      <c r="F44" s="664"/>
      <c r="G44" s="664"/>
      <c r="H44" s="664"/>
      <c r="I44" s="664"/>
      <c r="J44" s="664"/>
      <c r="K44" s="664"/>
      <c r="L44" s="664"/>
      <c r="M44" s="664"/>
      <c r="N44" s="664"/>
      <c r="O44" s="664"/>
      <c r="P44" s="664"/>
      <c r="Q44" s="665"/>
    </row>
    <row r="45" spans="1:17" s="1" customFormat="1" ht="13.5" thickBot="1" x14ac:dyDescent="0.25">
      <c r="B45" s="2"/>
      <c r="C45" s="3"/>
      <c r="D45" s="4"/>
      <c r="E45" s="6"/>
      <c r="H45" s="4"/>
      <c r="I45" s="4"/>
      <c r="J45" s="5"/>
      <c r="K45" s="5"/>
      <c r="L45" s="5"/>
      <c r="M45" s="5"/>
      <c r="N45" s="5"/>
      <c r="O45" s="5"/>
      <c r="P45" s="5"/>
      <c r="Q45" s="201"/>
    </row>
    <row r="46" spans="1:17" s="82" customFormat="1" ht="18" customHeight="1" x14ac:dyDescent="0.2">
      <c r="A46" s="181" t="s">
        <v>266</v>
      </c>
      <c r="B46" s="182" t="s">
        <v>13</v>
      </c>
      <c r="C46" s="704" t="s">
        <v>260</v>
      </c>
      <c r="D46" s="696" t="s">
        <v>2887</v>
      </c>
      <c r="E46" s="657" t="s">
        <v>351</v>
      </c>
      <c r="F46" s="666" t="s">
        <v>352</v>
      </c>
      <c r="G46" s="659" t="s">
        <v>350</v>
      </c>
      <c r="H46" s="659"/>
      <c r="I46" s="659"/>
      <c r="J46" s="657" t="s">
        <v>355</v>
      </c>
      <c r="K46" s="656" t="s">
        <v>648</v>
      </c>
      <c r="L46" s="656"/>
      <c r="M46" s="657" t="s">
        <v>670</v>
      </c>
      <c r="N46" s="657" t="s">
        <v>671</v>
      </c>
      <c r="O46" s="657" t="s">
        <v>672</v>
      </c>
      <c r="P46" s="657" t="s">
        <v>673</v>
      </c>
      <c r="Q46" s="671" t="s">
        <v>2871</v>
      </c>
    </row>
    <row r="47" spans="1:17" s="7" customFormat="1" ht="21.75" customHeight="1" x14ac:dyDescent="0.2">
      <c r="A47" s="184" t="s">
        <v>258</v>
      </c>
      <c r="B47" s="185" t="s">
        <v>259</v>
      </c>
      <c r="C47" s="705"/>
      <c r="D47" s="697"/>
      <c r="E47" s="658"/>
      <c r="F47" s="667"/>
      <c r="G47" s="185" t="s">
        <v>353</v>
      </c>
      <c r="H47" s="185" t="s">
        <v>354</v>
      </c>
      <c r="I47" s="185" t="s">
        <v>173</v>
      </c>
      <c r="J47" s="658"/>
      <c r="K47" s="274" t="s">
        <v>542</v>
      </c>
      <c r="L47" s="274" t="s">
        <v>498</v>
      </c>
      <c r="M47" s="658"/>
      <c r="N47" s="658"/>
      <c r="O47" s="658"/>
      <c r="P47" s="658"/>
      <c r="Q47" s="672"/>
    </row>
    <row r="48" spans="1:17" s="8" customFormat="1" ht="108" x14ac:dyDescent="0.2">
      <c r="A48" s="188" t="s">
        <v>261</v>
      </c>
      <c r="B48" s="189" t="s">
        <v>360</v>
      </c>
      <c r="C48" s="190">
        <v>498120.45</v>
      </c>
      <c r="D48" s="191" t="s">
        <v>349</v>
      </c>
      <c r="E48" s="275">
        <v>979.4</v>
      </c>
      <c r="F48" s="193">
        <v>1960</v>
      </c>
      <c r="G48" s="194" t="s">
        <v>184</v>
      </c>
      <c r="H48" s="195" t="s">
        <v>194</v>
      </c>
      <c r="I48" s="195" t="s">
        <v>4247</v>
      </c>
      <c r="J48" s="195" t="s">
        <v>4248</v>
      </c>
      <c r="K48" s="195" t="s">
        <v>4273</v>
      </c>
      <c r="L48" s="195" t="s">
        <v>599</v>
      </c>
      <c r="M48" s="195" t="s">
        <v>674</v>
      </c>
      <c r="N48" s="195" t="s">
        <v>663</v>
      </c>
      <c r="O48" s="195" t="s">
        <v>663</v>
      </c>
      <c r="P48" s="195" t="s">
        <v>663</v>
      </c>
      <c r="Q48" s="206" t="s">
        <v>663</v>
      </c>
    </row>
    <row r="49" spans="1:27" s="8" customFormat="1" x14ac:dyDescent="0.2">
      <c r="A49" s="188" t="s">
        <v>263</v>
      </c>
      <c r="B49" s="189" t="s">
        <v>737</v>
      </c>
      <c r="C49" s="205">
        <v>430.5</v>
      </c>
      <c r="D49" s="191" t="s">
        <v>349</v>
      </c>
      <c r="E49" s="660"/>
      <c r="F49" s="661"/>
      <c r="G49" s="661"/>
      <c r="H49" s="661"/>
      <c r="I49" s="661"/>
      <c r="J49" s="661"/>
      <c r="K49" s="661"/>
      <c r="L49" s="661"/>
      <c r="M49" s="661"/>
      <c r="N49" s="661"/>
      <c r="O49" s="661"/>
      <c r="P49" s="661"/>
      <c r="Q49" s="662"/>
    </row>
    <row r="50" spans="1:27" s="8" customFormat="1" ht="13.5" thickBot="1" x14ac:dyDescent="0.25">
      <c r="A50" s="197" t="s">
        <v>264</v>
      </c>
      <c r="B50" s="198" t="s">
        <v>356</v>
      </c>
      <c r="C50" s="199">
        <v>16395.23</v>
      </c>
      <c r="D50" s="200" t="s">
        <v>349</v>
      </c>
      <c r="E50" s="663"/>
      <c r="F50" s="664"/>
      <c r="G50" s="664"/>
      <c r="H50" s="664"/>
      <c r="I50" s="664"/>
      <c r="J50" s="664"/>
      <c r="K50" s="664"/>
      <c r="L50" s="664"/>
      <c r="M50" s="664"/>
      <c r="N50" s="664"/>
      <c r="O50" s="664"/>
      <c r="P50" s="664"/>
      <c r="Q50" s="665"/>
    </row>
    <row r="51" spans="1:27" s="1" customFormat="1" ht="13.5" thickBot="1" x14ac:dyDescent="0.25">
      <c r="B51" s="2"/>
      <c r="C51" s="3"/>
      <c r="D51" s="4"/>
      <c r="H51" s="4"/>
      <c r="I51" s="4"/>
      <c r="J51" s="5"/>
      <c r="K51" s="5"/>
      <c r="L51" s="5"/>
      <c r="M51" s="5"/>
      <c r="N51" s="5"/>
      <c r="O51" s="5"/>
      <c r="P51" s="5"/>
      <c r="Q51" s="201"/>
    </row>
    <row r="52" spans="1:27" s="183" customFormat="1" ht="18" customHeight="1" x14ac:dyDescent="0.2">
      <c r="A52" s="181" t="s">
        <v>267</v>
      </c>
      <c r="B52" s="182" t="s">
        <v>15</v>
      </c>
      <c r="C52" s="704" t="s">
        <v>260</v>
      </c>
      <c r="D52" s="696" t="s">
        <v>2887</v>
      </c>
      <c r="E52" s="657" t="s">
        <v>351</v>
      </c>
      <c r="F52" s="666" t="s">
        <v>352</v>
      </c>
      <c r="G52" s="659" t="s">
        <v>350</v>
      </c>
      <c r="H52" s="659"/>
      <c r="I52" s="659"/>
      <c r="J52" s="657" t="s">
        <v>355</v>
      </c>
      <c r="K52" s="656" t="s">
        <v>648</v>
      </c>
      <c r="L52" s="656"/>
      <c r="M52" s="657" t="s">
        <v>670</v>
      </c>
      <c r="N52" s="657" t="s">
        <v>671</v>
      </c>
      <c r="O52" s="657" t="s">
        <v>672</v>
      </c>
      <c r="P52" s="657" t="s">
        <v>673</v>
      </c>
      <c r="Q52" s="671" t="s">
        <v>2871</v>
      </c>
    </row>
    <row r="53" spans="1:27" s="187" customFormat="1" ht="24.75" customHeight="1" x14ac:dyDescent="0.2">
      <c r="A53" s="184" t="s">
        <v>258</v>
      </c>
      <c r="B53" s="185" t="s">
        <v>259</v>
      </c>
      <c r="C53" s="705"/>
      <c r="D53" s="697"/>
      <c r="E53" s="658"/>
      <c r="F53" s="667"/>
      <c r="G53" s="185" t="s">
        <v>353</v>
      </c>
      <c r="H53" s="185" t="s">
        <v>354</v>
      </c>
      <c r="I53" s="185" t="s">
        <v>173</v>
      </c>
      <c r="J53" s="658"/>
      <c r="K53" s="337" t="s">
        <v>542</v>
      </c>
      <c r="L53" s="337" t="s">
        <v>498</v>
      </c>
      <c r="M53" s="658"/>
      <c r="N53" s="658"/>
      <c r="O53" s="658"/>
      <c r="P53" s="658"/>
      <c r="Q53" s="672"/>
    </row>
    <row r="54" spans="1:27" s="196" customFormat="1" ht="36" x14ac:dyDescent="0.2">
      <c r="A54" s="188" t="s">
        <v>261</v>
      </c>
      <c r="B54" s="189" t="s">
        <v>364</v>
      </c>
      <c r="C54" s="190">
        <v>1900439.03</v>
      </c>
      <c r="D54" s="191" t="s">
        <v>349</v>
      </c>
      <c r="E54" s="339">
        <v>708.5</v>
      </c>
      <c r="F54" s="193">
        <v>1971</v>
      </c>
      <c r="G54" s="194" t="s">
        <v>184</v>
      </c>
      <c r="H54" s="195" t="s">
        <v>185</v>
      </c>
      <c r="I54" s="195" t="s">
        <v>182</v>
      </c>
      <c r="J54" s="195" t="s">
        <v>4271</v>
      </c>
      <c r="K54" s="195" t="s">
        <v>4274</v>
      </c>
      <c r="L54" s="195" t="s">
        <v>4270</v>
      </c>
      <c r="M54" s="195" t="s">
        <v>674</v>
      </c>
      <c r="N54" s="195" t="s">
        <v>663</v>
      </c>
      <c r="O54" s="195" t="s">
        <v>663</v>
      </c>
      <c r="P54" s="195" t="s">
        <v>663</v>
      </c>
      <c r="Q54" s="206" t="s">
        <v>663</v>
      </c>
    </row>
    <row r="55" spans="1:27" s="196" customFormat="1" ht="23.25" customHeight="1" thickBot="1" x14ac:dyDescent="0.25">
      <c r="A55" s="197" t="s">
        <v>263</v>
      </c>
      <c r="B55" s="198" t="s">
        <v>737</v>
      </c>
      <c r="C55" s="199">
        <v>1880</v>
      </c>
      <c r="D55" s="200" t="s">
        <v>349</v>
      </c>
      <c r="E55" s="673"/>
      <c r="F55" s="674"/>
      <c r="G55" s="674"/>
      <c r="H55" s="674"/>
      <c r="I55" s="674"/>
      <c r="J55" s="674"/>
      <c r="K55" s="674"/>
      <c r="L55" s="674"/>
      <c r="M55" s="674"/>
      <c r="N55" s="674"/>
      <c r="O55" s="674"/>
      <c r="P55" s="674"/>
      <c r="Q55" s="675"/>
    </row>
    <row r="56" spans="1:27" s="1" customFormat="1" ht="13.5" thickBot="1" x14ac:dyDescent="0.25">
      <c r="B56" s="2"/>
      <c r="C56" s="3"/>
      <c r="D56" s="4"/>
      <c r="H56" s="4"/>
      <c r="I56" s="4"/>
      <c r="J56" s="5"/>
      <c r="K56" s="5"/>
      <c r="L56" s="5"/>
      <c r="M56" s="5"/>
      <c r="N56" s="5"/>
      <c r="O56" s="5"/>
      <c r="P56" s="5"/>
      <c r="Q56" s="201"/>
    </row>
    <row r="57" spans="1:27" s="183" customFormat="1" ht="12.75" customHeight="1" x14ac:dyDescent="0.2">
      <c r="A57" s="181" t="s">
        <v>268</v>
      </c>
      <c r="B57" s="182" t="s">
        <v>18</v>
      </c>
      <c r="C57" s="704" t="s">
        <v>260</v>
      </c>
      <c r="D57" s="696" t="s">
        <v>2887</v>
      </c>
      <c r="E57" s="657" t="s">
        <v>351</v>
      </c>
      <c r="F57" s="666" t="s">
        <v>352</v>
      </c>
      <c r="G57" s="659" t="s">
        <v>350</v>
      </c>
      <c r="H57" s="659"/>
      <c r="I57" s="659"/>
      <c r="J57" s="657" t="s">
        <v>355</v>
      </c>
      <c r="K57" s="656" t="s">
        <v>648</v>
      </c>
      <c r="L57" s="656"/>
      <c r="M57" s="657" t="s">
        <v>670</v>
      </c>
      <c r="N57" s="657" t="s">
        <v>671</v>
      </c>
      <c r="O57" s="657" t="s">
        <v>672</v>
      </c>
      <c r="P57" s="657" t="s">
        <v>673</v>
      </c>
      <c r="Q57" s="671" t="s">
        <v>2871</v>
      </c>
    </row>
    <row r="58" spans="1:27" s="187" customFormat="1" ht="26.25" customHeight="1" x14ac:dyDescent="0.2">
      <c r="A58" s="184" t="s">
        <v>258</v>
      </c>
      <c r="B58" s="185" t="s">
        <v>259</v>
      </c>
      <c r="C58" s="705"/>
      <c r="D58" s="697"/>
      <c r="E58" s="658"/>
      <c r="F58" s="667"/>
      <c r="G58" s="185" t="s">
        <v>353</v>
      </c>
      <c r="H58" s="185" t="s">
        <v>354</v>
      </c>
      <c r="I58" s="185" t="s">
        <v>173</v>
      </c>
      <c r="J58" s="658"/>
      <c r="K58" s="386" t="s">
        <v>542</v>
      </c>
      <c r="L58" s="386" t="s">
        <v>498</v>
      </c>
      <c r="M58" s="658"/>
      <c r="N58" s="658"/>
      <c r="O58" s="658"/>
      <c r="P58" s="658"/>
      <c r="Q58" s="672"/>
    </row>
    <row r="59" spans="1:27" s="196" customFormat="1" ht="48" x14ac:dyDescent="0.2">
      <c r="A59" s="188" t="s">
        <v>261</v>
      </c>
      <c r="B59" s="189" t="s">
        <v>385</v>
      </c>
      <c r="C59" s="190">
        <v>542696.44999999995</v>
      </c>
      <c r="D59" s="191" t="s">
        <v>349</v>
      </c>
      <c r="E59" s="388">
        <v>848</v>
      </c>
      <c r="F59" s="193">
        <v>1963</v>
      </c>
      <c r="G59" s="387" t="s">
        <v>4337</v>
      </c>
      <c r="H59" s="195" t="s">
        <v>186</v>
      </c>
      <c r="I59" s="195" t="s">
        <v>182</v>
      </c>
      <c r="J59" s="195" t="s">
        <v>4335</v>
      </c>
      <c r="K59" s="195" t="s">
        <v>4338</v>
      </c>
      <c r="L59" s="195" t="s">
        <v>4336</v>
      </c>
      <c r="M59" s="195" t="s">
        <v>674</v>
      </c>
      <c r="N59" s="195" t="s">
        <v>663</v>
      </c>
      <c r="O59" s="195" t="s">
        <v>663</v>
      </c>
      <c r="P59" s="195" t="s">
        <v>663</v>
      </c>
      <c r="Q59" s="206" t="s">
        <v>663</v>
      </c>
    </row>
    <row r="60" spans="1:27" s="196" customFormat="1" ht="13.5" thickBot="1" x14ac:dyDescent="0.25">
      <c r="A60" s="197" t="s">
        <v>263</v>
      </c>
      <c r="B60" s="198" t="s">
        <v>356</v>
      </c>
      <c r="C60" s="199">
        <v>8495.19</v>
      </c>
      <c r="D60" s="200" t="s">
        <v>349</v>
      </c>
      <c r="E60" s="673"/>
      <c r="F60" s="674"/>
      <c r="G60" s="674"/>
      <c r="H60" s="674"/>
      <c r="I60" s="674"/>
      <c r="J60" s="674"/>
      <c r="K60" s="674"/>
      <c r="L60" s="674"/>
      <c r="M60" s="674"/>
      <c r="N60" s="674"/>
      <c r="O60" s="674"/>
      <c r="P60" s="674"/>
      <c r="Q60" s="675"/>
    </row>
    <row r="61" spans="1:27" s="1" customFormat="1" ht="13.5" thickBot="1" x14ac:dyDescent="0.25">
      <c r="B61" s="2"/>
      <c r="C61" s="3"/>
      <c r="D61" s="4"/>
      <c r="H61" s="4"/>
      <c r="I61" s="4"/>
      <c r="J61" s="5"/>
      <c r="K61" s="5"/>
      <c r="L61" s="5"/>
      <c r="M61" s="5"/>
      <c r="N61" s="5"/>
      <c r="O61" s="5"/>
      <c r="P61" s="4"/>
      <c r="Q61" s="201"/>
    </row>
    <row r="62" spans="1:27" s="82" customFormat="1" ht="18" customHeight="1" x14ac:dyDescent="0.2">
      <c r="A62" s="181" t="s">
        <v>269</v>
      </c>
      <c r="B62" s="182" t="s">
        <v>20</v>
      </c>
      <c r="C62" s="704" t="s">
        <v>260</v>
      </c>
      <c r="D62" s="696" t="s">
        <v>2887</v>
      </c>
      <c r="E62" s="657" t="s">
        <v>351</v>
      </c>
      <c r="F62" s="666" t="s">
        <v>352</v>
      </c>
      <c r="G62" s="659" t="s">
        <v>350</v>
      </c>
      <c r="H62" s="659"/>
      <c r="I62" s="659"/>
      <c r="J62" s="657" t="s">
        <v>355</v>
      </c>
      <c r="K62" s="656" t="s">
        <v>648</v>
      </c>
      <c r="L62" s="656"/>
      <c r="M62" s="657" t="s">
        <v>670</v>
      </c>
      <c r="N62" s="657" t="s">
        <v>671</v>
      </c>
      <c r="O62" s="657" t="s">
        <v>672</v>
      </c>
      <c r="P62" s="657" t="s">
        <v>673</v>
      </c>
      <c r="Q62" s="671" t="s">
        <v>2871</v>
      </c>
      <c r="R62" s="756"/>
      <c r="S62" s="756"/>
      <c r="T62" s="756"/>
      <c r="U62" s="756"/>
      <c r="V62" s="81"/>
      <c r="W62" s="69"/>
      <c r="X62" s="756"/>
      <c r="Y62" s="756"/>
      <c r="Z62" s="756"/>
      <c r="AA62" s="756"/>
    </row>
    <row r="63" spans="1:27" s="7" customFormat="1" ht="19.5" customHeight="1" x14ac:dyDescent="0.2">
      <c r="A63" s="184" t="s">
        <v>258</v>
      </c>
      <c r="B63" s="185" t="s">
        <v>259</v>
      </c>
      <c r="C63" s="705"/>
      <c r="D63" s="697"/>
      <c r="E63" s="658"/>
      <c r="F63" s="667"/>
      <c r="G63" s="185" t="s">
        <v>353</v>
      </c>
      <c r="H63" s="185" t="s">
        <v>354</v>
      </c>
      <c r="I63" s="185" t="s">
        <v>173</v>
      </c>
      <c r="J63" s="658"/>
      <c r="K63" s="227" t="s">
        <v>542</v>
      </c>
      <c r="L63" s="227" t="s">
        <v>498</v>
      </c>
      <c r="M63" s="658"/>
      <c r="N63" s="658"/>
      <c r="O63" s="658"/>
      <c r="P63" s="658"/>
      <c r="Q63" s="672"/>
      <c r="R63" s="756"/>
      <c r="S63" s="756"/>
      <c r="T63" s="756"/>
      <c r="U63" s="756"/>
      <c r="V63" s="81"/>
      <c r="W63" s="49"/>
      <c r="X63" s="756"/>
      <c r="Y63" s="756"/>
      <c r="Z63" s="756"/>
      <c r="AA63" s="756"/>
    </row>
    <row r="64" spans="1:27" s="8" customFormat="1" ht="72" x14ac:dyDescent="0.2">
      <c r="A64" s="188" t="s">
        <v>261</v>
      </c>
      <c r="B64" s="189" t="s">
        <v>730</v>
      </c>
      <c r="C64" s="190">
        <v>1641390.87</v>
      </c>
      <c r="D64" s="191" t="s">
        <v>349</v>
      </c>
      <c r="E64" s="228">
        <v>1188</v>
      </c>
      <c r="F64" s="193">
        <v>1956</v>
      </c>
      <c r="G64" s="194" t="s">
        <v>187</v>
      </c>
      <c r="H64" s="195" t="s">
        <v>188</v>
      </c>
      <c r="I64" s="195" t="s">
        <v>182</v>
      </c>
      <c r="J64" s="195" t="s">
        <v>731</v>
      </c>
      <c r="K64" s="195" t="s">
        <v>4272</v>
      </c>
      <c r="L64" s="195" t="s">
        <v>2888</v>
      </c>
      <c r="M64" s="195" t="s">
        <v>674</v>
      </c>
      <c r="N64" s="195" t="s">
        <v>663</v>
      </c>
      <c r="O64" s="195" t="s">
        <v>663</v>
      </c>
      <c r="P64" s="195" t="s">
        <v>663</v>
      </c>
      <c r="Q64" s="206" t="s">
        <v>663</v>
      </c>
      <c r="R64" s="11"/>
      <c r="S64" s="70"/>
      <c r="T64" s="71"/>
      <c r="U64" s="71"/>
      <c r="V64" s="71"/>
      <c r="W64" s="72"/>
      <c r="X64" s="11"/>
      <c r="Y64" s="70"/>
      <c r="Z64" s="71"/>
      <c r="AA64" s="71"/>
    </row>
    <row r="65" spans="1:27" s="8" customFormat="1" ht="13.5" thickBot="1" x14ac:dyDescent="0.25">
      <c r="A65" s="197" t="s">
        <v>263</v>
      </c>
      <c r="B65" s="198" t="s">
        <v>356</v>
      </c>
      <c r="C65" s="199">
        <v>923</v>
      </c>
      <c r="D65" s="200" t="s">
        <v>349</v>
      </c>
      <c r="E65" s="673"/>
      <c r="F65" s="674"/>
      <c r="G65" s="674"/>
      <c r="H65" s="674"/>
      <c r="I65" s="674"/>
      <c r="J65" s="674"/>
      <c r="K65" s="674"/>
      <c r="L65" s="674"/>
      <c r="M65" s="674"/>
      <c r="N65" s="674"/>
      <c r="O65" s="674"/>
      <c r="P65" s="674"/>
      <c r="Q65" s="675"/>
      <c r="R65" s="72"/>
      <c r="S65" s="73"/>
      <c r="T65" s="71"/>
      <c r="U65" s="71"/>
      <c r="V65" s="71"/>
      <c r="W65" s="72"/>
      <c r="X65" s="74"/>
      <c r="Y65" s="73"/>
      <c r="Z65" s="71"/>
      <c r="AA65" s="71"/>
    </row>
    <row r="66" spans="1:27" s="1" customFormat="1" ht="13.5" thickBot="1" x14ac:dyDescent="0.25">
      <c r="B66" s="2"/>
      <c r="C66" s="3"/>
      <c r="D66" s="4"/>
      <c r="H66" s="4"/>
      <c r="I66" s="4"/>
      <c r="J66" s="5"/>
      <c r="K66" s="5"/>
      <c r="L66" s="5"/>
      <c r="M66" s="5"/>
      <c r="N66" s="5"/>
      <c r="O66" s="5"/>
      <c r="P66" s="4"/>
      <c r="Q66" s="201"/>
      <c r="R66" s="69"/>
      <c r="S66" s="70"/>
      <c r="T66" s="70"/>
      <c r="U66" s="72"/>
      <c r="V66" s="72"/>
      <c r="W66" s="24"/>
      <c r="X66" s="24"/>
      <c r="Y66" s="24"/>
      <c r="Z66" s="24"/>
      <c r="AA66" s="24"/>
    </row>
    <row r="67" spans="1:27" s="183" customFormat="1" ht="18" customHeight="1" x14ac:dyDescent="0.2">
      <c r="A67" s="181" t="s">
        <v>270</v>
      </c>
      <c r="B67" s="182" t="s">
        <v>22</v>
      </c>
      <c r="C67" s="704" t="s">
        <v>260</v>
      </c>
      <c r="D67" s="696" t="s">
        <v>2887</v>
      </c>
      <c r="E67" s="657" t="s">
        <v>351</v>
      </c>
      <c r="F67" s="666" t="s">
        <v>352</v>
      </c>
      <c r="G67" s="659" t="s">
        <v>350</v>
      </c>
      <c r="H67" s="659"/>
      <c r="I67" s="659"/>
      <c r="J67" s="657" t="s">
        <v>355</v>
      </c>
      <c r="K67" s="656" t="s">
        <v>648</v>
      </c>
      <c r="L67" s="656"/>
      <c r="M67" s="657" t="s">
        <v>670</v>
      </c>
      <c r="N67" s="657" t="s">
        <v>671</v>
      </c>
      <c r="O67" s="657" t="s">
        <v>672</v>
      </c>
      <c r="P67" s="657" t="s">
        <v>673</v>
      </c>
      <c r="Q67" s="671" t="s">
        <v>2871</v>
      </c>
      <c r="R67" s="231"/>
      <c r="S67" s="231"/>
      <c r="T67" s="231"/>
      <c r="U67" s="231"/>
      <c r="V67" s="231"/>
      <c r="W67" s="231"/>
      <c r="X67" s="231"/>
      <c r="Y67" s="231"/>
      <c r="Z67" s="231"/>
      <c r="AA67" s="231"/>
    </row>
    <row r="68" spans="1:27" s="187" customFormat="1" ht="22.5" customHeight="1" x14ac:dyDescent="0.2">
      <c r="A68" s="184" t="s">
        <v>258</v>
      </c>
      <c r="B68" s="185" t="s">
        <v>259</v>
      </c>
      <c r="C68" s="705"/>
      <c r="D68" s="697"/>
      <c r="E68" s="658"/>
      <c r="F68" s="667"/>
      <c r="G68" s="185" t="s">
        <v>353</v>
      </c>
      <c r="H68" s="185" t="s">
        <v>354</v>
      </c>
      <c r="I68" s="185" t="s">
        <v>173</v>
      </c>
      <c r="J68" s="658"/>
      <c r="K68" s="337" t="s">
        <v>542</v>
      </c>
      <c r="L68" s="337" t="s">
        <v>498</v>
      </c>
      <c r="M68" s="658"/>
      <c r="N68" s="658"/>
      <c r="O68" s="658"/>
      <c r="P68" s="658"/>
      <c r="Q68" s="672"/>
      <c r="Z68" s="356"/>
    </row>
    <row r="69" spans="1:27" s="196" customFormat="1" ht="24" x14ac:dyDescent="0.2">
      <c r="A69" s="188" t="s">
        <v>261</v>
      </c>
      <c r="B69" s="189" t="s">
        <v>363</v>
      </c>
      <c r="C69" s="190">
        <v>1236693.1299999999</v>
      </c>
      <c r="D69" s="191" t="s">
        <v>349</v>
      </c>
      <c r="E69" s="339">
        <v>841.1</v>
      </c>
      <c r="F69" s="193">
        <v>1990</v>
      </c>
      <c r="G69" s="195" t="s">
        <v>189</v>
      </c>
      <c r="H69" s="195" t="s">
        <v>181</v>
      </c>
      <c r="I69" s="195" t="s">
        <v>182</v>
      </c>
      <c r="J69" s="195" t="s">
        <v>190</v>
      </c>
      <c r="K69" s="195" t="s">
        <v>4273</v>
      </c>
      <c r="L69" s="195" t="s">
        <v>573</v>
      </c>
      <c r="M69" s="195" t="s">
        <v>674</v>
      </c>
      <c r="N69" s="195" t="s">
        <v>663</v>
      </c>
      <c r="O69" s="195" t="s">
        <v>663</v>
      </c>
      <c r="P69" s="195" t="s">
        <v>663</v>
      </c>
      <c r="Q69" s="206" t="s">
        <v>663</v>
      </c>
    </row>
    <row r="70" spans="1:27" s="196" customFormat="1" ht="18" customHeight="1" x14ac:dyDescent="0.2">
      <c r="A70" s="188" t="s">
        <v>263</v>
      </c>
      <c r="B70" s="189" t="s">
        <v>737</v>
      </c>
      <c r="C70" s="205">
        <v>999</v>
      </c>
      <c r="D70" s="191" t="s">
        <v>349</v>
      </c>
      <c r="E70" s="716"/>
      <c r="F70" s="716"/>
      <c r="G70" s="716"/>
      <c r="H70" s="716"/>
      <c r="I70" s="716"/>
      <c r="J70" s="716"/>
      <c r="K70" s="716"/>
      <c r="L70" s="716"/>
      <c r="M70" s="716"/>
      <c r="N70" s="716"/>
      <c r="O70" s="716"/>
      <c r="P70" s="716"/>
      <c r="Q70" s="717"/>
    </row>
    <row r="71" spans="1:27" s="196" customFormat="1" ht="13.5" thickBot="1" x14ac:dyDescent="0.25">
      <c r="A71" s="197" t="s">
        <v>264</v>
      </c>
      <c r="B71" s="198" t="s">
        <v>356</v>
      </c>
      <c r="C71" s="199">
        <v>99034.96</v>
      </c>
      <c r="D71" s="200" t="s">
        <v>349</v>
      </c>
      <c r="E71" s="718"/>
      <c r="F71" s="718"/>
      <c r="G71" s="718"/>
      <c r="H71" s="718"/>
      <c r="I71" s="718"/>
      <c r="J71" s="718"/>
      <c r="K71" s="718"/>
      <c r="L71" s="718"/>
      <c r="M71" s="718"/>
      <c r="N71" s="718"/>
      <c r="O71" s="718"/>
      <c r="P71" s="718"/>
      <c r="Q71" s="719"/>
    </row>
    <row r="72" spans="1:27" s="1" customFormat="1" ht="13.5" thickBot="1" x14ac:dyDescent="0.25">
      <c r="B72" s="2"/>
      <c r="C72" s="3"/>
      <c r="D72" s="4"/>
      <c r="H72" s="4"/>
      <c r="I72" s="4"/>
      <c r="J72" s="5"/>
      <c r="K72" s="5"/>
      <c r="L72" s="5"/>
      <c r="M72" s="5"/>
      <c r="N72" s="5"/>
      <c r="O72" s="5"/>
      <c r="P72" s="4"/>
      <c r="Q72" s="201"/>
    </row>
    <row r="73" spans="1:27" s="183" customFormat="1" ht="25.5" customHeight="1" x14ac:dyDescent="0.2">
      <c r="A73" s="181" t="s">
        <v>271</v>
      </c>
      <c r="B73" s="182" t="s">
        <v>748</v>
      </c>
      <c r="C73" s="704" t="s">
        <v>260</v>
      </c>
      <c r="D73" s="696" t="s">
        <v>2887</v>
      </c>
      <c r="E73" s="657" t="s">
        <v>351</v>
      </c>
      <c r="F73" s="666" t="s">
        <v>352</v>
      </c>
      <c r="G73" s="659" t="s">
        <v>350</v>
      </c>
      <c r="H73" s="659"/>
      <c r="I73" s="659"/>
      <c r="J73" s="657" t="s">
        <v>355</v>
      </c>
      <c r="K73" s="656" t="s">
        <v>648</v>
      </c>
      <c r="L73" s="656"/>
      <c r="M73" s="657" t="s">
        <v>670</v>
      </c>
      <c r="N73" s="657" t="s">
        <v>671</v>
      </c>
      <c r="O73" s="657" t="s">
        <v>672</v>
      </c>
      <c r="P73" s="657" t="s">
        <v>673</v>
      </c>
      <c r="Q73" s="671" t="s">
        <v>2871</v>
      </c>
    </row>
    <row r="74" spans="1:27" s="187" customFormat="1" ht="22.5" customHeight="1" x14ac:dyDescent="0.2">
      <c r="A74" s="184" t="s">
        <v>258</v>
      </c>
      <c r="B74" s="185" t="s">
        <v>259</v>
      </c>
      <c r="C74" s="705"/>
      <c r="D74" s="697"/>
      <c r="E74" s="658"/>
      <c r="F74" s="667"/>
      <c r="G74" s="185" t="s">
        <v>353</v>
      </c>
      <c r="H74" s="185" t="s">
        <v>354</v>
      </c>
      <c r="I74" s="185" t="s">
        <v>173</v>
      </c>
      <c r="J74" s="658"/>
      <c r="K74" s="380" t="s">
        <v>542</v>
      </c>
      <c r="L74" s="380" t="s">
        <v>498</v>
      </c>
      <c r="M74" s="658"/>
      <c r="N74" s="658"/>
      <c r="O74" s="658"/>
      <c r="P74" s="658"/>
      <c r="Q74" s="672"/>
    </row>
    <row r="75" spans="1:27" s="196" customFormat="1" ht="168" x14ac:dyDescent="0.2">
      <c r="A75" s="188" t="s">
        <v>261</v>
      </c>
      <c r="B75" s="189" t="s">
        <v>4318</v>
      </c>
      <c r="C75" s="190">
        <v>789078.24</v>
      </c>
      <c r="D75" s="191" t="s">
        <v>349</v>
      </c>
      <c r="E75" s="379">
        <v>795</v>
      </c>
      <c r="F75" s="193">
        <v>1970</v>
      </c>
      <c r="G75" s="195" t="s">
        <v>195</v>
      </c>
      <c r="H75" s="195" t="s">
        <v>4317</v>
      </c>
      <c r="I75" s="195" t="s">
        <v>191</v>
      </c>
      <c r="J75" s="195" t="s">
        <v>4316</v>
      </c>
      <c r="K75" s="195" t="s">
        <v>4319</v>
      </c>
      <c r="L75" s="195" t="s">
        <v>4320</v>
      </c>
      <c r="M75" s="195" t="s">
        <v>674</v>
      </c>
      <c r="N75" s="195" t="s">
        <v>663</v>
      </c>
      <c r="O75" s="195" t="s">
        <v>663</v>
      </c>
      <c r="P75" s="195" t="s">
        <v>663</v>
      </c>
      <c r="Q75" s="206" t="s">
        <v>663</v>
      </c>
    </row>
    <row r="76" spans="1:27" s="196" customFormat="1" x14ac:dyDescent="0.2">
      <c r="A76" s="188" t="s">
        <v>263</v>
      </c>
      <c r="B76" s="189" t="s">
        <v>737</v>
      </c>
      <c r="C76" s="205">
        <v>3527.45</v>
      </c>
      <c r="D76" s="191" t="s">
        <v>349</v>
      </c>
      <c r="E76" s="660"/>
      <c r="F76" s="661"/>
      <c r="G76" s="661"/>
      <c r="H76" s="661"/>
      <c r="I76" s="661"/>
      <c r="J76" s="661"/>
      <c r="K76" s="661"/>
      <c r="L76" s="661"/>
      <c r="M76" s="661"/>
      <c r="N76" s="661"/>
      <c r="O76" s="661"/>
      <c r="P76" s="661"/>
      <c r="Q76" s="662"/>
    </row>
    <row r="77" spans="1:27" s="196" customFormat="1" ht="13.5" thickBot="1" x14ac:dyDescent="0.25">
      <c r="A77" s="197" t="s">
        <v>264</v>
      </c>
      <c r="B77" s="198" t="s">
        <v>356</v>
      </c>
      <c r="C77" s="199">
        <v>32399.360000000001</v>
      </c>
      <c r="D77" s="200" t="s">
        <v>349</v>
      </c>
      <c r="E77" s="663"/>
      <c r="F77" s="664"/>
      <c r="G77" s="664"/>
      <c r="H77" s="664"/>
      <c r="I77" s="664"/>
      <c r="J77" s="664"/>
      <c r="K77" s="664"/>
      <c r="L77" s="664"/>
      <c r="M77" s="664"/>
      <c r="N77" s="664"/>
      <c r="O77" s="664"/>
      <c r="P77" s="664"/>
      <c r="Q77" s="665"/>
    </row>
    <row r="78" spans="1:27" s="1" customFormat="1" ht="13.5" thickBot="1" x14ac:dyDescent="0.25">
      <c r="B78" s="2"/>
      <c r="C78" s="3"/>
      <c r="D78" s="4"/>
      <c r="H78" s="4"/>
      <c r="I78" s="4"/>
      <c r="J78" s="5"/>
      <c r="K78" s="5"/>
      <c r="L78" s="5"/>
      <c r="M78" s="5"/>
      <c r="N78" s="5"/>
      <c r="O78" s="5"/>
      <c r="P78" s="4"/>
      <c r="Q78" s="201"/>
    </row>
    <row r="79" spans="1:27" s="8" customFormat="1" ht="18" customHeight="1" x14ac:dyDescent="0.2">
      <c r="A79" s="181" t="s">
        <v>272</v>
      </c>
      <c r="B79" s="182" t="s">
        <v>26</v>
      </c>
      <c r="C79" s="704" t="s">
        <v>260</v>
      </c>
      <c r="D79" s="696" t="s">
        <v>2887</v>
      </c>
      <c r="E79" s="342"/>
      <c r="F79" s="335"/>
      <c r="G79" s="659" t="s">
        <v>350</v>
      </c>
      <c r="H79" s="659"/>
      <c r="I79" s="659"/>
      <c r="J79" s="657" t="s">
        <v>355</v>
      </c>
      <c r="K79" s="656" t="s">
        <v>648</v>
      </c>
      <c r="L79" s="656"/>
      <c r="M79" s="657" t="s">
        <v>670</v>
      </c>
      <c r="N79" s="657" t="s">
        <v>671</v>
      </c>
      <c r="O79" s="657" t="s">
        <v>672</v>
      </c>
      <c r="P79" s="657" t="s">
        <v>673</v>
      </c>
      <c r="Q79" s="671" t="s">
        <v>2871</v>
      </c>
    </row>
    <row r="80" spans="1:27" s="85" customFormat="1" ht="24" x14ac:dyDescent="0.2">
      <c r="A80" s="184" t="s">
        <v>258</v>
      </c>
      <c r="B80" s="185" t="s">
        <v>259</v>
      </c>
      <c r="C80" s="705"/>
      <c r="D80" s="697"/>
      <c r="E80" s="334" t="s">
        <v>351</v>
      </c>
      <c r="F80" s="333" t="s">
        <v>352</v>
      </c>
      <c r="G80" s="185" t="s">
        <v>353</v>
      </c>
      <c r="H80" s="185" t="s">
        <v>354</v>
      </c>
      <c r="I80" s="185" t="s">
        <v>173</v>
      </c>
      <c r="J80" s="658"/>
      <c r="K80" s="334" t="s">
        <v>542</v>
      </c>
      <c r="L80" s="334" t="s">
        <v>498</v>
      </c>
      <c r="M80" s="658"/>
      <c r="N80" s="658"/>
      <c r="O80" s="658"/>
      <c r="P80" s="658"/>
      <c r="Q80" s="672"/>
    </row>
    <row r="81" spans="1:28" s="8" customFormat="1" ht="60" x14ac:dyDescent="0.2">
      <c r="A81" s="188" t="s">
        <v>261</v>
      </c>
      <c r="B81" s="189" t="s">
        <v>365</v>
      </c>
      <c r="C81" s="190">
        <v>143772.48000000001</v>
      </c>
      <c r="D81" s="191" t="s">
        <v>349</v>
      </c>
      <c r="E81" s="336">
        <v>493</v>
      </c>
      <c r="F81" s="193">
        <v>1952</v>
      </c>
      <c r="G81" s="194" t="s">
        <v>195</v>
      </c>
      <c r="H81" s="195" t="s">
        <v>188</v>
      </c>
      <c r="I81" s="195" t="s">
        <v>192</v>
      </c>
      <c r="J81" s="195" t="s">
        <v>4249</v>
      </c>
      <c r="K81" s="195" t="s">
        <v>4275</v>
      </c>
      <c r="L81" s="195" t="s">
        <v>4250</v>
      </c>
      <c r="M81" s="195" t="s">
        <v>674</v>
      </c>
      <c r="N81" s="195" t="s">
        <v>663</v>
      </c>
      <c r="O81" s="195" t="s">
        <v>663</v>
      </c>
      <c r="P81" s="195" t="s">
        <v>663</v>
      </c>
      <c r="Q81" s="206" t="s">
        <v>663</v>
      </c>
    </row>
    <row r="82" spans="1:28" s="8" customFormat="1" ht="18" customHeight="1" x14ac:dyDescent="0.2">
      <c r="A82" s="188" t="s">
        <v>263</v>
      </c>
      <c r="B82" s="189" t="s">
        <v>737</v>
      </c>
      <c r="C82" s="205">
        <v>430.5</v>
      </c>
      <c r="D82" s="191" t="s">
        <v>349</v>
      </c>
      <c r="E82" s="660"/>
      <c r="F82" s="661"/>
      <c r="G82" s="661"/>
      <c r="H82" s="661"/>
      <c r="I82" s="661"/>
      <c r="J82" s="661"/>
      <c r="K82" s="661"/>
      <c r="L82" s="661"/>
      <c r="M82" s="661"/>
      <c r="N82" s="661"/>
      <c r="O82" s="661"/>
      <c r="P82" s="661"/>
      <c r="Q82" s="662"/>
    </row>
    <row r="83" spans="1:28" s="8" customFormat="1" ht="13.5" thickBot="1" x14ac:dyDescent="0.25">
      <c r="A83" s="197" t="s">
        <v>264</v>
      </c>
      <c r="B83" s="198" t="s">
        <v>356</v>
      </c>
      <c r="C83" s="199">
        <v>104983.59</v>
      </c>
      <c r="D83" s="200" t="s">
        <v>349</v>
      </c>
      <c r="E83" s="663"/>
      <c r="F83" s="664"/>
      <c r="G83" s="664"/>
      <c r="H83" s="664"/>
      <c r="I83" s="664"/>
      <c r="J83" s="664"/>
      <c r="K83" s="664"/>
      <c r="L83" s="664"/>
      <c r="M83" s="664"/>
      <c r="N83" s="664"/>
      <c r="O83" s="664"/>
      <c r="P83" s="664"/>
      <c r="Q83" s="665"/>
    </row>
    <row r="84" spans="1:28" s="1" customFormat="1" ht="13.5" thickBot="1" x14ac:dyDescent="0.25">
      <c r="B84" s="2"/>
      <c r="C84" s="3"/>
      <c r="D84" s="4"/>
      <c r="H84" s="4"/>
      <c r="I84" s="4"/>
      <c r="J84" s="5"/>
      <c r="K84" s="5"/>
      <c r="L84" s="5"/>
      <c r="M84" s="5"/>
      <c r="N84" s="5"/>
      <c r="O84" s="5"/>
      <c r="P84" s="4"/>
      <c r="Q84" s="201"/>
    </row>
    <row r="85" spans="1:28" s="183" customFormat="1" ht="18" customHeight="1" x14ac:dyDescent="0.2">
      <c r="A85" s="181" t="s">
        <v>273</v>
      </c>
      <c r="B85" s="182" t="s">
        <v>28</v>
      </c>
      <c r="C85" s="704" t="s">
        <v>260</v>
      </c>
      <c r="D85" s="696" t="s">
        <v>2887</v>
      </c>
      <c r="E85" s="657" t="s">
        <v>351</v>
      </c>
      <c r="F85" s="666" t="s">
        <v>352</v>
      </c>
      <c r="G85" s="659" t="s">
        <v>350</v>
      </c>
      <c r="H85" s="659"/>
      <c r="I85" s="659"/>
      <c r="J85" s="657" t="s">
        <v>355</v>
      </c>
      <c r="K85" s="656" t="s">
        <v>648</v>
      </c>
      <c r="L85" s="656"/>
      <c r="M85" s="657" t="s">
        <v>670</v>
      </c>
      <c r="N85" s="657" t="s">
        <v>671</v>
      </c>
      <c r="O85" s="657" t="s">
        <v>672</v>
      </c>
      <c r="P85" s="657" t="s">
        <v>673</v>
      </c>
      <c r="Q85" s="671" t="s">
        <v>2871</v>
      </c>
    </row>
    <row r="86" spans="1:28" s="187" customFormat="1" ht="18.75" customHeight="1" x14ac:dyDescent="0.2">
      <c r="A86" s="184" t="s">
        <v>258</v>
      </c>
      <c r="B86" s="185" t="s">
        <v>259</v>
      </c>
      <c r="C86" s="705"/>
      <c r="D86" s="697"/>
      <c r="E86" s="658"/>
      <c r="F86" s="667"/>
      <c r="G86" s="185" t="s">
        <v>353</v>
      </c>
      <c r="H86" s="185" t="s">
        <v>354</v>
      </c>
      <c r="I86" s="185" t="s">
        <v>173</v>
      </c>
      <c r="J86" s="658"/>
      <c r="K86" s="221" t="s">
        <v>542</v>
      </c>
      <c r="L86" s="221" t="s">
        <v>498</v>
      </c>
      <c r="M86" s="658"/>
      <c r="N86" s="658"/>
      <c r="O86" s="658"/>
      <c r="P86" s="658"/>
      <c r="Q86" s="672"/>
    </row>
    <row r="87" spans="1:28" s="196" customFormat="1" ht="96" x14ac:dyDescent="0.2">
      <c r="A87" s="188" t="s">
        <v>261</v>
      </c>
      <c r="B87" s="189" t="s">
        <v>386</v>
      </c>
      <c r="C87" s="190">
        <v>79959.7</v>
      </c>
      <c r="D87" s="191" t="s">
        <v>349</v>
      </c>
      <c r="E87" s="225">
        <v>540</v>
      </c>
      <c r="F87" s="193">
        <v>1953</v>
      </c>
      <c r="G87" s="194" t="s">
        <v>193</v>
      </c>
      <c r="H87" s="195" t="s">
        <v>194</v>
      </c>
      <c r="I87" s="195" t="s">
        <v>182</v>
      </c>
      <c r="J87" s="195" t="s">
        <v>4507</v>
      </c>
      <c r="K87" s="195" t="s">
        <v>2876</v>
      </c>
      <c r="L87" s="195" t="s">
        <v>2886</v>
      </c>
      <c r="M87" s="195" t="s">
        <v>674</v>
      </c>
      <c r="N87" s="195" t="s">
        <v>663</v>
      </c>
      <c r="O87" s="195" t="s">
        <v>663</v>
      </c>
      <c r="P87" s="195" t="s">
        <v>663</v>
      </c>
      <c r="Q87" s="206" t="s">
        <v>674</v>
      </c>
    </row>
    <row r="88" spans="1:28" s="196" customFormat="1" x14ac:dyDescent="0.2">
      <c r="A88" s="188" t="s">
        <v>263</v>
      </c>
      <c r="B88" s="532" t="s">
        <v>4503</v>
      </c>
      <c r="C88" s="473">
        <v>58147.86</v>
      </c>
      <c r="D88" s="533" t="s">
        <v>349</v>
      </c>
      <c r="E88" s="660"/>
      <c r="F88" s="661"/>
      <c r="G88" s="661"/>
      <c r="H88" s="661"/>
      <c r="I88" s="661"/>
      <c r="J88" s="661"/>
      <c r="K88" s="661"/>
      <c r="L88" s="661"/>
      <c r="M88" s="661"/>
      <c r="N88" s="661"/>
      <c r="O88" s="661"/>
      <c r="P88" s="661"/>
      <c r="Q88" s="662"/>
    </row>
    <row r="89" spans="1:28" s="196" customFormat="1" ht="21" customHeight="1" x14ac:dyDescent="0.2">
      <c r="A89" s="188" t="s">
        <v>264</v>
      </c>
      <c r="B89" s="189" t="s">
        <v>737</v>
      </c>
      <c r="C89" s="205">
        <v>4559.5</v>
      </c>
      <c r="D89" s="191" t="s">
        <v>349</v>
      </c>
      <c r="E89" s="668"/>
      <c r="F89" s="669"/>
      <c r="G89" s="669"/>
      <c r="H89" s="669"/>
      <c r="I89" s="669"/>
      <c r="J89" s="669"/>
      <c r="K89" s="669"/>
      <c r="L89" s="669"/>
      <c r="M89" s="669"/>
      <c r="N89" s="669"/>
      <c r="O89" s="669"/>
      <c r="P89" s="669"/>
      <c r="Q89" s="670"/>
    </row>
    <row r="90" spans="1:28" s="196" customFormat="1" ht="11.25" customHeight="1" thickBot="1" x14ac:dyDescent="0.25">
      <c r="A90" s="197" t="s">
        <v>265</v>
      </c>
      <c r="B90" s="198" t="s">
        <v>356</v>
      </c>
      <c r="C90" s="199">
        <v>48676.61</v>
      </c>
      <c r="D90" s="200" t="s">
        <v>349</v>
      </c>
      <c r="E90" s="663"/>
      <c r="F90" s="664"/>
      <c r="G90" s="664"/>
      <c r="H90" s="664"/>
      <c r="I90" s="664"/>
      <c r="J90" s="664"/>
      <c r="K90" s="664"/>
      <c r="L90" s="664"/>
      <c r="M90" s="664"/>
      <c r="N90" s="664"/>
      <c r="O90" s="664"/>
      <c r="P90" s="664"/>
      <c r="Q90" s="665"/>
    </row>
    <row r="91" spans="1:28" s="1" customFormat="1" ht="13.5" thickBot="1" x14ac:dyDescent="0.25">
      <c r="B91" s="2"/>
      <c r="C91" s="3"/>
      <c r="D91" s="4"/>
      <c r="H91" s="4"/>
      <c r="I91" s="4"/>
      <c r="J91" s="5"/>
      <c r="K91" s="5"/>
      <c r="L91" s="5"/>
      <c r="M91" s="5"/>
      <c r="N91" s="5"/>
      <c r="O91" s="5"/>
      <c r="P91" s="4"/>
      <c r="Q91" s="201"/>
    </row>
    <row r="92" spans="1:28" s="82" customFormat="1" ht="18" customHeight="1" x14ac:dyDescent="0.2">
      <c r="A92" s="181" t="s">
        <v>274</v>
      </c>
      <c r="B92" s="182" t="s">
        <v>30</v>
      </c>
      <c r="C92" s="704" t="s">
        <v>260</v>
      </c>
      <c r="D92" s="696" t="s">
        <v>2887</v>
      </c>
      <c r="E92" s="657" t="s">
        <v>351</v>
      </c>
      <c r="F92" s="666" t="s">
        <v>352</v>
      </c>
      <c r="G92" s="659" t="s">
        <v>350</v>
      </c>
      <c r="H92" s="659"/>
      <c r="I92" s="659"/>
      <c r="J92" s="657" t="s">
        <v>355</v>
      </c>
      <c r="K92" s="656" t="s">
        <v>648</v>
      </c>
      <c r="L92" s="656"/>
      <c r="M92" s="657" t="s">
        <v>670</v>
      </c>
      <c r="N92" s="657" t="s">
        <v>671</v>
      </c>
      <c r="O92" s="657" t="s">
        <v>672</v>
      </c>
      <c r="P92" s="657" t="s">
        <v>673</v>
      </c>
      <c r="Q92" s="671" t="s">
        <v>2871</v>
      </c>
      <c r="R92" s="756"/>
      <c r="S92" s="756"/>
      <c r="T92" s="756"/>
      <c r="U92" s="756"/>
      <c r="V92" s="81"/>
      <c r="W92" s="69"/>
      <c r="X92" s="756"/>
      <c r="Y92" s="756"/>
      <c r="Z92" s="756"/>
      <c r="AA92" s="756"/>
      <c r="AB92" s="69"/>
    </row>
    <row r="93" spans="1:28" s="7" customFormat="1" ht="20.25" customHeight="1" x14ac:dyDescent="0.2">
      <c r="A93" s="184" t="s">
        <v>258</v>
      </c>
      <c r="B93" s="185" t="s">
        <v>259</v>
      </c>
      <c r="C93" s="705"/>
      <c r="D93" s="697"/>
      <c r="E93" s="658"/>
      <c r="F93" s="667"/>
      <c r="G93" s="185" t="s">
        <v>353</v>
      </c>
      <c r="H93" s="185" t="s">
        <v>354</v>
      </c>
      <c r="I93" s="185" t="s">
        <v>173</v>
      </c>
      <c r="J93" s="658"/>
      <c r="K93" s="334" t="s">
        <v>542</v>
      </c>
      <c r="L93" s="334" t="s">
        <v>498</v>
      </c>
      <c r="M93" s="658"/>
      <c r="N93" s="658"/>
      <c r="O93" s="658"/>
      <c r="P93" s="658"/>
      <c r="Q93" s="672"/>
      <c r="R93" s="756"/>
      <c r="S93" s="756"/>
      <c r="T93" s="756"/>
      <c r="U93" s="756"/>
      <c r="V93" s="81"/>
      <c r="W93" s="49"/>
      <c r="X93" s="756"/>
      <c r="Y93" s="756"/>
      <c r="Z93" s="756"/>
      <c r="AA93" s="756"/>
      <c r="AB93" s="49"/>
    </row>
    <row r="94" spans="1:28" s="8" customFormat="1" ht="72" x14ac:dyDescent="0.2">
      <c r="A94" s="188" t="s">
        <v>261</v>
      </c>
      <c r="B94" s="189" t="s">
        <v>366</v>
      </c>
      <c r="C94" s="190">
        <v>1142213.04</v>
      </c>
      <c r="D94" s="191" t="s">
        <v>361</v>
      </c>
      <c r="E94" s="336">
        <v>795</v>
      </c>
      <c r="F94" s="193">
        <v>1977</v>
      </c>
      <c r="G94" s="194" t="s">
        <v>195</v>
      </c>
      <c r="H94" s="195" t="s">
        <v>196</v>
      </c>
      <c r="I94" s="195" t="s">
        <v>197</v>
      </c>
      <c r="J94" s="195" t="s">
        <v>4252</v>
      </c>
      <c r="K94" s="195" t="s">
        <v>4273</v>
      </c>
      <c r="L94" s="195" t="s">
        <v>4251</v>
      </c>
      <c r="M94" s="195" t="s">
        <v>674</v>
      </c>
      <c r="N94" s="195" t="s">
        <v>663</v>
      </c>
      <c r="O94" s="195" t="s">
        <v>663</v>
      </c>
      <c r="P94" s="195" t="s">
        <v>663</v>
      </c>
      <c r="Q94" s="206" t="s">
        <v>663</v>
      </c>
      <c r="R94" s="11"/>
      <c r="S94" s="70"/>
      <c r="T94" s="71"/>
      <c r="U94" s="71"/>
      <c r="V94" s="71"/>
      <c r="W94" s="713"/>
      <c r="X94" s="11"/>
      <c r="Y94" s="70"/>
      <c r="Z94" s="71"/>
      <c r="AA94" s="71"/>
      <c r="AB94" s="713"/>
    </row>
    <row r="95" spans="1:28" s="8" customFormat="1" ht="21" customHeight="1" x14ac:dyDescent="0.2">
      <c r="A95" s="188" t="s">
        <v>263</v>
      </c>
      <c r="B95" s="189" t="s">
        <v>737</v>
      </c>
      <c r="C95" s="205">
        <v>3955</v>
      </c>
      <c r="D95" s="191" t="s">
        <v>349</v>
      </c>
      <c r="E95" s="660"/>
      <c r="F95" s="661"/>
      <c r="G95" s="661"/>
      <c r="H95" s="661"/>
      <c r="I95" s="661"/>
      <c r="J95" s="661"/>
      <c r="K95" s="661"/>
      <c r="L95" s="661"/>
      <c r="M95" s="661"/>
      <c r="N95" s="661"/>
      <c r="O95" s="661"/>
      <c r="P95" s="661"/>
      <c r="Q95" s="662"/>
      <c r="R95" s="11"/>
      <c r="S95" s="70"/>
      <c r="T95" s="71"/>
      <c r="U95" s="71"/>
      <c r="V95" s="71"/>
      <c r="W95" s="713"/>
      <c r="X95" s="11"/>
      <c r="Y95" s="70"/>
      <c r="Z95" s="71"/>
      <c r="AA95" s="71"/>
      <c r="AB95" s="713"/>
    </row>
    <row r="96" spans="1:28" s="8" customFormat="1" ht="13.5" thickBot="1" x14ac:dyDescent="0.25">
      <c r="A96" s="197" t="s">
        <v>264</v>
      </c>
      <c r="B96" s="198" t="s">
        <v>356</v>
      </c>
      <c r="C96" s="199">
        <v>34746.33</v>
      </c>
      <c r="D96" s="200" t="s">
        <v>349</v>
      </c>
      <c r="E96" s="663"/>
      <c r="F96" s="664"/>
      <c r="G96" s="664"/>
      <c r="H96" s="664"/>
      <c r="I96" s="664"/>
      <c r="J96" s="664"/>
      <c r="K96" s="664"/>
      <c r="L96" s="664"/>
      <c r="M96" s="664"/>
      <c r="N96" s="664"/>
      <c r="O96" s="664"/>
      <c r="P96" s="664"/>
      <c r="Q96" s="665"/>
      <c r="R96" s="72"/>
      <c r="S96" s="73"/>
      <c r="T96" s="71"/>
      <c r="U96" s="71"/>
      <c r="V96" s="71"/>
      <c r="W96" s="713"/>
      <c r="X96" s="72"/>
      <c r="Y96" s="73"/>
      <c r="Z96" s="71"/>
      <c r="AA96" s="71"/>
      <c r="AB96" s="713"/>
    </row>
    <row r="97" spans="1:17" s="1" customFormat="1" ht="13.5" thickBot="1" x14ac:dyDescent="0.25">
      <c r="B97" s="2"/>
      <c r="C97" s="3"/>
      <c r="D97" s="4"/>
      <c r="H97" s="4"/>
      <c r="I97" s="4"/>
      <c r="J97" s="5"/>
      <c r="K97" s="5"/>
      <c r="L97" s="5"/>
      <c r="M97" s="5"/>
      <c r="N97" s="5"/>
      <c r="O97" s="5"/>
      <c r="P97" s="4"/>
      <c r="Q97" s="201"/>
    </row>
    <row r="98" spans="1:17" s="183" customFormat="1" ht="18" customHeight="1" x14ac:dyDescent="0.2">
      <c r="A98" s="181" t="s">
        <v>275</v>
      </c>
      <c r="B98" s="182" t="s">
        <v>31</v>
      </c>
      <c r="C98" s="704" t="s">
        <v>260</v>
      </c>
      <c r="D98" s="696" t="s">
        <v>2887</v>
      </c>
      <c r="E98" s="657" t="s">
        <v>351</v>
      </c>
      <c r="F98" s="666" t="s">
        <v>352</v>
      </c>
      <c r="G98" s="659" t="s">
        <v>350</v>
      </c>
      <c r="H98" s="659"/>
      <c r="I98" s="659"/>
      <c r="J98" s="657" t="s">
        <v>355</v>
      </c>
      <c r="K98" s="656" t="s">
        <v>648</v>
      </c>
      <c r="L98" s="656"/>
      <c r="M98" s="657" t="s">
        <v>670</v>
      </c>
      <c r="N98" s="657" t="s">
        <v>671</v>
      </c>
      <c r="O98" s="657" t="s">
        <v>672</v>
      </c>
      <c r="P98" s="657" t="s">
        <v>673</v>
      </c>
      <c r="Q98" s="671" t="s">
        <v>2871</v>
      </c>
    </row>
    <row r="99" spans="1:17" s="187" customFormat="1" ht="18.75" customHeight="1" x14ac:dyDescent="0.2">
      <c r="A99" s="184" t="s">
        <v>258</v>
      </c>
      <c r="B99" s="185" t="s">
        <v>259</v>
      </c>
      <c r="C99" s="705"/>
      <c r="D99" s="697"/>
      <c r="E99" s="658"/>
      <c r="F99" s="667"/>
      <c r="G99" s="185" t="s">
        <v>353</v>
      </c>
      <c r="H99" s="185" t="s">
        <v>354</v>
      </c>
      <c r="I99" s="185" t="s">
        <v>173</v>
      </c>
      <c r="J99" s="658"/>
      <c r="K99" s="221" t="s">
        <v>542</v>
      </c>
      <c r="L99" s="221" t="s">
        <v>498</v>
      </c>
      <c r="M99" s="658"/>
      <c r="N99" s="658"/>
      <c r="O99" s="658"/>
      <c r="P99" s="658"/>
      <c r="Q99" s="672"/>
    </row>
    <row r="100" spans="1:17" s="196" customFormat="1" ht="48" x14ac:dyDescent="0.2">
      <c r="A100" s="188" t="s">
        <v>261</v>
      </c>
      <c r="B100" s="189" t="s">
        <v>367</v>
      </c>
      <c r="C100" s="190">
        <v>1542132.32</v>
      </c>
      <c r="D100" s="191" t="s">
        <v>349</v>
      </c>
      <c r="E100" s="225">
        <v>690.8</v>
      </c>
      <c r="F100" s="193">
        <v>1981</v>
      </c>
      <c r="G100" s="194" t="s">
        <v>198</v>
      </c>
      <c r="H100" s="195" t="s">
        <v>199</v>
      </c>
      <c r="I100" s="195" t="s">
        <v>192</v>
      </c>
      <c r="J100" s="195" t="s">
        <v>4504</v>
      </c>
      <c r="K100" s="195" t="s">
        <v>2884</v>
      </c>
      <c r="L100" s="195" t="s">
        <v>2885</v>
      </c>
      <c r="M100" s="195" t="s">
        <v>674</v>
      </c>
      <c r="N100" s="195" t="s">
        <v>663</v>
      </c>
      <c r="O100" s="195" t="s">
        <v>663</v>
      </c>
      <c r="P100" s="195" t="s">
        <v>663</v>
      </c>
      <c r="Q100" s="206" t="s">
        <v>674</v>
      </c>
    </row>
    <row r="101" spans="1:17" s="196" customFormat="1" x14ac:dyDescent="0.2">
      <c r="A101" s="188" t="s">
        <v>263</v>
      </c>
      <c r="B101" s="532" t="s">
        <v>4503</v>
      </c>
      <c r="C101" s="473">
        <v>58147.86</v>
      </c>
      <c r="D101" s="533" t="s">
        <v>349</v>
      </c>
      <c r="E101" s="660"/>
      <c r="F101" s="661"/>
      <c r="G101" s="661"/>
      <c r="H101" s="661"/>
      <c r="I101" s="661"/>
      <c r="J101" s="661"/>
      <c r="K101" s="661"/>
      <c r="L101" s="661"/>
      <c r="M101" s="661"/>
      <c r="N101" s="661"/>
      <c r="O101" s="661"/>
      <c r="P101" s="661"/>
      <c r="Q101" s="662"/>
    </row>
    <row r="102" spans="1:17" s="196" customFormat="1" x14ac:dyDescent="0.2">
      <c r="A102" s="188" t="s">
        <v>264</v>
      </c>
      <c r="B102" s="189" t="s">
        <v>737</v>
      </c>
      <c r="C102" s="205">
        <v>2099</v>
      </c>
      <c r="D102" s="191" t="s">
        <v>349</v>
      </c>
      <c r="E102" s="668"/>
      <c r="F102" s="669"/>
      <c r="G102" s="669"/>
      <c r="H102" s="669"/>
      <c r="I102" s="669"/>
      <c r="J102" s="669"/>
      <c r="K102" s="669"/>
      <c r="L102" s="669"/>
      <c r="M102" s="669"/>
      <c r="N102" s="669"/>
      <c r="O102" s="669"/>
      <c r="P102" s="669"/>
      <c r="Q102" s="670"/>
    </row>
    <row r="103" spans="1:17" s="196" customFormat="1" ht="13.5" thickBot="1" x14ac:dyDescent="0.25">
      <c r="A103" s="197" t="s">
        <v>265</v>
      </c>
      <c r="B103" s="198" t="s">
        <v>356</v>
      </c>
      <c r="C103" s="199">
        <v>220718.99</v>
      </c>
      <c r="D103" s="200" t="s">
        <v>349</v>
      </c>
      <c r="E103" s="663"/>
      <c r="F103" s="664"/>
      <c r="G103" s="664"/>
      <c r="H103" s="664"/>
      <c r="I103" s="664"/>
      <c r="J103" s="664"/>
      <c r="K103" s="664"/>
      <c r="L103" s="664"/>
      <c r="M103" s="664"/>
      <c r="N103" s="664"/>
      <c r="O103" s="664"/>
      <c r="P103" s="664"/>
      <c r="Q103" s="665"/>
    </row>
    <row r="104" spans="1:17" s="1" customFormat="1" ht="13.5" thickBot="1" x14ac:dyDescent="0.25">
      <c r="B104" s="2"/>
      <c r="C104" s="3"/>
      <c r="D104" s="4"/>
      <c r="H104" s="4"/>
      <c r="I104" s="4"/>
      <c r="J104" s="5"/>
      <c r="K104" s="5"/>
      <c r="L104" s="5"/>
      <c r="M104" s="5"/>
      <c r="N104" s="5"/>
      <c r="O104" s="5"/>
      <c r="P104" s="4"/>
      <c r="Q104" s="201"/>
    </row>
    <row r="105" spans="1:17" s="183" customFormat="1" ht="18" customHeight="1" x14ac:dyDescent="0.2">
      <c r="A105" s="181" t="s">
        <v>276</v>
      </c>
      <c r="B105" s="182" t="s">
        <v>32</v>
      </c>
      <c r="C105" s="704" t="s">
        <v>260</v>
      </c>
      <c r="D105" s="696" t="s">
        <v>2887</v>
      </c>
      <c r="E105" s="657" t="s">
        <v>351</v>
      </c>
      <c r="F105" s="666" t="s">
        <v>352</v>
      </c>
      <c r="G105" s="659" t="s">
        <v>350</v>
      </c>
      <c r="H105" s="659"/>
      <c r="I105" s="659"/>
      <c r="J105" s="657" t="s">
        <v>355</v>
      </c>
      <c r="K105" s="656" t="s">
        <v>648</v>
      </c>
      <c r="L105" s="656"/>
      <c r="M105" s="657" t="s">
        <v>670</v>
      </c>
      <c r="N105" s="657" t="s">
        <v>671</v>
      </c>
      <c r="O105" s="657" t="s">
        <v>672</v>
      </c>
      <c r="P105" s="657" t="s">
        <v>673</v>
      </c>
      <c r="Q105" s="671" t="s">
        <v>2871</v>
      </c>
    </row>
    <row r="106" spans="1:17" s="187" customFormat="1" ht="27" customHeight="1" x14ac:dyDescent="0.2">
      <c r="A106" s="184" t="s">
        <v>258</v>
      </c>
      <c r="B106" s="185" t="s">
        <v>259</v>
      </c>
      <c r="C106" s="705"/>
      <c r="D106" s="697"/>
      <c r="E106" s="658"/>
      <c r="F106" s="667"/>
      <c r="G106" s="185" t="s">
        <v>353</v>
      </c>
      <c r="H106" s="185" t="s">
        <v>354</v>
      </c>
      <c r="I106" s="185" t="s">
        <v>173</v>
      </c>
      <c r="J106" s="658"/>
      <c r="K106" s="257" t="s">
        <v>542</v>
      </c>
      <c r="L106" s="257" t="s">
        <v>498</v>
      </c>
      <c r="M106" s="658"/>
      <c r="N106" s="658"/>
      <c r="O106" s="658"/>
      <c r="P106" s="658"/>
      <c r="Q106" s="672"/>
    </row>
    <row r="107" spans="1:17" s="196" customFormat="1" ht="36" x14ac:dyDescent="0.2">
      <c r="A107" s="188" t="s">
        <v>261</v>
      </c>
      <c r="B107" s="189" t="s">
        <v>387</v>
      </c>
      <c r="C107" s="190">
        <v>2265926.54</v>
      </c>
      <c r="D107" s="191" t="s">
        <v>349</v>
      </c>
      <c r="E107" s="258">
        <v>1058</v>
      </c>
      <c r="F107" s="193">
        <v>1985</v>
      </c>
      <c r="G107" s="194" t="s">
        <v>183</v>
      </c>
      <c r="H107" s="195" t="s">
        <v>194</v>
      </c>
      <c r="I107" s="195" t="s">
        <v>182</v>
      </c>
      <c r="J107" s="195" t="s">
        <v>696</v>
      </c>
      <c r="K107" s="195" t="s">
        <v>4273</v>
      </c>
      <c r="L107" s="195" t="s">
        <v>626</v>
      </c>
      <c r="M107" s="195" t="s">
        <v>674</v>
      </c>
      <c r="N107" s="195" t="s">
        <v>663</v>
      </c>
      <c r="O107" s="195" t="s">
        <v>663</v>
      </c>
      <c r="P107" s="195" t="s">
        <v>663</v>
      </c>
      <c r="Q107" s="206" t="s">
        <v>663</v>
      </c>
    </row>
    <row r="108" spans="1:17" s="196" customFormat="1" ht="18.75" customHeight="1" x14ac:dyDescent="0.2">
      <c r="A108" s="188" t="s">
        <v>263</v>
      </c>
      <c r="B108" s="189" t="s">
        <v>737</v>
      </c>
      <c r="C108" s="205">
        <v>4717.54</v>
      </c>
      <c r="D108" s="191" t="s">
        <v>349</v>
      </c>
      <c r="E108" s="660"/>
      <c r="F108" s="661"/>
      <c r="G108" s="661"/>
      <c r="H108" s="661"/>
      <c r="I108" s="661"/>
      <c r="J108" s="661"/>
      <c r="K108" s="661"/>
      <c r="L108" s="661"/>
      <c r="M108" s="661"/>
      <c r="N108" s="661"/>
      <c r="O108" s="661"/>
      <c r="P108" s="661"/>
      <c r="Q108" s="662"/>
    </row>
    <row r="109" spans="1:17" s="196" customFormat="1" ht="13.5" thickBot="1" x14ac:dyDescent="0.25">
      <c r="A109" s="197" t="s">
        <v>264</v>
      </c>
      <c r="B109" s="198" t="s">
        <v>356</v>
      </c>
      <c r="C109" s="199">
        <f>28827.48</f>
        <v>28827.48</v>
      </c>
      <c r="D109" s="200" t="s">
        <v>349</v>
      </c>
      <c r="E109" s="663"/>
      <c r="F109" s="664"/>
      <c r="G109" s="664"/>
      <c r="H109" s="664"/>
      <c r="I109" s="664"/>
      <c r="J109" s="664"/>
      <c r="K109" s="664"/>
      <c r="L109" s="664"/>
      <c r="M109" s="664"/>
      <c r="N109" s="664"/>
      <c r="O109" s="664"/>
      <c r="P109" s="664"/>
      <c r="Q109" s="665"/>
    </row>
    <row r="110" spans="1:17" s="1" customFormat="1" ht="13.5" thickBot="1" x14ac:dyDescent="0.25">
      <c r="B110" s="2"/>
      <c r="C110" s="3"/>
      <c r="D110" s="4"/>
      <c r="H110" s="4"/>
      <c r="I110" s="4"/>
      <c r="J110" s="5"/>
      <c r="K110" s="5"/>
      <c r="L110" s="5"/>
      <c r="M110" s="5"/>
      <c r="N110" s="5"/>
      <c r="O110" s="5"/>
      <c r="P110" s="5"/>
      <c r="Q110" s="201"/>
    </row>
    <row r="111" spans="1:17" s="183" customFormat="1" ht="18" customHeight="1" x14ac:dyDescent="0.2">
      <c r="A111" s="181" t="s">
        <v>277</v>
      </c>
      <c r="B111" s="182" t="s">
        <v>34</v>
      </c>
      <c r="C111" s="704" t="s">
        <v>260</v>
      </c>
      <c r="D111" s="696" t="s">
        <v>2887</v>
      </c>
      <c r="E111" s="657" t="s">
        <v>351</v>
      </c>
      <c r="F111" s="666" t="s">
        <v>352</v>
      </c>
      <c r="G111" s="659" t="s">
        <v>350</v>
      </c>
      <c r="H111" s="659"/>
      <c r="I111" s="659"/>
      <c r="J111" s="657" t="s">
        <v>355</v>
      </c>
      <c r="K111" s="656" t="s">
        <v>648</v>
      </c>
      <c r="L111" s="656"/>
      <c r="M111" s="657" t="s">
        <v>670</v>
      </c>
      <c r="N111" s="657" t="s">
        <v>671</v>
      </c>
      <c r="O111" s="657" t="s">
        <v>672</v>
      </c>
      <c r="P111" s="657" t="s">
        <v>673</v>
      </c>
      <c r="Q111" s="671" t="s">
        <v>2871</v>
      </c>
    </row>
    <row r="112" spans="1:17" s="187" customFormat="1" ht="21" customHeight="1" x14ac:dyDescent="0.2">
      <c r="A112" s="184" t="s">
        <v>258</v>
      </c>
      <c r="B112" s="185" t="s">
        <v>259</v>
      </c>
      <c r="C112" s="705"/>
      <c r="D112" s="697"/>
      <c r="E112" s="658"/>
      <c r="F112" s="667"/>
      <c r="G112" s="185" t="s">
        <v>353</v>
      </c>
      <c r="H112" s="185" t="s">
        <v>354</v>
      </c>
      <c r="I112" s="185" t="s">
        <v>173</v>
      </c>
      <c r="J112" s="658"/>
      <c r="K112" s="337" t="s">
        <v>542</v>
      </c>
      <c r="L112" s="337" t="s">
        <v>498</v>
      </c>
      <c r="M112" s="658"/>
      <c r="N112" s="658"/>
      <c r="O112" s="658"/>
      <c r="P112" s="658"/>
      <c r="Q112" s="672"/>
    </row>
    <row r="113" spans="1:17" s="196" customFormat="1" ht="72" x14ac:dyDescent="0.2">
      <c r="A113" s="188" t="s">
        <v>261</v>
      </c>
      <c r="B113" s="189" t="s">
        <v>368</v>
      </c>
      <c r="C113" s="190">
        <v>1366088.51</v>
      </c>
      <c r="D113" s="191" t="s">
        <v>349</v>
      </c>
      <c r="E113" s="339">
        <v>2936</v>
      </c>
      <c r="F113" s="193">
        <v>1914</v>
      </c>
      <c r="G113" s="194" t="s">
        <v>200</v>
      </c>
      <c r="H113" s="195" t="s">
        <v>201</v>
      </c>
      <c r="I113" s="195" t="s">
        <v>202</v>
      </c>
      <c r="J113" s="195" t="s">
        <v>4506</v>
      </c>
      <c r="K113" s="195" t="s">
        <v>4273</v>
      </c>
      <c r="L113" s="195" t="s">
        <v>4277</v>
      </c>
      <c r="M113" s="195" t="s">
        <v>674</v>
      </c>
      <c r="N113" s="195" t="s">
        <v>674</v>
      </c>
      <c r="O113" s="195" t="s">
        <v>663</v>
      </c>
      <c r="P113" s="195" t="s">
        <v>663</v>
      </c>
      <c r="Q113" s="357" t="s">
        <v>674</v>
      </c>
    </row>
    <row r="114" spans="1:17" s="196" customFormat="1" x14ac:dyDescent="0.2">
      <c r="A114" s="188" t="s">
        <v>263</v>
      </c>
      <c r="B114" s="532" t="s">
        <v>4503</v>
      </c>
      <c r="C114" s="473">
        <v>58147.86</v>
      </c>
      <c r="D114" s="533" t="s">
        <v>349</v>
      </c>
      <c r="E114" s="660"/>
      <c r="F114" s="661"/>
      <c r="G114" s="661"/>
      <c r="H114" s="661"/>
      <c r="I114" s="661"/>
      <c r="J114" s="661"/>
      <c r="K114" s="661"/>
      <c r="L114" s="661"/>
      <c r="M114" s="661"/>
      <c r="N114" s="661"/>
      <c r="O114" s="661"/>
      <c r="P114" s="661"/>
      <c r="Q114" s="662"/>
    </row>
    <row r="115" spans="1:17" s="196" customFormat="1" x14ac:dyDescent="0.2">
      <c r="A115" s="188" t="s">
        <v>264</v>
      </c>
      <c r="B115" s="189" t="s">
        <v>743</v>
      </c>
      <c r="C115" s="205">
        <v>14307.5</v>
      </c>
      <c r="D115" s="191" t="s">
        <v>349</v>
      </c>
      <c r="E115" s="668"/>
      <c r="F115" s="669"/>
      <c r="G115" s="669"/>
      <c r="H115" s="669"/>
      <c r="I115" s="669"/>
      <c r="J115" s="669"/>
      <c r="K115" s="669"/>
      <c r="L115" s="669"/>
      <c r="M115" s="669"/>
      <c r="N115" s="669"/>
      <c r="O115" s="669"/>
      <c r="P115" s="669"/>
      <c r="Q115" s="670"/>
    </row>
    <row r="116" spans="1:17" s="196" customFormat="1" ht="13.5" thickBot="1" x14ac:dyDescent="0.25">
      <c r="A116" s="197" t="s">
        <v>265</v>
      </c>
      <c r="B116" s="198" t="s">
        <v>356</v>
      </c>
      <c r="C116" s="199">
        <v>90154.63</v>
      </c>
      <c r="D116" s="200" t="s">
        <v>349</v>
      </c>
      <c r="E116" s="663"/>
      <c r="F116" s="664"/>
      <c r="G116" s="664"/>
      <c r="H116" s="664"/>
      <c r="I116" s="664"/>
      <c r="J116" s="664"/>
      <c r="K116" s="664"/>
      <c r="L116" s="664"/>
      <c r="M116" s="664"/>
      <c r="N116" s="664"/>
      <c r="O116" s="664"/>
      <c r="P116" s="664"/>
      <c r="Q116" s="665"/>
    </row>
    <row r="117" spans="1:17" s="1" customFormat="1" ht="13.5" thickBot="1" x14ac:dyDescent="0.25">
      <c r="B117" s="2"/>
      <c r="C117" s="3"/>
      <c r="D117" s="4"/>
      <c r="H117" s="4"/>
      <c r="I117" s="4"/>
      <c r="J117" s="5"/>
      <c r="K117" s="5"/>
      <c r="L117" s="5"/>
      <c r="M117" s="5"/>
      <c r="N117" s="5"/>
      <c r="O117" s="5"/>
      <c r="P117" s="5"/>
      <c r="Q117" s="201"/>
    </row>
    <row r="118" spans="1:17" s="183" customFormat="1" ht="25.5" customHeight="1" x14ac:dyDescent="0.2">
      <c r="A118" s="181" t="s">
        <v>278</v>
      </c>
      <c r="B118" s="182" t="s">
        <v>36</v>
      </c>
      <c r="C118" s="704" t="s">
        <v>260</v>
      </c>
      <c r="D118" s="696" t="s">
        <v>2887</v>
      </c>
      <c r="E118" s="657" t="s">
        <v>351</v>
      </c>
      <c r="F118" s="666" t="s">
        <v>352</v>
      </c>
      <c r="G118" s="659" t="s">
        <v>350</v>
      </c>
      <c r="H118" s="659"/>
      <c r="I118" s="659"/>
      <c r="J118" s="657" t="s">
        <v>355</v>
      </c>
      <c r="K118" s="656" t="s">
        <v>648</v>
      </c>
      <c r="L118" s="656"/>
      <c r="M118" s="657" t="s">
        <v>670</v>
      </c>
      <c r="N118" s="657" t="s">
        <v>671</v>
      </c>
      <c r="O118" s="657" t="s">
        <v>672</v>
      </c>
      <c r="P118" s="657" t="s">
        <v>673</v>
      </c>
      <c r="Q118" s="671" t="s">
        <v>2871</v>
      </c>
    </row>
    <row r="119" spans="1:17" s="187" customFormat="1" ht="20.25" customHeight="1" x14ac:dyDescent="0.2">
      <c r="A119" s="184" t="s">
        <v>258</v>
      </c>
      <c r="B119" s="185" t="s">
        <v>259</v>
      </c>
      <c r="C119" s="705"/>
      <c r="D119" s="697"/>
      <c r="E119" s="658"/>
      <c r="F119" s="667"/>
      <c r="G119" s="185" t="s">
        <v>353</v>
      </c>
      <c r="H119" s="185" t="s">
        <v>354</v>
      </c>
      <c r="I119" s="185" t="s">
        <v>173</v>
      </c>
      <c r="J119" s="658"/>
      <c r="K119" s="337" t="s">
        <v>542</v>
      </c>
      <c r="L119" s="337" t="s">
        <v>498</v>
      </c>
      <c r="M119" s="658"/>
      <c r="N119" s="658"/>
      <c r="O119" s="658"/>
      <c r="P119" s="658"/>
      <c r="Q119" s="672"/>
    </row>
    <row r="120" spans="1:17" s="196" customFormat="1" ht="72" x14ac:dyDescent="0.2">
      <c r="A120" s="188" t="s">
        <v>261</v>
      </c>
      <c r="B120" s="189" t="s">
        <v>4286</v>
      </c>
      <c r="C120" s="190">
        <v>3563611.79</v>
      </c>
      <c r="D120" s="191" t="s">
        <v>349</v>
      </c>
      <c r="E120" s="339">
        <v>3270.5</v>
      </c>
      <c r="F120" s="193">
        <v>1961</v>
      </c>
      <c r="G120" s="194" t="s">
        <v>203</v>
      </c>
      <c r="H120" s="195" t="s">
        <v>204</v>
      </c>
      <c r="I120" s="195" t="s">
        <v>182</v>
      </c>
      <c r="J120" s="195" t="s">
        <v>4508</v>
      </c>
      <c r="K120" s="195" t="s">
        <v>4287</v>
      </c>
      <c r="L120" s="195" t="s">
        <v>4288</v>
      </c>
      <c r="M120" s="195" t="s">
        <v>674</v>
      </c>
      <c r="N120" s="195" t="s">
        <v>663</v>
      </c>
      <c r="O120" s="195" t="s">
        <v>663</v>
      </c>
      <c r="P120" s="195" t="s">
        <v>663</v>
      </c>
      <c r="Q120" s="357" t="s">
        <v>674</v>
      </c>
    </row>
    <row r="121" spans="1:17" s="196" customFormat="1" x14ac:dyDescent="0.2">
      <c r="A121" s="188" t="s">
        <v>263</v>
      </c>
      <c r="B121" s="532" t="s">
        <v>4503</v>
      </c>
      <c r="C121" s="473">
        <v>58147.86</v>
      </c>
      <c r="D121" s="533" t="s">
        <v>349</v>
      </c>
      <c r="E121" s="660"/>
      <c r="F121" s="661"/>
      <c r="G121" s="661"/>
      <c r="H121" s="661"/>
      <c r="I121" s="661"/>
      <c r="J121" s="661"/>
      <c r="K121" s="661"/>
      <c r="L121" s="661"/>
      <c r="M121" s="661"/>
      <c r="N121" s="661"/>
      <c r="O121" s="661"/>
      <c r="P121" s="661"/>
      <c r="Q121" s="662"/>
    </row>
    <row r="122" spans="1:17" s="196" customFormat="1" ht="23.25" customHeight="1" x14ac:dyDescent="0.2">
      <c r="A122" s="188" t="s">
        <v>264</v>
      </c>
      <c r="B122" s="189" t="s">
        <v>737</v>
      </c>
      <c r="C122" s="205">
        <v>62440.639999999999</v>
      </c>
      <c r="D122" s="191" t="s">
        <v>349</v>
      </c>
      <c r="E122" s="668"/>
      <c r="F122" s="669"/>
      <c r="G122" s="669"/>
      <c r="H122" s="669"/>
      <c r="I122" s="669"/>
      <c r="J122" s="669"/>
      <c r="K122" s="669"/>
      <c r="L122" s="669"/>
      <c r="M122" s="669"/>
      <c r="N122" s="669"/>
      <c r="O122" s="669"/>
      <c r="P122" s="669"/>
      <c r="Q122" s="670"/>
    </row>
    <row r="123" spans="1:17" s="196" customFormat="1" ht="15.75" customHeight="1" thickBot="1" x14ac:dyDescent="0.25">
      <c r="A123" s="197" t="s">
        <v>265</v>
      </c>
      <c r="B123" s="198" t="s">
        <v>356</v>
      </c>
      <c r="C123" s="199">
        <v>814807.11</v>
      </c>
      <c r="D123" s="200" t="s">
        <v>349</v>
      </c>
      <c r="E123" s="663"/>
      <c r="F123" s="664"/>
      <c r="G123" s="664"/>
      <c r="H123" s="664"/>
      <c r="I123" s="664"/>
      <c r="J123" s="664"/>
      <c r="K123" s="664"/>
      <c r="L123" s="664"/>
      <c r="M123" s="664"/>
      <c r="N123" s="664"/>
      <c r="O123" s="664"/>
      <c r="P123" s="664"/>
      <c r="Q123" s="665"/>
    </row>
    <row r="124" spans="1:17" s="1" customFormat="1" ht="13.5" thickBot="1" x14ac:dyDescent="0.25">
      <c r="B124" s="2"/>
      <c r="C124" s="3"/>
      <c r="D124" s="4"/>
      <c r="H124" s="4"/>
      <c r="I124" s="4"/>
      <c r="J124" s="5"/>
      <c r="K124" s="5"/>
      <c r="L124" s="5"/>
      <c r="M124" s="5"/>
      <c r="N124" s="5"/>
      <c r="O124" s="5"/>
      <c r="P124" s="5"/>
      <c r="Q124" s="201"/>
    </row>
    <row r="125" spans="1:17" s="183" customFormat="1" ht="48" customHeight="1" x14ac:dyDescent="0.2">
      <c r="A125" s="181" t="s">
        <v>279</v>
      </c>
      <c r="B125" s="182" t="s">
        <v>733</v>
      </c>
      <c r="C125" s="704" t="s">
        <v>260</v>
      </c>
      <c r="D125" s="696" t="s">
        <v>2887</v>
      </c>
      <c r="E125" s="657" t="s">
        <v>351</v>
      </c>
      <c r="F125" s="666" t="s">
        <v>352</v>
      </c>
      <c r="G125" s="659" t="s">
        <v>350</v>
      </c>
      <c r="H125" s="659"/>
      <c r="I125" s="659"/>
      <c r="J125" s="657" t="s">
        <v>355</v>
      </c>
      <c r="K125" s="656" t="s">
        <v>648</v>
      </c>
      <c r="L125" s="656"/>
      <c r="M125" s="657" t="s">
        <v>670</v>
      </c>
      <c r="N125" s="657" t="s">
        <v>671</v>
      </c>
      <c r="O125" s="657" t="s">
        <v>672</v>
      </c>
      <c r="P125" s="657" t="s">
        <v>673</v>
      </c>
      <c r="Q125" s="754" t="s">
        <v>2871</v>
      </c>
    </row>
    <row r="126" spans="1:17" s="187" customFormat="1" ht="12" x14ac:dyDescent="0.2">
      <c r="A126" s="184" t="s">
        <v>258</v>
      </c>
      <c r="B126" s="185" t="s">
        <v>259</v>
      </c>
      <c r="C126" s="705"/>
      <c r="D126" s="697"/>
      <c r="E126" s="658"/>
      <c r="F126" s="667"/>
      <c r="G126" s="185" t="s">
        <v>353</v>
      </c>
      <c r="H126" s="185" t="s">
        <v>354</v>
      </c>
      <c r="I126" s="185" t="s">
        <v>173</v>
      </c>
      <c r="J126" s="658"/>
      <c r="K126" s="186" t="s">
        <v>542</v>
      </c>
      <c r="L126" s="186" t="s">
        <v>498</v>
      </c>
      <c r="M126" s="658"/>
      <c r="N126" s="658"/>
      <c r="O126" s="658"/>
      <c r="P126" s="658"/>
      <c r="Q126" s="755"/>
    </row>
    <row r="127" spans="1:17" s="196" customFormat="1" ht="40.5" customHeight="1" x14ac:dyDescent="0.2">
      <c r="A127" s="188" t="s">
        <v>261</v>
      </c>
      <c r="B127" s="189" t="s">
        <v>735</v>
      </c>
      <c r="C127" s="190">
        <v>773911.4</v>
      </c>
      <c r="D127" s="191" t="s">
        <v>349</v>
      </c>
      <c r="E127" s="192">
        <v>2301</v>
      </c>
      <c r="F127" s="193">
        <v>1955</v>
      </c>
      <c r="G127" s="194" t="s">
        <v>205</v>
      </c>
      <c r="H127" s="195" t="s">
        <v>206</v>
      </c>
      <c r="I127" s="195" t="s">
        <v>182</v>
      </c>
      <c r="J127" s="195" t="s">
        <v>179</v>
      </c>
      <c r="K127" s="195" t="s">
        <v>4276</v>
      </c>
      <c r="L127" s="195" t="s">
        <v>600</v>
      </c>
      <c r="M127" s="195" t="s">
        <v>674</v>
      </c>
      <c r="N127" s="195" t="s">
        <v>663</v>
      </c>
      <c r="O127" s="195" t="s">
        <v>663</v>
      </c>
      <c r="P127" s="195" t="s">
        <v>663</v>
      </c>
      <c r="Q127" s="206" t="s">
        <v>663</v>
      </c>
    </row>
    <row r="128" spans="1:17" s="196" customFormat="1" x14ac:dyDescent="0.2">
      <c r="A128" s="188" t="s">
        <v>263</v>
      </c>
      <c r="B128" s="189" t="s">
        <v>737</v>
      </c>
      <c r="C128" s="205">
        <v>18670</v>
      </c>
      <c r="D128" s="191" t="s">
        <v>349</v>
      </c>
      <c r="E128" s="660"/>
      <c r="F128" s="661"/>
      <c r="G128" s="661"/>
      <c r="H128" s="661"/>
      <c r="I128" s="661"/>
      <c r="J128" s="661"/>
      <c r="K128" s="661"/>
      <c r="L128" s="661"/>
      <c r="M128" s="661"/>
      <c r="N128" s="661"/>
      <c r="O128" s="661"/>
      <c r="P128" s="661"/>
      <c r="Q128" s="662"/>
    </row>
    <row r="129" spans="1:17" s="196" customFormat="1" ht="13.5" thickBot="1" x14ac:dyDescent="0.25">
      <c r="A129" s="197" t="s">
        <v>264</v>
      </c>
      <c r="B129" s="198" t="s">
        <v>356</v>
      </c>
      <c r="C129" s="199">
        <v>27165</v>
      </c>
      <c r="D129" s="200" t="s">
        <v>349</v>
      </c>
      <c r="E129" s="663"/>
      <c r="F129" s="664"/>
      <c r="G129" s="664"/>
      <c r="H129" s="664"/>
      <c r="I129" s="664"/>
      <c r="J129" s="664"/>
      <c r="K129" s="664"/>
      <c r="L129" s="664"/>
      <c r="M129" s="664"/>
      <c r="N129" s="664"/>
      <c r="O129" s="664"/>
      <c r="P129" s="664"/>
      <c r="Q129" s="665"/>
    </row>
    <row r="130" spans="1:17" s="1" customFormat="1" ht="13.5" thickBot="1" x14ac:dyDescent="0.25">
      <c r="B130" s="2"/>
      <c r="C130" s="3"/>
      <c r="D130" s="4"/>
      <c r="H130" s="4"/>
      <c r="I130" s="4"/>
      <c r="J130" s="5"/>
      <c r="K130" s="5"/>
      <c r="L130" s="5"/>
      <c r="M130" s="5"/>
      <c r="N130" s="5"/>
      <c r="O130" s="5"/>
      <c r="P130" s="5"/>
      <c r="Q130" s="201"/>
    </row>
    <row r="131" spans="1:17" s="183" customFormat="1" ht="18" customHeight="1" x14ac:dyDescent="0.2">
      <c r="A131" s="181" t="s">
        <v>280</v>
      </c>
      <c r="B131" s="182" t="s">
        <v>38</v>
      </c>
      <c r="C131" s="685" t="s">
        <v>260</v>
      </c>
      <c r="D131" s="696" t="s">
        <v>2887</v>
      </c>
      <c r="E131" s="677" t="s">
        <v>351</v>
      </c>
      <c r="F131" s="679" t="s">
        <v>352</v>
      </c>
      <c r="G131" s="659" t="s">
        <v>350</v>
      </c>
      <c r="H131" s="659"/>
      <c r="I131" s="659"/>
      <c r="J131" s="657" t="s">
        <v>355</v>
      </c>
      <c r="K131" s="656" t="s">
        <v>648</v>
      </c>
      <c r="L131" s="656"/>
      <c r="M131" s="657" t="s">
        <v>670</v>
      </c>
      <c r="N131" s="657" t="s">
        <v>671</v>
      </c>
      <c r="O131" s="657" t="s">
        <v>672</v>
      </c>
      <c r="P131" s="657" t="s">
        <v>673</v>
      </c>
      <c r="Q131" s="671" t="s">
        <v>2871</v>
      </c>
    </row>
    <row r="132" spans="1:17" s="183" customFormat="1" ht="18" customHeight="1" x14ac:dyDescent="0.2">
      <c r="A132" s="216" t="s">
        <v>258</v>
      </c>
      <c r="B132" s="217" t="s">
        <v>259</v>
      </c>
      <c r="C132" s="686"/>
      <c r="D132" s="697"/>
      <c r="E132" s="678"/>
      <c r="F132" s="680"/>
      <c r="G132" s="217" t="s">
        <v>353</v>
      </c>
      <c r="H132" s="185" t="s">
        <v>354</v>
      </c>
      <c r="I132" s="185" t="s">
        <v>173</v>
      </c>
      <c r="J132" s="658"/>
      <c r="K132" s="266" t="s">
        <v>542</v>
      </c>
      <c r="L132" s="266" t="s">
        <v>498</v>
      </c>
      <c r="M132" s="658"/>
      <c r="N132" s="658"/>
      <c r="O132" s="658"/>
      <c r="P132" s="658"/>
      <c r="Q132" s="672"/>
    </row>
    <row r="133" spans="1:17" s="196" customFormat="1" ht="72" x14ac:dyDescent="0.2">
      <c r="A133" s="188" t="s">
        <v>261</v>
      </c>
      <c r="B133" s="189" t="s">
        <v>370</v>
      </c>
      <c r="C133" s="190">
        <v>1297787.58</v>
      </c>
      <c r="D133" s="191" t="s">
        <v>349</v>
      </c>
      <c r="E133" s="267">
        <v>2964</v>
      </c>
      <c r="F133" s="193">
        <v>1965</v>
      </c>
      <c r="G133" s="195" t="s">
        <v>207</v>
      </c>
      <c r="H133" s="195" t="s">
        <v>208</v>
      </c>
      <c r="I133" s="195" t="s">
        <v>182</v>
      </c>
      <c r="J133" s="195" t="s">
        <v>2913</v>
      </c>
      <c r="K133" s="195" t="s">
        <v>2914</v>
      </c>
      <c r="L133" s="195" t="s">
        <v>2915</v>
      </c>
      <c r="M133" s="195" t="s">
        <v>674</v>
      </c>
      <c r="N133" s="195" t="s">
        <v>663</v>
      </c>
      <c r="O133" s="195" t="s">
        <v>663</v>
      </c>
      <c r="P133" s="195" t="s">
        <v>663</v>
      </c>
      <c r="Q133" s="206" t="s">
        <v>663</v>
      </c>
    </row>
    <row r="134" spans="1:17" s="196" customFormat="1" ht="21" customHeight="1" x14ac:dyDescent="0.2">
      <c r="A134" s="188" t="s">
        <v>263</v>
      </c>
      <c r="B134" s="189" t="s">
        <v>737</v>
      </c>
      <c r="C134" s="205">
        <v>30321.27</v>
      </c>
      <c r="D134" s="191" t="s">
        <v>349</v>
      </c>
      <c r="E134" s="716"/>
      <c r="F134" s="716"/>
      <c r="G134" s="716"/>
      <c r="H134" s="716"/>
      <c r="I134" s="716"/>
      <c r="J134" s="716"/>
      <c r="K134" s="716"/>
      <c r="L134" s="716"/>
      <c r="M134" s="716"/>
      <c r="N134" s="716"/>
      <c r="O134" s="716"/>
      <c r="P134" s="716"/>
      <c r="Q134" s="717"/>
    </row>
    <row r="135" spans="1:17" s="196" customFormat="1" ht="13.5" thickBot="1" x14ac:dyDescent="0.25">
      <c r="A135" s="197" t="s">
        <v>264</v>
      </c>
      <c r="B135" s="198" t="s">
        <v>356</v>
      </c>
      <c r="C135" s="199">
        <v>103460.66</v>
      </c>
      <c r="D135" s="200" t="s">
        <v>349</v>
      </c>
      <c r="E135" s="718"/>
      <c r="F135" s="718"/>
      <c r="G135" s="718"/>
      <c r="H135" s="718"/>
      <c r="I135" s="718"/>
      <c r="J135" s="718"/>
      <c r="K135" s="718"/>
      <c r="L135" s="718"/>
      <c r="M135" s="718"/>
      <c r="N135" s="718"/>
      <c r="O135" s="718"/>
      <c r="P135" s="718"/>
      <c r="Q135" s="719"/>
    </row>
    <row r="136" spans="1:17" s="1" customFormat="1" ht="13.5" thickBot="1" x14ac:dyDescent="0.25">
      <c r="B136" s="2"/>
      <c r="C136" s="3"/>
      <c r="D136" s="4"/>
      <c r="H136" s="4"/>
      <c r="I136" s="4"/>
      <c r="J136" s="5"/>
      <c r="K136" s="5"/>
      <c r="L136" s="5"/>
      <c r="M136" s="5"/>
      <c r="N136" s="5"/>
      <c r="O136" s="5"/>
      <c r="P136" s="5"/>
      <c r="Q136" s="201"/>
    </row>
    <row r="137" spans="1:17" s="82" customFormat="1" ht="24" customHeight="1" x14ac:dyDescent="0.2">
      <c r="A137" s="181" t="s">
        <v>281</v>
      </c>
      <c r="B137" s="182" t="s">
        <v>40</v>
      </c>
      <c r="C137" s="704" t="s">
        <v>260</v>
      </c>
      <c r="D137" s="696" t="s">
        <v>2887</v>
      </c>
      <c r="E137" s="657" t="s">
        <v>351</v>
      </c>
      <c r="F137" s="666" t="s">
        <v>352</v>
      </c>
      <c r="G137" s="659" t="s">
        <v>350</v>
      </c>
      <c r="H137" s="659"/>
      <c r="I137" s="659"/>
      <c r="J137" s="657" t="s">
        <v>355</v>
      </c>
      <c r="K137" s="656" t="s">
        <v>648</v>
      </c>
      <c r="L137" s="656"/>
      <c r="M137" s="657" t="s">
        <v>670</v>
      </c>
      <c r="N137" s="657" t="s">
        <v>671</v>
      </c>
      <c r="O137" s="657" t="s">
        <v>672</v>
      </c>
      <c r="P137" s="657" t="s">
        <v>673</v>
      </c>
      <c r="Q137" s="671" t="s">
        <v>2871</v>
      </c>
    </row>
    <row r="138" spans="1:17" s="7" customFormat="1" ht="21" customHeight="1" x14ac:dyDescent="0.2">
      <c r="A138" s="184" t="s">
        <v>258</v>
      </c>
      <c r="B138" s="185" t="s">
        <v>259</v>
      </c>
      <c r="C138" s="705"/>
      <c r="D138" s="697"/>
      <c r="E138" s="658"/>
      <c r="F138" s="667"/>
      <c r="G138" s="185" t="s">
        <v>353</v>
      </c>
      <c r="H138" s="185" t="s">
        <v>354</v>
      </c>
      <c r="I138" s="185" t="s">
        <v>173</v>
      </c>
      <c r="J138" s="658"/>
      <c r="K138" s="380" t="s">
        <v>542</v>
      </c>
      <c r="L138" s="380" t="s">
        <v>498</v>
      </c>
      <c r="M138" s="658"/>
      <c r="N138" s="658"/>
      <c r="O138" s="658"/>
      <c r="P138" s="658"/>
      <c r="Q138" s="672"/>
    </row>
    <row r="139" spans="1:17" s="8" customFormat="1" ht="72" x14ac:dyDescent="0.2">
      <c r="A139" s="188" t="s">
        <v>261</v>
      </c>
      <c r="B139" s="189" t="s">
        <v>371</v>
      </c>
      <c r="C139" s="190">
        <v>2631967.39</v>
      </c>
      <c r="D139" s="191" t="s">
        <v>349</v>
      </c>
      <c r="E139" s="379">
        <v>3306.42</v>
      </c>
      <c r="F139" s="193">
        <v>1932</v>
      </c>
      <c r="G139" s="381" t="s">
        <v>195</v>
      </c>
      <c r="H139" s="195" t="s">
        <v>209</v>
      </c>
      <c r="I139" s="195" t="s">
        <v>182</v>
      </c>
      <c r="J139" s="195" t="s">
        <v>4322</v>
      </c>
      <c r="K139" s="195" t="s">
        <v>4321</v>
      </c>
      <c r="L139" s="195" t="s">
        <v>4323</v>
      </c>
      <c r="M139" s="382" t="s">
        <v>674</v>
      </c>
      <c r="N139" s="195" t="s">
        <v>663</v>
      </c>
      <c r="O139" s="382" t="s">
        <v>663</v>
      </c>
      <c r="P139" s="195" t="s">
        <v>663</v>
      </c>
      <c r="Q139" s="206" t="s">
        <v>663</v>
      </c>
    </row>
    <row r="140" spans="1:17" s="8" customFormat="1" ht="31.5" customHeight="1" x14ac:dyDescent="0.2">
      <c r="A140" s="188" t="s">
        <v>263</v>
      </c>
      <c r="B140" s="189" t="s">
        <v>737</v>
      </c>
      <c r="C140" s="205">
        <v>15585.95</v>
      </c>
      <c r="D140" s="191" t="s">
        <v>349</v>
      </c>
      <c r="E140" s="716"/>
      <c r="F140" s="716"/>
      <c r="G140" s="716"/>
      <c r="H140" s="716"/>
      <c r="I140" s="716"/>
      <c r="J140" s="716"/>
      <c r="K140" s="716"/>
      <c r="L140" s="716"/>
      <c r="M140" s="716"/>
      <c r="N140" s="716"/>
      <c r="O140" s="716"/>
      <c r="P140" s="716"/>
      <c r="Q140" s="717"/>
    </row>
    <row r="141" spans="1:17" s="8" customFormat="1" ht="15" customHeight="1" thickBot="1" x14ac:dyDescent="0.25">
      <c r="A141" s="197" t="s">
        <v>264</v>
      </c>
      <c r="B141" s="198" t="s">
        <v>356</v>
      </c>
      <c r="C141" s="199">
        <v>126978.93</v>
      </c>
      <c r="D141" s="200" t="s">
        <v>349</v>
      </c>
      <c r="E141" s="718"/>
      <c r="F141" s="718"/>
      <c r="G141" s="718"/>
      <c r="H141" s="718"/>
      <c r="I141" s="718"/>
      <c r="J141" s="718"/>
      <c r="K141" s="718"/>
      <c r="L141" s="718"/>
      <c r="M141" s="718"/>
      <c r="N141" s="718"/>
      <c r="O141" s="718"/>
      <c r="P141" s="718"/>
      <c r="Q141" s="719"/>
    </row>
    <row r="142" spans="1:17" s="1" customFormat="1" ht="13.5" thickBot="1" x14ac:dyDescent="0.25">
      <c r="B142" s="2"/>
      <c r="C142" s="3"/>
      <c r="D142" s="4"/>
      <c r="H142" s="4"/>
      <c r="I142" s="4"/>
      <c r="J142" s="5"/>
      <c r="K142" s="5"/>
      <c r="L142" s="5"/>
      <c r="M142" s="5"/>
      <c r="N142" s="5"/>
      <c r="O142" s="5"/>
      <c r="P142" s="5"/>
      <c r="Q142" s="201"/>
    </row>
    <row r="143" spans="1:17" s="183" customFormat="1" ht="39.75" customHeight="1" x14ac:dyDescent="0.2">
      <c r="A143" s="181" t="s">
        <v>282</v>
      </c>
      <c r="B143" s="182" t="s">
        <v>738</v>
      </c>
      <c r="C143" s="685" t="s">
        <v>260</v>
      </c>
      <c r="D143" s="696" t="s">
        <v>2887</v>
      </c>
      <c r="E143" s="677" t="s">
        <v>351</v>
      </c>
      <c r="F143" s="679" t="s">
        <v>352</v>
      </c>
      <c r="G143" s="659" t="s">
        <v>350</v>
      </c>
      <c r="H143" s="659"/>
      <c r="I143" s="659"/>
      <c r="J143" s="657" t="s">
        <v>355</v>
      </c>
      <c r="K143" s="656" t="s">
        <v>648</v>
      </c>
      <c r="L143" s="656"/>
      <c r="M143" s="657" t="s">
        <v>670</v>
      </c>
      <c r="N143" s="657" t="s">
        <v>671</v>
      </c>
      <c r="O143" s="657" t="s">
        <v>672</v>
      </c>
      <c r="P143" s="657" t="s">
        <v>673</v>
      </c>
      <c r="Q143" s="671" t="s">
        <v>2871</v>
      </c>
    </row>
    <row r="144" spans="1:17" s="183" customFormat="1" x14ac:dyDescent="0.2">
      <c r="A144" s="216" t="s">
        <v>258</v>
      </c>
      <c r="B144" s="217" t="s">
        <v>259</v>
      </c>
      <c r="C144" s="686"/>
      <c r="D144" s="697"/>
      <c r="E144" s="678"/>
      <c r="F144" s="680"/>
      <c r="G144" s="217" t="s">
        <v>353</v>
      </c>
      <c r="H144" s="185" t="s">
        <v>354</v>
      </c>
      <c r="I144" s="185" t="s">
        <v>173</v>
      </c>
      <c r="J144" s="658"/>
      <c r="K144" s="243" t="s">
        <v>542</v>
      </c>
      <c r="L144" s="243" t="s">
        <v>498</v>
      </c>
      <c r="M144" s="658"/>
      <c r="N144" s="658"/>
      <c r="O144" s="658"/>
      <c r="P144" s="658"/>
      <c r="Q144" s="672"/>
    </row>
    <row r="145" spans="1:17" s="196" customFormat="1" ht="48" x14ac:dyDescent="0.2">
      <c r="A145" s="188" t="s">
        <v>261</v>
      </c>
      <c r="B145" s="189" t="s">
        <v>768</v>
      </c>
      <c r="C145" s="190">
        <v>5514491.3600000003</v>
      </c>
      <c r="D145" s="191" t="s">
        <v>349</v>
      </c>
      <c r="E145" s="244">
        <v>7570</v>
      </c>
      <c r="F145" s="193">
        <v>1990</v>
      </c>
      <c r="G145" s="194" t="s">
        <v>210</v>
      </c>
      <c r="H145" s="195" t="s">
        <v>211</v>
      </c>
      <c r="I145" s="195" t="s">
        <v>182</v>
      </c>
      <c r="J145" s="195" t="s">
        <v>4505</v>
      </c>
      <c r="K145" s="195" t="s">
        <v>2902</v>
      </c>
      <c r="L145" s="195" t="s">
        <v>2901</v>
      </c>
      <c r="M145" s="195" t="s">
        <v>674</v>
      </c>
      <c r="N145" s="195" t="s">
        <v>663</v>
      </c>
      <c r="O145" s="195" t="s">
        <v>663</v>
      </c>
      <c r="P145" s="195" t="s">
        <v>663</v>
      </c>
      <c r="Q145" s="206" t="s">
        <v>674</v>
      </c>
    </row>
    <row r="146" spans="1:17" s="196" customFormat="1" x14ac:dyDescent="0.2">
      <c r="A146" s="188" t="s">
        <v>263</v>
      </c>
      <c r="B146" s="532" t="s">
        <v>4503</v>
      </c>
      <c r="C146" s="473">
        <v>58147.86</v>
      </c>
      <c r="D146" s="533" t="s">
        <v>349</v>
      </c>
      <c r="E146" s="660"/>
      <c r="F146" s="661"/>
      <c r="G146" s="661"/>
      <c r="H146" s="661"/>
      <c r="I146" s="661"/>
      <c r="J146" s="661"/>
      <c r="K146" s="661"/>
      <c r="L146" s="661"/>
      <c r="M146" s="661"/>
      <c r="N146" s="661"/>
      <c r="O146" s="661"/>
      <c r="P146" s="661"/>
      <c r="Q146" s="662"/>
    </row>
    <row r="147" spans="1:17" s="196" customFormat="1" x14ac:dyDescent="0.2">
      <c r="A147" s="188" t="s">
        <v>264</v>
      </c>
      <c r="B147" s="189" t="s">
        <v>737</v>
      </c>
      <c r="C147" s="205">
        <v>57934.54</v>
      </c>
      <c r="D147" s="191" t="s">
        <v>349</v>
      </c>
      <c r="E147" s="668"/>
      <c r="F147" s="669"/>
      <c r="G147" s="669"/>
      <c r="H147" s="669"/>
      <c r="I147" s="669"/>
      <c r="J147" s="669"/>
      <c r="K147" s="669"/>
      <c r="L147" s="669"/>
      <c r="M147" s="669"/>
      <c r="N147" s="669"/>
      <c r="O147" s="669"/>
      <c r="P147" s="669"/>
      <c r="Q147" s="670"/>
    </row>
    <row r="148" spans="1:17" s="196" customFormat="1" ht="15" customHeight="1" thickBot="1" x14ac:dyDescent="0.25">
      <c r="A148" s="197" t="s">
        <v>265</v>
      </c>
      <c r="B148" s="198" t="s">
        <v>356</v>
      </c>
      <c r="C148" s="199">
        <v>294082.40999999997</v>
      </c>
      <c r="D148" s="200" t="s">
        <v>349</v>
      </c>
      <c r="E148" s="663"/>
      <c r="F148" s="664"/>
      <c r="G148" s="664"/>
      <c r="H148" s="664"/>
      <c r="I148" s="664"/>
      <c r="J148" s="664"/>
      <c r="K148" s="664"/>
      <c r="L148" s="664"/>
      <c r="M148" s="664"/>
      <c r="N148" s="664"/>
      <c r="O148" s="664"/>
      <c r="P148" s="664"/>
      <c r="Q148" s="665"/>
    </row>
    <row r="149" spans="1:17" s="1" customFormat="1" ht="13.5" thickBot="1" x14ac:dyDescent="0.25">
      <c r="B149" s="2"/>
      <c r="C149" s="3"/>
      <c r="D149" s="4"/>
      <c r="H149" s="4"/>
      <c r="I149" s="4"/>
      <c r="J149" s="5"/>
      <c r="K149" s="5"/>
      <c r="L149" s="5"/>
      <c r="M149" s="5"/>
      <c r="N149" s="5"/>
      <c r="O149" s="5"/>
      <c r="P149" s="5"/>
      <c r="Q149" s="201"/>
    </row>
    <row r="150" spans="1:17" s="183" customFormat="1" ht="18" customHeight="1" x14ac:dyDescent="0.2">
      <c r="A150" s="181" t="s">
        <v>283</v>
      </c>
      <c r="B150" s="182" t="s">
        <v>42</v>
      </c>
      <c r="C150" s="685" t="s">
        <v>260</v>
      </c>
      <c r="D150" s="696" t="s">
        <v>2887</v>
      </c>
      <c r="E150" s="677" t="s">
        <v>351</v>
      </c>
      <c r="F150" s="679" t="s">
        <v>352</v>
      </c>
      <c r="G150" s="659" t="s">
        <v>350</v>
      </c>
      <c r="H150" s="659"/>
      <c r="I150" s="659"/>
      <c r="J150" s="657" t="s">
        <v>355</v>
      </c>
      <c r="K150" s="656" t="s">
        <v>648</v>
      </c>
      <c r="L150" s="656"/>
      <c r="M150" s="657" t="s">
        <v>670</v>
      </c>
      <c r="N150" s="657" t="s">
        <v>671</v>
      </c>
      <c r="O150" s="657" t="s">
        <v>672</v>
      </c>
      <c r="P150" s="657" t="s">
        <v>673</v>
      </c>
      <c r="Q150" s="671" t="s">
        <v>2871</v>
      </c>
    </row>
    <row r="151" spans="1:17" s="183" customFormat="1" ht="23.25" customHeight="1" x14ac:dyDescent="0.2">
      <c r="A151" s="216" t="s">
        <v>258</v>
      </c>
      <c r="B151" s="217" t="s">
        <v>259</v>
      </c>
      <c r="C151" s="686"/>
      <c r="D151" s="697"/>
      <c r="E151" s="678"/>
      <c r="F151" s="680"/>
      <c r="G151" s="217" t="s">
        <v>353</v>
      </c>
      <c r="H151" s="185" t="s">
        <v>354</v>
      </c>
      <c r="I151" s="185" t="s">
        <v>173</v>
      </c>
      <c r="J151" s="658"/>
      <c r="K151" s="369" t="s">
        <v>542</v>
      </c>
      <c r="L151" s="369" t="s">
        <v>498</v>
      </c>
      <c r="M151" s="658"/>
      <c r="N151" s="658"/>
      <c r="O151" s="658"/>
      <c r="P151" s="658"/>
      <c r="Q151" s="672"/>
    </row>
    <row r="152" spans="1:17" s="196" customFormat="1" ht="60" x14ac:dyDescent="0.2">
      <c r="A152" s="188" t="s">
        <v>261</v>
      </c>
      <c r="B152" s="189" t="s">
        <v>372</v>
      </c>
      <c r="C152" s="190">
        <v>981341.15</v>
      </c>
      <c r="D152" s="191" t="s">
        <v>349</v>
      </c>
      <c r="E152" s="371">
        <v>3936</v>
      </c>
      <c r="F152" s="193">
        <v>1892</v>
      </c>
      <c r="G152" s="370" t="s">
        <v>212</v>
      </c>
      <c r="H152" s="195" t="s">
        <v>213</v>
      </c>
      <c r="I152" s="195" t="s">
        <v>214</v>
      </c>
      <c r="J152" s="195" t="s">
        <v>4305</v>
      </c>
      <c r="K152" s="195" t="s">
        <v>4306</v>
      </c>
      <c r="L152" s="195" t="s">
        <v>4304</v>
      </c>
      <c r="M152" s="195" t="s">
        <v>674</v>
      </c>
      <c r="N152" s="195" t="s">
        <v>674</v>
      </c>
      <c r="O152" s="195" t="s">
        <v>663</v>
      </c>
      <c r="P152" s="195" t="s">
        <v>663</v>
      </c>
      <c r="Q152" s="206" t="s">
        <v>663</v>
      </c>
    </row>
    <row r="153" spans="1:17" s="196" customFormat="1" ht="19.5" customHeight="1" x14ac:dyDescent="0.2">
      <c r="A153" s="188" t="s">
        <v>263</v>
      </c>
      <c r="B153" s="189" t="s">
        <v>737</v>
      </c>
      <c r="C153" s="205">
        <v>26254.99</v>
      </c>
      <c r="D153" s="191" t="s">
        <v>349</v>
      </c>
      <c r="E153" s="716"/>
      <c r="F153" s="716"/>
      <c r="G153" s="716"/>
      <c r="H153" s="716"/>
      <c r="I153" s="716"/>
      <c r="J153" s="716"/>
      <c r="K153" s="716"/>
      <c r="L153" s="716"/>
      <c r="M153" s="716"/>
      <c r="N153" s="716"/>
      <c r="O153" s="716"/>
      <c r="P153" s="716"/>
      <c r="Q153" s="717"/>
    </row>
    <row r="154" spans="1:17" s="196" customFormat="1" ht="13.5" thickBot="1" x14ac:dyDescent="0.25">
      <c r="A154" s="197" t="s">
        <v>264</v>
      </c>
      <c r="B154" s="198" t="s">
        <v>356</v>
      </c>
      <c r="C154" s="199">
        <v>286550.45</v>
      </c>
      <c r="D154" s="200" t="s">
        <v>349</v>
      </c>
      <c r="E154" s="718"/>
      <c r="F154" s="718"/>
      <c r="G154" s="718"/>
      <c r="H154" s="718"/>
      <c r="I154" s="718"/>
      <c r="J154" s="718"/>
      <c r="K154" s="718"/>
      <c r="L154" s="718"/>
      <c r="M154" s="718"/>
      <c r="N154" s="718"/>
      <c r="O154" s="718"/>
      <c r="P154" s="718"/>
      <c r="Q154" s="719"/>
    </row>
    <row r="155" spans="1:17" s="1" customFormat="1" ht="13.5" thickBot="1" x14ac:dyDescent="0.25">
      <c r="B155" s="2"/>
      <c r="C155" s="3"/>
      <c r="D155" s="4"/>
      <c r="H155" s="4"/>
      <c r="I155" s="4"/>
      <c r="J155" s="5"/>
      <c r="K155" s="5"/>
      <c r="L155" s="5"/>
      <c r="M155" s="5"/>
      <c r="N155" s="5"/>
      <c r="O155" s="5"/>
      <c r="P155" s="5"/>
      <c r="Q155" s="201"/>
    </row>
    <row r="156" spans="1:17" s="183" customFormat="1" ht="25.5" customHeight="1" x14ac:dyDescent="0.2">
      <c r="A156" s="181" t="s">
        <v>284</v>
      </c>
      <c r="B156" s="182" t="s">
        <v>44</v>
      </c>
      <c r="C156" s="704" t="s">
        <v>260</v>
      </c>
      <c r="D156" s="696" t="s">
        <v>2887</v>
      </c>
      <c r="E156" s="657" t="s">
        <v>351</v>
      </c>
      <c r="F156" s="666" t="s">
        <v>352</v>
      </c>
      <c r="G156" s="659" t="s">
        <v>350</v>
      </c>
      <c r="H156" s="659"/>
      <c r="I156" s="659"/>
      <c r="J156" s="657" t="s">
        <v>355</v>
      </c>
      <c r="K156" s="656" t="s">
        <v>648</v>
      </c>
      <c r="L156" s="656"/>
      <c r="M156" s="657" t="s">
        <v>670</v>
      </c>
      <c r="N156" s="657" t="s">
        <v>671</v>
      </c>
      <c r="O156" s="657" t="s">
        <v>672</v>
      </c>
      <c r="P156" s="657" t="s">
        <v>673</v>
      </c>
      <c r="Q156" s="671" t="s">
        <v>2871</v>
      </c>
    </row>
    <row r="157" spans="1:17" s="187" customFormat="1" ht="29.25" customHeight="1" x14ac:dyDescent="0.2">
      <c r="A157" s="184" t="s">
        <v>258</v>
      </c>
      <c r="B157" s="185" t="s">
        <v>259</v>
      </c>
      <c r="C157" s="705"/>
      <c r="D157" s="697"/>
      <c r="E157" s="658"/>
      <c r="F157" s="667"/>
      <c r="G157" s="185" t="s">
        <v>353</v>
      </c>
      <c r="H157" s="185" t="s">
        <v>354</v>
      </c>
      <c r="I157" s="185" t="s">
        <v>173</v>
      </c>
      <c r="J157" s="658"/>
      <c r="K157" s="377" t="s">
        <v>542</v>
      </c>
      <c r="L157" s="377" t="s">
        <v>498</v>
      </c>
      <c r="M157" s="658"/>
      <c r="N157" s="658"/>
      <c r="O157" s="658"/>
      <c r="P157" s="658"/>
      <c r="Q157" s="672"/>
    </row>
    <row r="158" spans="1:17" s="196" customFormat="1" ht="60" x14ac:dyDescent="0.2">
      <c r="A158" s="188" t="s">
        <v>261</v>
      </c>
      <c r="B158" s="189" t="s">
        <v>601</v>
      </c>
      <c r="C158" s="190">
        <v>791231.79</v>
      </c>
      <c r="D158" s="191" t="s">
        <v>349</v>
      </c>
      <c r="E158" s="378">
        <v>1783</v>
      </c>
      <c r="F158" s="193">
        <v>1967</v>
      </c>
      <c r="G158" s="195" t="s">
        <v>638</v>
      </c>
      <c r="H158" s="195" t="s">
        <v>215</v>
      </c>
      <c r="I158" s="195" t="s">
        <v>216</v>
      </c>
      <c r="J158" s="195" t="s">
        <v>4313</v>
      </c>
      <c r="K158" s="195" t="s">
        <v>4314</v>
      </c>
      <c r="L158" s="195" t="s">
        <v>4315</v>
      </c>
      <c r="M158" s="195" t="s">
        <v>674</v>
      </c>
      <c r="N158" s="195" t="s">
        <v>663</v>
      </c>
      <c r="O158" s="195" t="s">
        <v>663</v>
      </c>
      <c r="P158" s="195" t="s">
        <v>663</v>
      </c>
      <c r="Q158" s="206" t="s">
        <v>663</v>
      </c>
    </row>
    <row r="159" spans="1:17" s="196" customFormat="1" ht="24" customHeight="1" x14ac:dyDescent="0.2">
      <c r="A159" s="188" t="s">
        <v>263</v>
      </c>
      <c r="B159" s="189" t="s">
        <v>737</v>
      </c>
      <c r="C159" s="205">
        <v>30489.8</v>
      </c>
      <c r="D159" s="191" t="s">
        <v>349</v>
      </c>
      <c r="E159" s="716"/>
      <c r="F159" s="716"/>
      <c r="G159" s="716"/>
      <c r="H159" s="716"/>
      <c r="I159" s="716"/>
      <c r="J159" s="716"/>
      <c r="K159" s="716"/>
      <c r="L159" s="716"/>
      <c r="M159" s="716"/>
      <c r="N159" s="716"/>
      <c r="O159" s="716"/>
      <c r="P159" s="716"/>
      <c r="Q159" s="717"/>
    </row>
    <row r="160" spans="1:17" s="196" customFormat="1" ht="13.5" thickBot="1" x14ac:dyDescent="0.25">
      <c r="A160" s="197" t="s">
        <v>264</v>
      </c>
      <c r="B160" s="198" t="s">
        <v>356</v>
      </c>
      <c r="C160" s="199">
        <v>6005</v>
      </c>
      <c r="D160" s="200" t="s">
        <v>349</v>
      </c>
      <c r="E160" s="718"/>
      <c r="F160" s="718"/>
      <c r="G160" s="718"/>
      <c r="H160" s="718"/>
      <c r="I160" s="718"/>
      <c r="J160" s="718"/>
      <c r="K160" s="718"/>
      <c r="L160" s="718"/>
      <c r="M160" s="718"/>
      <c r="N160" s="718"/>
      <c r="O160" s="718"/>
      <c r="P160" s="718"/>
      <c r="Q160" s="719"/>
    </row>
    <row r="161" spans="1:22" s="1" customFormat="1" ht="13.5" thickBot="1" x14ac:dyDescent="0.25">
      <c r="B161" s="2"/>
      <c r="C161" s="3"/>
      <c r="D161" s="4"/>
      <c r="H161" s="4"/>
      <c r="I161" s="4"/>
      <c r="J161" s="5"/>
      <c r="K161" s="5"/>
      <c r="L161" s="5"/>
      <c r="M161" s="5"/>
      <c r="N161" s="5"/>
      <c r="O161" s="5"/>
      <c r="P161" s="5"/>
      <c r="Q161" s="201"/>
    </row>
    <row r="162" spans="1:22" s="183" customFormat="1" ht="18" customHeight="1" x14ac:dyDescent="0.2">
      <c r="A162" s="181" t="s">
        <v>285</v>
      </c>
      <c r="B162" s="182" t="s">
        <v>46</v>
      </c>
      <c r="C162" s="704" t="s">
        <v>260</v>
      </c>
      <c r="D162" s="696" t="s">
        <v>2887</v>
      </c>
      <c r="E162" s="657" t="s">
        <v>351</v>
      </c>
      <c r="F162" s="666" t="s">
        <v>352</v>
      </c>
      <c r="G162" s="676" t="s">
        <v>350</v>
      </c>
      <c r="H162" s="676"/>
      <c r="I162" s="676"/>
      <c r="J162" s="657" t="s">
        <v>355</v>
      </c>
      <c r="K162" s="656" t="s">
        <v>648</v>
      </c>
      <c r="L162" s="656"/>
      <c r="M162" s="657" t="s">
        <v>670</v>
      </c>
      <c r="N162" s="657" t="s">
        <v>671</v>
      </c>
      <c r="O162" s="657" t="s">
        <v>672</v>
      </c>
      <c r="P162" s="657" t="s">
        <v>673</v>
      </c>
      <c r="Q162" s="671" t="s">
        <v>2871</v>
      </c>
    </row>
    <row r="163" spans="1:22" s="187" customFormat="1" ht="22.5" customHeight="1" x14ac:dyDescent="0.2">
      <c r="A163" s="184" t="s">
        <v>258</v>
      </c>
      <c r="B163" s="185" t="s">
        <v>259</v>
      </c>
      <c r="C163" s="705"/>
      <c r="D163" s="697"/>
      <c r="E163" s="658"/>
      <c r="F163" s="667"/>
      <c r="G163" s="185" t="s">
        <v>353</v>
      </c>
      <c r="H163" s="185" t="s">
        <v>354</v>
      </c>
      <c r="I163" s="185" t="s">
        <v>173</v>
      </c>
      <c r="J163" s="658"/>
      <c r="K163" s="221" t="s">
        <v>542</v>
      </c>
      <c r="L163" s="221" t="s">
        <v>498</v>
      </c>
      <c r="M163" s="658"/>
      <c r="N163" s="658"/>
      <c r="O163" s="658"/>
      <c r="P163" s="658"/>
      <c r="Q163" s="672"/>
    </row>
    <row r="164" spans="1:22" s="196" customFormat="1" ht="60" x14ac:dyDescent="0.2">
      <c r="A164" s="188" t="s">
        <v>261</v>
      </c>
      <c r="B164" s="189" t="s">
        <v>373</v>
      </c>
      <c r="C164" s="190">
        <v>1950036.07</v>
      </c>
      <c r="D164" s="191" t="s">
        <v>349</v>
      </c>
      <c r="E164" s="225">
        <v>1700</v>
      </c>
      <c r="F164" s="193">
        <v>1881</v>
      </c>
      <c r="G164" s="194" t="s">
        <v>217</v>
      </c>
      <c r="H164" s="195" t="s">
        <v>218</v>
      </c>
      <c r="I164" s="195" t="s">
        <v>219</v>
      </c>
      <c r="J164" s="195" t="s">
        <v>4510</v>
      </c>
      <c r="K164" s="195" t="s">
        <v>2876</v>
      </c>
      <c r="L164" s="195" t="s">
        <v>2879</v>
      </c>
      <c r="M164" s="195" t="s">
        <v>674</v>
      </c>
      <c r="N164" s="195" t="s">
        <v>663</v>
      </c>
      <c r="O164" s="195" t="s">
        <v>663</v>
      </c>
      <c r="P164" s="195" t="s">
        <v>663</v>
      </c>
      <c r="Q164" s="206" t="s">
        <v>674</v>
      </c>
    </row>
    <row r="165" spans="1:22" s="196" customFormat="1" x14ac:dyDescent="0.2">
      <c r="A165" s="542" t="s">
        <v>263</v>
      </c>
      <c r="B165" s="543" t="s">
        <v>4503</v>
      </c>
      <c r="C165" s="544">
        <v>58147.86</v>
      </c>
      <c r="D165" s="366" t="s">
        <v>349</v>
      </c>
      <c r="E165" s="660"/>
      <c r="F165" s="661"/>
      <c r="G165" s="661"/>
      <c r="H165" s="661"/>
      <c r="I165" s="661"/>
      <c r="J165" s="661"/>
      <c r="K165" s="661"/>
      <c r="L165" s="661"/>
      <c r="M165" s="661"/>
      <c r="N165" s="661"/>
      <c r="O165" s="661"/>
      <c r="P165" s="661"/>
      <c r="Q165" s="662"/>
    </row>
    <row r="166" spans="1:22" s="196" customFormat="1" ht="13.5" thickBot="1" x14ac:dyDescent="0.25">
      <c r="A166" s="197" t="s">
        <v>264</v>
      </c>
      <c r="B166" s="198" t="s">
        <v>356</v>
      </c>
      <c r="C166" s="199">
        <v>190655.56</v>
      </c>
      <c r="D166" s="200" t="s">
        <v>349</v>
      </c>
      <c r="E166" s="663"/>
      <c r="F166" s="664"/>
      <c r="G166" s="664"/>
      <c r="H166" s="664"/>
      <c r="I166" s="664"/>
      <c r="J166" s="664"/>
      <c r="K166" s="664"/>
      <c r="L166" s="664"/>
      <c r="M166" s="664"/>
      <c r="N166" s="664"/>
      <c r="O166" s="664"/>
      <c r="P166" s="664"/>
      <c r="Q166" s="665"/>
    </row>
    <row r="167" spans="1:22" s="1" customFormat="1" ht="13.5" thickBot="1" x14ac:dyDescent="0.25">
      <c r="B167" s="2"/>
      <c r="C167" s="3"/>
      <c r="D167" s="4"/>
      <c r="H167" s="4"/>
      <c r="I167" s="4"/>
      <c r="J167" s="5"/>
      <c r="K167" s="5"/>
      <c r="L167" s="5"/>
      <c r="M167" s="5"/>
      <c r="N167" s="5"/>
      <c r="O167" s="5"/>
      <c r="P167" s="5"/>
      <c r="Q167" s="201"/>
    </row>
    <row r="168" spans="1:22" s="183" customFormat="1" ht="18" customHeight="1" x14ac:dyDescent="0.2">
      <c r="A168" s="181" t="s">
        <v>286</v>
      </c>
      <c r="B168" s="182" t="s">
        <v>554</v>
      </c>
      <c r="C168" s="704" t="s">
        <v>260</v>
      </c>
      <c r="D168" s="696" t="s">
        <v>2887</v>
      </c>
      <c r="E168" s="657" t="s">
        <v>351</v>
      </c>
      <c r="F168" s="666" t="s">
        <v>352</v>
      </c>
      <c r="G168" s="659" t="s">
        <v>350</v>
      </c>
      <c r="H168" s="659"/>
      <c r="I168" s="659"/>
      <c r="J168" s="657" t="s">
        <v>355</v>
      </c>
      <c r="K168" s="656" t="s">
        <v>648</v>
      </c>
      <c r="L168" s="656"/>
      <c r="M168" s="657" t="s">
        <v>670</v>
      </c>
      <c r="N168" s="657" t="s">
        <v>671</v>
      </c>
      <c r="O168" s="657" t="s">
        <v>672</v>
      </c>
      <c r="P168" s="657" t="s">
        <v>673</v>
      </c>
      <c r="Q168" s="671" t="s">
        <v>2871</v>
      </c>
    </row>
    <row r="169" spans="1:22" s="187" customFormat="1" ht="20.25" customHeight="1" x14ac:dyDescent="0.2">
      <c r="A169" s="184" t="s">
        <v>258</v>
      </c>
      <c r="B169" s="185" t="s">
        <v>259</v>
      </c>
      <c r="C169" s="705"/>
      <c r="D169" s="697"/>
      <c r="E169" s="658"/>
      <c r="F169" s="667"/>
      <c r="G169" s="185" t="s">
        <v>353</v>
      </c>
      <c r="H169" s="185" t="s">
        <v>354</v>
      </c>
      <c r="I169" s="185" t="s">
        <v>173</v>
      </c>
      <c r="J169" s="658"/>
      <c r="K169" s="337" t="s">
        <v>542</v>
      </c>
      <c r="L169" s="337" t="s">
        <v>498</v>
      </c>
      <c r="M169" s="658"/>
      <c r="N169" s="658"/>
      <c r="O169" s="658"/>
      <c r="P169" s="658"/>
      <c r="Q169" s="672"/>
    </row>
    <row r="170" spans="1:22" s="196" customFormat="1" ht="36" x14ac:dyDescent="0.2">
      <c r="A170" s="188" t="s">
        <v>261</v>
      </c>
      <c r="B170" s="189" t="s">
        <v>389</v>
      </c>
      <c r="C170" s="190">
        <v>1414162.27</v>
      </c>
      <c r="D170" s="191" t="s">
        <v>349</v>
      </c>
      <c r="E170" s="339">
        <v>4375.2</v>
      </c>
      <c r="F170" s="193">
        <v>1978</v>
      </c>
      <c r="G170" s="194" t="s">
        <v>392</v>
      </c>
      <c r="H170" s="195" t="s">
        <v>391</v>
      </c>
      <c r="I170" s="195" t="s">
        <v>390</v>
      </c>
      <c r="J170" s="195" t="s">
        <v>4289</v>
      </c>
      <c r="K170" s="195" t="s">
        <v>4273</v>
      </c>
      <c r="L170" s="195" t="s">
        <v>4290</v>
      </c>
      <c r="M170" s="195" t="s">
        <v>674</v>
      </c>
      <c r="N170" s="195" t="s">
        <v>663</v>
      </c>
      <c r="O170" s="195" t="s">
        <v>663</v>
      </c>
      <c r="P170" s="195" t="s">
        <v>663</v>
      </c>
      <c r="Q170" s="357" t="s">
        <v>674</v>
      </c>
    </row>
    <row r="171" spans="1:22" s="196" customFormat="1" ht="18.75" customHeight="1" x14ac:dyDescent="0.2">
      <c r="A171" s="188" t="s">
        <v>263</v>
      </c>
      <c r="B171" s="189" t="s">
        <v>746</v>
      </c>
      <c r="C171" s="472">
        <v>56948.93</v>
      </c>
      <c r="D171" s="191" t="s">
        <v>349</v>
      </c>
      <c r="E171" s="716"/>
      <c r="F171" s="716"/>
      <c r="G171" s="716"/>
      <c r="H171" s="716"/>
      <c r="I171" s="716"/>
      <c r="J171" s="716"/>
      <c r="K171" s="716"/>
      <c r="L171" s="716"/>
      <c r="M171" s="716"/>
      <c r="N171" s="716"/>
      <c r="O171" s="716"/>
      <c r="P171" s="716"/>
      <c r="Q171" s="717"/>
    </row>
    <row r="172" spans="1:22" s="196" customFormat="1" ht="18.75" customHeight="1" x14ac:dyDescent="0.2">
      <c r="A172" s="188" t="s">
        <v>264</v>
      </c>
      <c r="B172" s="189" t="s">
        <v>747</v>
      </c>
      <c r="C172" s="205">
        <v>50821.919999999998</v>
      </c>
      <c r="D172" s="191" t="s">
        <v>349</v>
      </c>
      <c r="E172" s="716"/>
      <c r="F172" s="716"/>
      <c r="G172" s="716"/>
      <c r="H172" s="716"/>
      <c r="I172" s="716"/>
      <c r="J172" s="716"/>
      <c r="K172" s="716"/>
      <c r="L172" s="716"/>
      <c r="M172" s="716"/>
      <c r="N172" s="716"/>
      <c r="O172" s="716"/>
      <c r="P172" s="716"/>
      <c r="Q172" s="717"/>
    </row>
    <row r="173" spans="1:22" s="196" customFormat="1" ht="13.5" thickBot="1" x14ac:dyDescent="0.25">
      <c r="A173" s="197" t="s">
        <v>265</v>
      </c>
      <c r="B173" s="198" t="s">
        <v>356</v>
      </c>
      <c r="C173" s="199">
        <v>38426.32</v>
      </c>
      <c r="D173" s="200" t="s">
        <v>349</v>
      </c>
      <c r="E173" s="718"/>
      <c r="F173" s="718"/>
      <c r="G173" s="718"/>
      <c r="H173" s="718"/>
      <c r="I173" s="718"/>
      <c r="J173" s="718"/>
      <c r="K173" s="718"/>
      <c r="L173" s="718"/>
      <c r="M173" s="718"/>
      <c r="N173" s="718"/>
      <c r="O173" s="718"/>
      <c r="P173" s="718"/>
      <c r="Q173" s="719"/>
    </row>
    <row r="174" spans="1:22" s="1" customFormat="1" ht="13.5" thickBot="1" x14ac:dyDescent="0.25">
      <c r="B174" s="2"/>
      <c r="C174" s="3"/>
      <c r="D174" s="4"/>
      <c r="H174" s="4"/>
      <c r="I174" s="4"/>
      <c r="J174" s="5"/>
      <c r="K174" s="5"/>
      <c r="L174" s="5"/>
      <c r="M174" s="5"/>
      <c r="N174" s="5"/>
      <c r="O174" s="5"/>
      <c r="P174" s="5"/>
      <c r="Q174" s="201"/>
    </row>
    <row r="175" spans="1:22" s="82" customFormat="1" ht="18" customHeight="1" x14ac:dyDescent="0.2">
      <c r="A175" s="181" t="s">
        <v>287</v>
      </c>
      <c r="B175" s="182" t="s">
        <v>581</v>
      </c>
      <c r="C175" s="704" t="s">
        <v>260</v>
      </c>
      <c r="D175" s="696" t="s">
        <v>2887</v>
      </c>
      <c r="E175" s="657" t="s">
        <v>351</v>
      </c>
      <c r="F175" s="666" t="s">
        <v>352</v>
      </c>
      <c r="G175" s="659" t="s">
        <v>350</v>
      </c>
      <c r="H175" s="659"/>
      <c r="I175" s="659"/>
      <c r="J175" s="657" t="s">
        <v>355</v>
      </c>
      <c r="K175" s="656" t="s">
        <v>648</v>
      </c>
      <c r="L175" s="656"/>
      <c r="M175" s="657" t="s">
        <v>670</v>
      </c>
      <c r="N175" s="657" t="s">
        <v>671</v>
      </c>
      <c r="O175" s="657" t="s">
        <v>672</v>
      </c>
      <c r="P175" s="657" t="s">
        <v>673</v>
      </c>
      <c r="Q175" s="671" t="s">
        <v>2871</v>
      </c>
    </row>
    <row r="176" spans="1:22" s="7" customFormat="1" ht="26.25" customHeight="1" x14ac:dyDescent="0.2">
      <c r="A176" s="184" t="s">
        <v>258</v>
      </c>
      <c r="B176" s="185" t="s">
        <v>259</v>
      </c>
      <c r="C176" s="705"/>
      <c r="D176" s="697"/>
      <c r="E176" s="658"/>
      <c r="F176" s="667"/>
      <c r="G176" s="185" t="s">
        <v>353</v>
      </c>
      <c r="H176" s="185" t="s">
        <v>354</v>
      </c>
      <c r="I176" s="185" t="s">
        <v>173</v>
      </c>
      <c r="J176" s="658"/>
      <c r="K176" s="384" t="s">
        <v>542</v>
      </c>
      <c r="L176" s="384" t="s">
        <v>498</v>
      </c>
      <c r="M176" s="658"/>
      <c r="N176" s="658"/>
      <c r="O176" s="658"/>
      <c r="P176" s="658"/>
      <c r="Q176" s="672"/>
      <c r="R176" s="76"/>
      <c r="S176" s="81"/>
      <c r="T176" s="81"/>
      <c r="U176" s="81"/>
      <c r="V176" s="81"/>
    </row>
    <row r="177" spans="1:24" s="8" customFormat="1" ht="48" x14ac:dyDescent="0.2">
      <c r="A177" s="188" t="s">
        <v>261</v>
      </c>
      <c r="B177" s="189" t="s">
        <v>583</v>
      </c>
      <c r="C177" s="190">
        <v>4646646.22</v>
      </c>
      <c r="D177" s="191" t="s">
        <v>349</v>
      </c>
      <c r="E177" s="383">
        <v>2636</v>
      </c>
      <c r="F177" s="193">
        <v>1938</v>
      </c>
      <c r="G177" s="385" t="s">
        <v>195</v>
      </c>
      <c r="H177" s="195" t="s">
        <v>220</v>
      </c>
      <c r="I177" s="195" t="s">
        <v>182</v>
      </c>
      <c r="J177" s="195" t="s">
        <v>4332</v>
      </c>
      <c r="K177" s="195" t="s">
        <v>4334</v>
      </c>
      <c r="L177" s="195" t="s">
        <v>4333</v>
      </c>
      <c r="M177" s="195" t="s">
        <v>674</v>
      </c>
      <c r="N177" s="195" t="s">
        <v>674</v>
      </c>
      <c r="O177" s="195" t="s">
        <v>663</v>
      </c>
      <c r="P177" s="195" t="s">
        <v>663</v>
      </c>
      <c r="Q177" s="206" t="s">
        <v>663</v>
      </c>
      <c r="R177" s="74"/>
      <c r="S177" s="77"/>
      <c r="T177" s="71"/>
      <c r="U177" s="715"/>
      <c r="V177" s="83"/>
    </row>
    <row r="178" spans="1:24" s="8" customFormat="1" ht="23.25" customHeight="1" x14ac:dyDescent="0.2">
      <c r="A178" s="188" t="s">
        <v>263</v>
      </c>
      <c r="B178" s="189" t="s">
        <v>747</v>
      </c>
      <c r="C178" s="205">
        <v>133633.95000000001</v>
      </c>
      <c r="D178" s="191" t="s">
        <v>349</v>
      </c>
      <c r="E178" s="716"/>
      <c r="F178" s="716"/>
      <c r="G178" s="716"/>
      <c r="H178" s="716"/>
      <c r="I178" s="716"/>
      <c r="J178" s="716"/>
      <c r="K178" s="716"/>
      <c r="L178" s="716"/>
      <c r="M178" s="716"/>
      <c r="N178" s="716"/>
      <c r="O178" s="716"/>
      <c r="P178" s="716"/>
      <c r="Q178" s="717"/>
      <c r="R178" s="74"/>
      <c r="S178" s="77"/>
      <c r="T178" s="71"/>
      <c r="U178" s="715"/>
      <c r="V178" s="83"/>
    </row>
    <row r="179" spans="1:24" s="8" customFormat="1" ht="13.5" thickBot="1" x14ac:dyDescent="0.25">
      <c r="A179" s="197" t="s">
        <v>264</v>
      </c>
      <c r="B179" s="198" t="s">
        <v>356</v>
      </c>
      <c r="C179" s="199">
        <v>49486.48</v>
      </c>
      <c r="D179" s="200" t="s">
        <v>349</v>
      </c>
      <c r="E179" s="718"/>
      <c r="F179" s="718"/>
      <c r="G179" s="718"/>
      <c r="H179" s="718"/>
      <c r="I179" s="718"/>
      <c r="J179" s="718"/>
      <c r="K179" s="718"/>
      <c r="L179" s="718"/>
      <c r="M179" s="718"/>
      <c r="N179" s="718"/>
      <c r="O179" s="718"/>
      <c r="P179" s="718"/>
      <c r="Q179" s="719"/>
      <c r="R179" s="74"/>
      <c r="S179" s="70"/>
      <c r="T179" s="71"/>
      <c r="U179" s="715"/>
      <c r="V179" s="83"/>
    </row>
    <row r="180" spans="1:24" s="1" customFormat="1" ht="13.5" thickBot="1" x14ac:dyDescent="0.25">
      <c r="B180" s="2"/>
      <c r="C180" s="3"/>
      <c r="D180" s="4"/>
      <c r="H180" s="4"/>
      <c r="I180" s="4"/>
      <c r="J180" s="5"/>
      <c r="K180" s="5"/>
      <c r="L180" s="5"/>
      <c r="M180" s="5"/>
      <c r="N180" s="5"/>
      <c r="O180" s="5"/>
      <c r="P180" s="5"/>
      <c r="Q180" s="201"/>
    </row>
    <row r="181" spans="1:24" s="183" customFormat="1" ht="18" customHeight="1" x14ac:dyDescent="0.2">
      <c r="A181" s="181" t="s">
        <v>288</v>
      </c>
      <c r="B181" s="182" t="s">
        <v>163</v>
      </c>
      <c r="C181" s="685" t="s">
        <v>260</v>
      </c>
      <c r="D181" s="696" t="s">
        <v>2887</v>
      </c>
      <c r="E181" s="677" t="s">
        <v>351</v>
      </c>
      <c r="F181" s="679" t="s">
        <v>352</v>
      </c>
      <c r="G181" s="659" t="s">
        <v>350</v>
      </c>
      <c r="H181" s="659"/>
      <c r="I181" s="659"/>
      <c r="J181" s="657" t="s">
        <v>355</v>
      </c>
      <c r="K181" s="656" t="s">
        <v>648</v>
      </c>
      <c r="L181" s="656"/>
      <c r="M181" s="657" t="s">
        <v>670</v>
      </c>
      <c r="N181" s="657" t="s">
        <v>671</v>
      </c>
      <c r="O181" s="657" t="s">
        <v>672</v>
      </c>
      <c r="P181" s="657" t="s">
        <v>673</v>
      </c>
      <c r="Q181" s="671" t="s">
        <v>2871</v>
      </c>
    </row>
    <row r="182" spans="1:24" s="183" customFormat="1" ht="19.5" customHeight="1" x14ac:dyDescent="0.2">
      <c r="A182" s="216" t="s">
        <v>258</v>
      </c>
      <c r="B182" s="217" t="s">
        <v>259</v>
      </c>
      <c r="C182" s="686"/>
      <c r="D182" s="697"/>
      <c r="E182" s="678"/>
      <c r="F182" s="680"/>
      <c r="G182" s="217" t="s">
        <v>353</v>
      </c>
      <c r="H182" s="185" t="s">
        <v>354</v>
      </c>
      <c r="I182" s="185" t="s">
        <v>173</v>
      </c>
      <c r="J182" s="658"/>
      <c r="K182" s="464" t="s">
        <v>542</v>
      </c>
      <c r="L182" s="464" t="s">
        <v>498</v>
      </c>
      <c r="M182" s="658"/>
      <c r="N182" s="658"/>
      <c r="O182" s="658"/>
      <c r="P182" s="658"/>
      <c r="Q182" s="672"/>
    </row>
    <row r="183" spans="1:24" s="196" customFormat="1" ht="84" x14ac:dyDescent="0.2">
      <c r="A183" s="188" t="s">
        <v>261</v>
      </c>
      <c r="B183" s="189" t="s">
        <v>374</v>
      </c>
      <c r="C183" s="467">
        <v>5256715.1399999997</v>
      </c>
      <c r="D183" s="468" t="s">
        <v>349</v>
      </c>
      <c r="E183" s="465">
        <v>4651.43</v>
      </c>
      <c r="F183" s="193">
        <v>1924</v>
      </c>
      <c r="G183" s="466" t="s">
        <v>221</v>
      </c>
      <c r="H183" s="195" t="s">
        <v>194</v>
      </c>
      <c r="I183" s="195" t="s">
        <v>222</v>
      </c>
      <c r="J183" s="195" t="s">
        <v>4420</v>
      </c>
      <c r="K183" s="195" t="s">
        <v>2914</v>
      </c>
      <c r="L183" s="195" t="s">
        <v>4421</v>
      </c>
      <c r="M183" s="195" t="s">
        <v>674</v>
      </c>
      <c r="N183" s="195" t="s">
        <v>674</v>
      </c>
      <c r="O183" s="195" t="s">
        <v>663</v>
      </c>
      <c r="P183" s="195" t="s">
        <v>663</v>
      </c>
      <c r="Q183" s="206" t="s">
        <v>674</v>
      </c>
    </row>
    <row r="184" spans="1:24" s="196" customFormat="1" x14ac:dyDescent="0.2">
      <c r="A184" s="188" t="s">
        <v>263</v>
      </c>
      <c r="B184" s="189" t="s">
        <v>4419</v>
      </c>
      <c r="C184" s="472">
        <v>58147.86</v>
      </c>
      <c r="D184" s="468" t="s">
        <v>349</v>
      </c>
      <c r="E184" s="660"/>
      <c r="F184" s="661"/>
      <c r="G184" s="661"/>
      <c r="H184" s="661"/>
      <c r="I184" s="661"/>
      <c r="J184" s="661"/>
      <c r="K184" s="661"/>
      <c r="L184" s="661"/>
      <c r="M184" s="661"/>
      <c r="N184" s="661"/>
      <c r="O184" s="661"/>
      <c r="P184" s="661"/>
      <c r="Q184" s="662"/>
    </row>
    <row r="185" spans="1:24" s="196" customFormat="1" x14ac:dyDescent="0.2">
      <c r="A185" s="188" t="s">
        <v>264</v>
      </c>
      <c r="B185" s="189" t="s">
        <v>737</v>
      </c>
      <c r="C185" s="205">
        <v>210268</v>
      </c>
      <c r="D185" s="468" t="s">
        <v>349</v>
      </c>
      <c r="E185" s="668"/>
      <c r="F185" s="669"/>
      <c r="G185" s="669"/>
      <c r="H185" s="669"/>
      <c r="I185" s="669"/>
      <c r="J185" s="669"/>
      <c r="K185" s="669"/>
      <c r="L185" s="669"/>
      <c r="M185" s="669"/>
      <c r="N185" s="669"/>
      <c r="O185" s="669"/>
      <c r="P185" s="669"/>
      <c r="Q185" s="670"/>
    </row>
    <row r="186" spans="1:24" s="196" customFormat="1" ht="13.5" thickBot="1" x14ac:dyDescent="0.25">
      <c r="A186" s="197" t="s">
        <v>265</v>
      </c>
      <c r="B186" s="198" t="s">
        <v>356</v>
      </c>
      <c r="C186" s="199">
        <v>786225.89</v>
      </c>
      <c r="D186" s="200" t="s">
        <v>349</v>
      </c>
      <c r="E186" s="663"/>
      <c r="F186" s="664"/>
      <c r="G186" s="664"/>
      <c r="H186" s="664"/>
      <c r="I186" s="664"/>
      <c r="J186" s="664"/>
      <c r="K186" s="664"/>
      <c r="L186" s="664"/>
      <c r="M186" s="664"/>
      <c r="N186" s="664"/>
      <c r="O186" s="664"/>
      <c r="P186" s="664"/>
      <c r="Q186" s="665"/>
    </row>
    <row r="187" spans="1:24" s="1" customFormat="1" ht="13.5" thickBot="1" x14ac:dyDescent="0.25">
      <c r="B187" s="2"/>
      <c r="C187" s="3"/>
      <c r="D187" s="4"/>
      <c r="H187" s="4"/>
      <c r="I187" s="4"/>
      <c r="J187" s="5"/>
      <c r="K187" s="5"/>
      <c r="L187" s="5"/>
      <c r="M187" s="5"/>
      <c r="N187" s="5"/>
      <c r="O187" s="5"/>
      <c r="P187" s="5"/>
      <c r="Q187" s="201"/>
      <c r="R187" s="24"/>
      <c r="S187" s="24"/>
      <c r="T187" s="24"/>
      <c r="U187" s="24"/>
      <c r="V187" s="24"/>
      <c r="W187" s="24"/>
      <c r="X187" s="24"/>
    </row>
    <row r="188" spans="1:24" s="183" customFormat="1" ht="18" customHeight="1" x14ac:dyDescent="0.2">
      <c r="A188" s="181" t="s">
        <v>289</v>
      </c>
      <c r="B188" s="182" t="s">
        <v>56</v>
      </c>
      <c r="C188" s="685" t="s">
        <v>260</v>
      </c>
      <c r="D188" s="696" t="s">
        <v>2887</v>
      </c>
      <c r="E188" s="677" t="s">
        <v>351</v>
      </c>
      <c r="F188" s="679" t="s">
        <v>352</v>
      </c>
      <c r="G188" s="659" t="s">
        <v>350</v>
      </c>
      <c r="H188" s="659"/>
      <c r="I188" s="659"/>
      <c r="J188" s="657" t="s">
        <v>355</v>
      </c>
      <c r="K188" s="656" t="s">
        <v>648</v>
      </c>
      <c r="L188" s="656"/>
      <c r="M188" s="657" t="s">
        <v>670</v>
      </c>
      <c r="N188" s="657" t="s">
        <v>671</v>
      </c>
      <c r="O188" s="657" t="s">
        <v>672</v>
      </c>
      <c r="P188" s="657" t="s">
        <v>673</v>
      </c>
      <c r="Q188" s="671" t="s">
        <v>2871</v>
      </c>
      <c r="R188" s="231"/>
      <c r="S188" s="231"/>
      <c r="T188" s="231"/>
      <c r="U188" s="231"/>
      <c r="V188" s="231"/>
      <c r="W188" s="231"/>
      <c r="X188" s="231"/>
    </row>
    <row r="189" spans="1:24" s="183" customFormat="1" ht="19.5" customHeight="1" x14ac:dyDescent="0.2">
      <c r="A189" s="216" t="s">
        <v>258</v>
      </c>
      <c r="B189" s="217" t="s">
        <v>259</v>
      </c>
      <c r="C189" s="686"/>
      <c r="D189" s="697"/>
      <c r="E189" s="678"/>
      <c r="F189" s="680"/>
      <c r="G189" s="217" t="s">
        <v>353</v>
      </c>
      <c r="H189" s="185" t="s">
        <v>354</v>
      </c>
      <c r="I189" s="185" t="s">
        <v>173</v>
      </c>
      <c r="J189" s="658"/>
      <c r="K189" s="446" t="s">
        <v>542</v>
      </c>
      <c r="L189" s="446" t="s">
        <v>498</v>
      </c>
      <c r="M189" s="658"/>
      <c r="N189" s="658"/>
      <c r="O189" s="658"/>
      <c r="P189" s="658"/>
      <c r="Q189" s="672"/>
      <c r="R189" s="259"/>
      <c r="S189" s="233"/>
      <c r="T189" s="233"/>
      <c r="U189" s="233"/>
      <c r="V189" s="233"/>
      <c r="W189" s="231"/>
      <c r="X189" s="231"/>
    </row>
    <row r="190" spans="1:24" s="196" customFormat="1" ht="36" x14ac:dyDescent="0.2">
      <c r="A190" s="188" t="s">
        <v>261</v>
      </c>
      <c r="B190" s="189" t="s">
        <v>4411</v>
      </c>
      <c r="C190" s="190">
        <v>3771726</v>
      </c>
      <c r="D190" s="191" t="s">
        <v>361</v>
      </c>
      <c r="E190" s="447">
        <v>3280</v>
      </c>
      <c r="F190" s="193">
        <v>1977</v>
      </c>
      <c r="G190" s="445" t="s">
        <v>223</v>
      </c>
      <c r="H190" s="195" t="s">
        <v>224</v>
      </c>
      <c r="I190" s="195" t="s">
        <v>225</v>
      </c>
      <c r="J190" s="195" t="s">
        <v>4410</v>
      </c>
      <c r="K190" s="195" t="s">
        <v>4413</v>
      </c>
      <c r="L190" s="195" t="s">
        <v>603</v>
      </c>
      <c r="M190" s="195" t="s">
        <v>674</v>
      </c>
      <c r="N190" s="195" t="s">
        <v>663</v>
      </c>
      <c r="O190" s="195" t="s">
        <v>663</v>
      </c>
      <c r="P190" s="195" t="s">
        <v>663</v>
      </c>
      <c r="Q190" s="206" t="s">
        <v>674</v>
      </c>
      <c r="R190" s="260"/>
      <c r="S190" s="261"/>
      <c r="T190" s="262"/>
      <c r="U190" s="681"/>
      <c r="V190" s="448"/>
      <c r="W190" s="714"/>
      <c r="X190" s="238"/>
    </row>
    <row r="191" spans="1:24" s="196" customFormat="1" x14ac:dyDescent="0.2">
      <c r="A191" s="188" t="s">
        <v>263</v>
      </c>
      <c r="B191" s="189" t="s">
        <v>4412</v>
      </c>
      <c r="C191" s="472">
        <v>58148.91</v>
      </c>
      <c r="D191" s="191" t="s">
        <v>349</v>
      </c>
      <c r="E191" s="660"/>
      <c r="F191" s="661"/>
      <c r="G191" s="661"/>
      <c r="H191" s="661"/>
      <c r="I191" s="661"/>
      <c r="J191" s="661"/>
      <c r="K191" s="661"/>
      <c r="L191" s="661"/>
      <c r="M191" s="661"/>
      <c r="N191" s="661"/>
      <c r="O191" s="661"/>
      <c r="P191" s="661"/>
      <c r="Q191" s="662"/>
      <c r="R191" s="260"/>
      <c r="S191" s="261"/>
      <c r="T191" s="262"/>
      <c r="U191" s="681"/>
      <c r="V191" s="448"/>
      <c r="W191" s="714"/>
      <c r="X191" s="238"/>
    </row>
    <row r="192" spans="1:24" s="196" customFormat="1" ht="27.75" customHeight="1" x14ac:dyDescent="0.2">
      <c r="A192" s="188" t="s">
        <v>263</v>
      </c>
      <c r="B192" s="189" t="s">
        <v>737</v>
      </c>
      <c r="C192" s="205">
        <v>22423.06</v>
      </c>
      <c r="D192" s="191" t="s">
        <v>349</v>
      </c>
      <c r="E192" s="668"/>
      <c r="F192" s="669"/>
      <c r="G192" s="669"/>
      <c r="H192" s="669"/>
      <c r="I192" s="669"/>
      <c r="J192" s="669"/>
      <c r="K192" s="669"/>
      <c r="L192" s="669"/>
      <c r="M192" s="669"/>
      <c r="N192" s="669"/>
      <c r="O192" s="669"/>
      <c r="P192" s="669"/>
      <c r="Q192" s="670"/>
      <c r="R192" s="260"/>
      <c r="S192" s="261"/>
      <c r="T192" s="262"/>
      <c r="U192" s="681"/>
      <c r="V192" s="448"/>
      <c r="W192" s="714"/>
      <c r="X192" s="238"/>
    </row>
    <row r="193" spans="1:24" s="196" customFormat="1" ht="13.5" thickBot="1" x14ac:dyDescent="0.25">
      <c r="A193" s="197" t="s">
        <v>265</v>
      </c>
      <c r="B193" s="198" t="s">
        <v>356</v>
      </c>
      <c r="C193" s="199">
        <v>92037.63</v>
      </c>
      <c r="D193" s="200" t="s">
        <v>349</v>
      </c>
      <c r="E193" s="663"/>
      <c r="F193" s="664"/>
      <c r="G193" s="664"/>
      <c r="H193" s="664"/>
      <c r="I193" s="664"/>
      <c r="J193" s="664"/>
      <c r="K193" s="664"/>
      <c r="L193" s="664"/>
      <c r="M193" s="664"/>
      <c r="N193" s="664"/>
      <c r="O193" s="664"/>
      <c r="P193" s="664"/>
      <c r="Q193" s="665"/>
      <c r="R193" s="260"/>
      <c r="S193" s="264"/>
      <c r="T193" s="262"/>
      <c r="U193" s="681"/>
      <c r="V193" s="448"/>
      <c r="W193" s="714"/>
      <c r="X193" s="238"/>
    </row>
    <row r="194" spans="1:24" s="1" customFormat="1" ht="13.5" thickBot="1" x14ac:dyDescent="0.25">
      <c r="A194" s="24"/>
      <c r="B194" s="26"/>
      <c r="C194" s="27"/>
      <c r="D194" s="28"/>
      <c r="E194" s="24"/>
      <c r="F194" s="24"/>
      <c r="G194" s="24"/>
      <c r="H194" s="28"/>
      <c r="I194" s="4"/>
      <c r="J194" s="87"/>
      <c r="K194" s="87"/>
      <c r="L194" s="87"/>
      <c r="M194" s="87"/>
      <c r="N194" s="87"/>
      <c r="O194" s="87"/>
      <c r="P194" s="87"/>
      <c r="Q194" s="201"/>
    </row>
    <row r="195" spans="1:24" s="183" customFormat="1" ht="18" customHeight="1" x14ac:dyDescent="0.2">
      <c r="A195" s="181" t="s">
        <v>290</v>
      </c>
      <c r="B195" s="182" t="s">
        <v>165</v>
      </c>
      <c r="C195" s="685" t="s">
        <v>260</v>
      </c>
      <c r="D195" s="696" t="s">
        <v>2887</v>
      </c>
      <c r="E195" s="677" t="s">
        <v>351</v>
      </c>
      <c r="F195" s="679" t="s">
        <v>352</v>
      </c>
      <c r="G195" s="659" t="s">
        <v>350</v>
      </c>
      <c r="H195" s="659"/>
      <c r="I195" s="659"/>
      <c r="J195" s="657" t="s">
        <v>355</v>
      </c>
      <c r="K195" s="656" t="s">
        <v>648</v>
      </c>
      <c r="L195" s="656"/>
      <c r="M195" s="657" t="s">
        <v>670</v>
      </c>
      <c r="N195" s="657" t="s">
        <v>671</v>
      </c>
      <c r="O195" s="657" t="s">
        <v>672</v>
      </c>
      <c r="P195" s="657" t="s">
        <v>673</v>
      </c>
      <c r="Q195" s="671" t="s">
        <v>2871</v>
      </c>
    </row>
    <row r="196" spans="1:24" s="183" customFormat="1" ht="23.25" customHeight="1" x14ac:dyDescent="0.2">
      <c r="A196" s="216" t="s">
        <v>258</v>
      </c>
      <c r="B196" s="217" t="s">
        <v>259</v>
      </c>
      <c r="C196" s="686"/>
      <c r="D196" s="697"/>
      <c r="E196" s="678"/>
      <c r="F196" s="680"/>
      <c r="G196" s="217" t="s">
        <v>353</v>
      </c>
      <c r="H196" s="185" t="s">
        <v>354</v>
      </c>
      <c r="I196" s="185" t="s">
        <v>173</v>
      </c>
      <c r="J196" s="658"/>
      <c r="K196" s="245" t="s">
        <v>542</v>
      </c>
      <c r="L196" s="245" t="s">
        <v>498</v>
      </c>
      <c r="M196" s="658"/>
      <c r="N196" s="658"/>
      <c r="O196" s="658"/>
      <c r="P196" s="658"/>
      <c r="Q196" s="672"/>
    </row>
    <row r="197" spans="1:24" s="196" customFormat="1" ht="60" x14ac:dyDescent="0.2">
      <c r="A197" s="188" t="s">
        <v>261</v>
      </c>
      <c r="B197" s="189" t="s">
        <v>403</v>
      </c>
      <c r="C197" s="190">
        <v>2075600</v>
      </c>
      <c r="D197" s="191" t="s">
        <v>349</v>
      </c>
      <c r="E197" s="246">
        <v>13622</v>
      </c>
      <c r="F197" s="193">
        <v>1959</v>
      </c>
      <c r="G197" s="194" t="s">
        <v>226</v>
      </c>
      <c r="H197" s="195" t="s">
        <v>227</v>
      </c>
      <c r="I197" s="195" t="s">
        <v>228</v>
      </c>
      <c r="J197" s="195" t="s">
        <v>2912</v>
      </c>
      <c r="K197" s="195" t="s">
        <v>2903</v>
      </c>
      <c r="L197" s="195" t="s">
        <v>605</v>
      </c>
      <c r="M197" s="195" t="s">
        <v>674</v>
      </c>
      <c r="N197" s="195" t="s">
        <v>663</v>
      </c>
      <c r="O197" s="195" t="s">
        <v>663</v>
      </c>
      <c r="P197" s="195" t="s">
        <v>663</v>
      </c>
      <c r="Q197" s="206" t="s">
        <v>663</v>
      </c>
    </row>
    <row r="198" spans="1:24" s="196" customFormat="1" ht="25.5" x14ac:dyDescent="0.2">
      <c r="A198" s="188" t="s">
        <v>263</v>
      </c>
      <c r="B198" s="189" t="s">
        <v>2906</v>
      </c>
      <c r="C198" s="190">
        <v>31900</v>
      </c>
      <c r="D198" s="191" t="s">
        <v>361</v>
      </c>
      <c r="E198" s="246" t="s">
        <v>2905</v>
      </c>
      <c r="F198" s="193" t="s">
        <v>2905</v>
      </c>
      <c r="G198" s="194" t="s">
        <v>2904</v>
      </c>
      <c r="H198" s="224" t="s">
        <v>2510</v>
      </c>
      <c r="I198" s="195" t="s">
        <v>228</v>
      </c>
      <c r="J198" s="224" t="s">
        <v>2510</v>
      </c>
      <c r="K198" s="224" t="s">
        <v>2510</v>
      </c>
      <c r="L198" s="224" t="s">
        <v>2510</v>
      </c>
      <c r="M198" s="195" t="s">
        <v>674</v>
      </c>
      <c r="N198" s="195" t="s">
        <v>663</v>
      </c>
      <c r="O198" s="195" t="s">
        <v>663</v>
      </c>
      <c r="P198" s="195" t="s">
        <v>663</v>
      </c>
      <c r="Q198" s="206" t="s">
        <v>663</v>
      </c>
    </row>
    <row r="199" spans="1:24" s="196" customFormat="1" x14ac:dyDescent="0.2">
      <c r="A199" s="188" t="s">
        <v>264</v>
      </c>
      <c r="B199" s="189" t="s">
        <v>404</v>
      </c>
      <c r="C199" s="237">
        <v>90697</v>
      </c>
      <c r="D199" s="191" t="s">
        <v>349</v>
      </c>
      <c r="E199" s="660"/>
      <c r="F199" s="661"/>
      <c r="G199" s="661"/>
      <c r="H199" s="661"/>
      <c r="I199" s="661"/>
      <c r="J199" s="661"/>
      <c r="K199" s="661"/>
      <c r="L199" s="661"/>
      <c r="M199" s="661"/>
      <c r="N199" s="661"/>
      <c r="O199" s="661"/>
      <c r="P199" s="661"/>
      <c r="Q199" s="662"/>
    </row>
    <row r="200" spans="1:24" s="196" customFormat="1" ht="13.5" thickBot="1" x14ac:dyDescent="0.25">
      <c r="A200" s="197" t="s">
        <v>265</v>
      </c>
      <c r="B200" s="198" t="s">
        <v>356</v>
      </c>
      <c r="C200" s="199">
        <v>443638.52</v>
      </c>
      <c r="D200" s="200" t="s">
        <v>349</v>
      </c>
      <c r="E200" s="663"/>
      <c r="F200" s="664"/>
      <c r="G200" s="664"/>
      <c r="H200" s="664"/>
      <c r="I200" s="664"/>
      <c r="J200" s="664"/>
      <c r="K200" s="664"/>
      <c r="L200" s="664"/>
      <c r="M200" s="664"/>
      <c r="N200" s="664"/>
      <c r="O200" s="664"/>
      <c r="P200" s="664"/>
      <c r="Q200" s="665"/>
    </row>
    <row r="201" spans="1:24" s="1" customFormat="1" ht="13.5" thickBot="1" x14ac:dyDescent="0.25">
      <c r="B201" s="26"/>
      <c r="C201" s="3"/>
      <c r="D201" s="4"/>
      <c r="H201" s="4"/>
      <c r="I201" s="4"/>
      <c r="J201" s="5"/>
      <c r="K201" s="5"/>
      <c r="L201" s="5"/>
      <c r="M201" s="5"/>
      <c r="N201" s="5"/>
      <c r="O201" s="5"/>
      <c r="P201" s="5"/>
      <c r="Q201" s="201"/>
    </row>
    <row r="202" spans="1:24" s="183" customFormat="1" ht="24.75" customHeight="1" x14ac:dyDescent="0.2">
      <c r="A202" s="181" t="s">
        <v>291</v>
      </c>
      <c r="B202" s="182" t="s">
        <v>164</v>
      </c>
      <c r="C202" s="685" t="s">
        <v>260</v>
      </c>
      <c r="D202" s="696" t="s">
        <v>2887</v>
      </c>
      <c r="E202" s="677" t="s">
        <v>351</v>
      </c>
      <c r="F202" s="679" t="s">
        <v>352</v>
      </c>
      <c r="G202" s="659" t="s">
        <v>350</v>
      </c>
      <c r="H202" s="659"/>
      <c r="I202" s="659"/>
      <c r="J202" s="657" t="s">
        <v>355</v>
      </c>
      <c r="K202" s="656" t="s">
        <v>648</v>
      </c>
      <c r="L202" s="656"/>
      <c r="M202" s="657" t="s">
        <v>670</v>
      </c>
      <c r="N202" s="657" t="s">
        <v>671</v>
      </c>
      <c r="O202" s="657" t="s">
        <v>672</v>
      </c>
      <c r="P202" s="657" t="s">
        <v>673</v>
      </c>
      <c r="Q202" s="671" t="s">
        <v>2871</v>
      </c>
    </row>
    <row r="203" spans="1:24" s="183" customFormat="1" ht="25.5" customHeight="1" x14ac:dyDescent="0.2">
      <c r="A203" s="216" t="s">
        <v>258</v>
      </c>
      <c r="B203" s="217" t="s">
        <v>259</v>
      </c>
      <c r="C203" s="686"/>
      <c r="D203" s="697"/>
      <c r="E203" s="678"/>
      <c r="F203" s="680"/>
      <c r="G203" s="217" t="s">
        <v>353</v>
      </c>
      <c r="H203" s="185" t="s">
        <v>354</v>
      </c>
      <c r="I203" s="185" t="s">
        <v>173</v>
      </c>
      <c r="J203" s="658"/>
      <c r="K203" s="384" t="s">
        <v>542</v>
      </c>
      <c r="L203" s="384" t="s">
        <v>498</v>
      </c>
      <c r="M203" s="658"/>
      <c r="N203" s="658"/>
      <c r="O203" s="658"/>
      <c r="P203" s="658"/>
      <c r="Q203" s="672"/>
    </row>
    <row r="204" spans="1:24" s="196" customFormat="1" ht="252" x14ac:dyDescent="0.2">
      <c r="A204" s="188" t="s">
        <v>261</v>
      </c>
      <c r="B204" s="189" t="s">
        <v>375</v>
      </c>
      <c r="C204" s="190">
        <v>5610988.4000000004</v>
      </c>
      <c r="D204" s="191" t="s">
        <v>349</v>
      </c>
      <c r="E204" s="383">
        <v>3529</v>
      </c>
      <c r="F204" s="193">
        <v>1969</v>
      </c>
      <c r="G204" s="385" t="s">
        <v>229</v>
      </c>
      <c r="H204" s="195" t="s">
        <v>230</v>
      </c>
      <c r="I204" s="195" t="s">
        <v>231</v>
      </c>
      <c r="J204" s="195" t="s">
        <v>4325</v>
      </c>
      <c r="K204" s="195" t="s">
        <v>4326</v>
      </c>
      <c r="L204" s="195" t="s">
        <v>4324</v>
      </c>
      <c r="M204" s="195" t="s">
        <v>674</v>
      </c>
      <c r="N204" s="195" t="s">
        <v>663</v>
      </c>
      <c r="O204" s="195" t="s">
        <v>663</v>
      </c>
      <c r="P204" s="195" t="s">
        <v>663</v>
      </c>
      <c r="Q204" s="206" t="s">
        <v>674</v>
      </c>
    </row>
    <row r="205" spans="1:24" s="196" customFormat="1" x14ac:dyDescent="0.2">
      <c r="A205" s="188" t="s">
        <v>263</v>
      </c>
      <c r="B205" s="189" t="s">
        <v>732</v>
      </c>
      <c r="C205" s="472">
        <v>58147.95</v>
      </c>
      <c r="D205" s="191" t="s">
        <v>349</v>
      </c>
      <c r="E205" s="748"/>
      <c r="F205" s="749"/>
      <c r="G205" s="749"/>
      <c r="H205" s="749"/>
      <c r="I205" s="749"/>
      <c r="J205" s="749"/>
      <c r="K205" s="749"/>
      <c r="L205" s="749"/>
      <c r="M205" s="749"/>
      <c r="N205" s="749"/>
      <c r="O205" s="749"/>
      <c r="P205" s="749"/>
      <c r="Q205" s="750"/>
    </row>
    <row r="206" spans="1:24" s="196" customFormat="1" ht="21.75" customHeight="1" x14ac:dyDescent="0.2">
      <c r="A206" s="188" t="s">
        <v>264</v>
      </c>
      <c r="B206" s="189" t="s">
        <v>737</v>
      </c>
      <c r="C206" s="205">
        <v>32969.839999999997</v>
      </c>
      <c r="D206" s="191" t="s">
        <v>349</v>
      </c>
      <c r="E206" s="764"/>
      <c r="F206" s="765"/>
      <c r="G206" s="765"/>
      <c r="H206" s="765"/>
      <c r="I206" s="765"/>
      <c r="J206" s="765"/>
      <c r="K206" s="765"/>
      <c r="L206" s="765"/>
      <c r="M206" s="765"/>
      <c r="N206" s="765"/>
      <c r="O206" s="765"/>
      <c r="P206" s="765"/>
      <c r="Q206" s="766"/>
    </row>
    <row r="207" spans="1:24" s="196" customFormat="1" ht="15" customHeight="1" thickBot="1" x14ac:dyDescent="0.25">
      <c r="A207" s="197" t="s">
        <v>265</v>
      </c>
      <c r="B207" s="198" t="s">
        <v>356</v>
      </c>
      <c r="C207" s="199">
        <v>35222.99</v>
      </c>
      <c r="D207" s="200" t="s">
        <v>349</v>
      </c>
      <c r="E207" s="751"/>
      <c r="F207" s="752"/>
      <c r="G207" s="752"/>
      <c r="H207" s="752"/>
      <c r="I207" s="752"/>
      <c r="J207" s="752"/>
      <c r="K207" s="752"/>
      <c r="L207" s="752"/>
      <c r="M207" s="752"/>
      <c r="N207" s="752"/>
      <c r="O207" s="752"/>
      <c r="P207" s="752"/>
      <c r="Q207" s="753"/>
    </row>
    <row r="208" spans="1:24" s="1" customFormat="1" ht="13.5" thickBot="1" x14ac:dyDescent="0.25">
      <c r="B208" s="2"/>
      <c r="C208" s="3"/>
      <c r="D208" s="4"/>
      <c r="H208" s="4"/>
      <c r="I208" s="4"/>
      <c r="J208" s="5"/>
      <c r="K208" s="5"/>
      <c r="L208" s="5"/>
      <c r="M208" s="5"/>
      <c r="N208" s="5"/>
      <c r="O208" s="5"/>
      <c r="P208" s="5"/>
      <c r="Q208" s="201"/>
    </row>
    <row r="209" spans="1:17" s="183" customFormat="1" ht="15" customHeight="1" x14ac:dyDescent="0.2">
      <c r="A209" s="181" t="s">
        <v>292</v>
      </c>
      <c r="B209" s="182" t="s">
        <v>58</v>
      </c>
      <c r="C209" s="685" t="s">
        <v>260</v>
      </c>
      <c r="D209" s="696" t="s">
        <v>2887</v>
      </c>
      <c r="E209" s="677" t="s">
        <v>351</v>
      </c>
      <c r="F209" s="679" t="s">
        <v>352</v>
      </c>
      <c r="G209" s="659" t="s">
        <v>350</v>
      </c>
      <c r="H209" s="659"/>
      <c r="I209" s="659"/>
      <c r="J209" s="220"/>
      <c r="K209" s="656" t="s">
        <v>648</v>
      </c>
      <c r="L209" s="656"/>
      <c r="M209" s="657" t="s">
        <v>670</v>
      </c>
      <c r="N209" s="657" t="s">
        <v>671</v>
      </c>
      <c r="O209" s="657" t="s">
        <v>672</v>
      </c>
      <c r="P209" s="657" t="s">
        <v>673</v>
      </c>
      <c r="Q209" s="671" t="s">
        <v>2871</v>
      </c>
    </row>
    <row r="210" spans="1:17" s="183" customFormat="1" ht="25.5" customHeight="1" x14ac:dyDescent="0.2">
      <c r="A210" s="216" t="s">
        <v>258</v>
      </c>
      <c r="B210" s="217" t="s">
        <v>259</v>
      </c>
      <c r="C210" s="686"/>
      <c r="D210" s="697"/>
      <c r="E210" s="678"/>
      <c r="F210" s="680"/>
      <c r="G210" s="217" t="s">
        <v>353</v>
      </c>
      <c r="H210" s="185" t="s">
        <v>354</v>
      </c>
      <c r="I210" s="185" t="s">
        <v>173</v>
      </c>
      <c r="J210" s="219" t="s">
        <v>355</v>
      </c>
      <c r="K210" s="219" t="s">
        <v>542</v>
      </c>
      <c r="L210" s="219" t="s">
        <v>498</v>
      </c>
      <c r="M210" s="658"/>
      <c r="N210" s="658"/>
      <c r="O210" s="658"/>
      <c r="P210" s="658"/>
      <c r="Q210" s="672"/>
    </row>
    <row r="211" spans="1:17" s="196" customFormat="1" ht="24" x14ac:dyDescent="0.2">
      <c r="A211" s="188" t="s">
        <v>261</v>
      </c>
      <c r="B211" s="189" t="s">
        <v>493</v>
      </c>
      <c r="C211" s="190">
        <v>536529.36</v>
      </c>
      <c r="D211" s="191" t="s">
        <v>361</v>
      </c>
      <c r="E211" s="192">
        <v>616.24</v>
      </c>
      <c r="F211" s="193">
        <v>1785</v>
      </c>
      <c r="G211" s="194" t="s">
        <v>226</v>
      </c>
      <c r="H211" s="224" t="s">
        <v>2510</v>
      </c>
      <c r="I211" s="195" t="s">
        <v>228</v>
      </c>
      <c r="J211" s="224" t="s">
        <v>2510</v>
      </c>
      <c r="K211" s="195" t="s">
        <v>2876</v>
      </c>
      <c r="L211" s="195" t="s">
        <v>2877</v>
      </c>
      <c r="M211" s="195" t="s">
        <v>674</v>
      </c>
      <c r="N211" s="195" t="s">
        <v>674</v>
      </c>
      <c r="O211" s="195" t="s">
        <v>663</v>
      </c>
      <c r="P211" s="195" t="s">
        <v>663</v>
      </c>
      <c r="Q211" s="206" t="s">
        <v>663</v>
      </c>
    </row>
    <row r="212" spans="1:17" s="196" customFormat="1" ht="48" x14ac:dyDescent="0.2">
      <c r="A212" s="188" t="s">
        <v>263</v>
      </c>
      <c r="B212" s="222" t="s">
        <v>494</v>
      </c>
      <c r="C212" s="190">
        <v>955973.7</v>
      </c>
      <c r="D212" s="191" t="s">
        <v>361</v>
      </c>
      <c r="E212" s="192">
        <v>1098</v>
      </c>
      <c r="F212" s="223">
        <v>1727</v>
      </c>
      <c r="G212" s="194" t="s">
        <v>226</v>
      </c>
      <c r="H212" s="224" t="s">
        <v>2510</v>
      </c>
      <c r="I212" s="195" t="s">
        <v>228</v>
      </c>
      <c r="J212" s="224" t="s">
        <v>2510</v>
      </c>
      <c r="K212" s="195" t="s">
        <v>2878</v>
      </c>
      <c r="L212" s="195" t="s">
        <v>606</v>
      </c>
      <c r="M212" s="195" t="s">
        <v>674</v>
      </c>
      <c r="N212" s="195" t="s">
        <v>663</v>
      </c>
      <c r="O212" s="195" t="s">
        <v>663</v>
      </c>
      <c r="P212" s="195" t="s">
        <v>663</v>
      </c>
      <c r="Q212" s="206" t="s">
        <v>663</v>
      </c>
    </row>
    <row r="213" spans="1:17" s="196" customFormat="1" ht="21.75" customHeight="1" x14ac:dyDescent="0.2">
      <c r="A213" s="188" t="s">
        <v>264</v>
      </c>
      <c r="B213" s="222" t="s">
        <v>737</v>
      </c>
      <c r="C213" s="205">
        <v>17957.89</v>
      </c>
      <c r="D213" s="191" t="s">
        <v>349</v>
      </c>
      <c r="E213" s="716"/>
      <c r="F213" s="716"/>
      <c r="G213" s="716"/>
      <c r="H213" s="716"/>
      <c r="I213" s="716"/>
      <c r="J213" s="716"/>
      <c r="K213" s="716"/>
      <c r="L213" s="716"/>
      <c r="M213" s="716"/>
      <c r="N213" s="716"/>
      <c r="O213" s="716"/>
      <c r="P213" s="716"/>
      <c r="Q213" s="717"/>
    </row>
    <row r="214" spans="1:17" s="196" customFormat="1" ht="15" customHeight="1" thickBot="1" x14ac:dyDescent="0.25">
      <c r="A214" s="197" t="s">
        <v>265</v>
      </c>
      <c r="B214" s="198" t="s">
        <v>356</v>
      </c>
      <c r="C214" s="199">
        <v>732287.69</v>
      </c>
      <c r="D214" s="200" t="s">
        <v>349</v>
      </c>
      <c r="E214" s="718"/>
      <c r="F214" s="718"/>
      <c r="G214" s="718"/>
      <c r="H214" s="718"/>
      <c r="I214" s="718"/>
      <c r="J214" s="718"/>
      <c r="K214" s="718"/>
      <c r="L214" s="718"/>
      <c r="M214" s="718"/>
      <c r="N214" s="718"/>
      <c r="O214" s="718"/>
      <c r="P214" s="718"/>
      <c r="Q214" s="719"/>
    </row>
    <row r="215" spans="1:17" s="1" customFormat="1" ht="13.5" thickBot="1" x14ac:dyDescent="0.25">
      <c r="B215" s="2"/>
      <c r="C215" s="3"/>
      <c r="D215" s="4"/>
      <c r="H215" s="4"/>
      <c r="I215" s="4"/>
      <c r="J215" s="5"/>
      <c r="K215" s="5"/>
      <c r="L215" s="5"/>
      <c r="M215" s="5"/>
      <c r="N215" s="5"/>
      <c r="O215" s="5"/>
      <c r="P215" s="5"/>
      <c r="Q215" s="201"/>
    </row>
    <row r="216" spans="1:17" s="82" customFormat="1" ht="15" customHeight="1" x14ac:dyDescent="0.2">
      <c r="A216" s="181" t="s">
        <v>293</v>
      </c>
      <c r="B216" s="182" t="s">
        <v>59</v>
      </c>
      <c r="C216" s="685" t="s">
        <v>260</v>
      </c>
      <c r="D216" s="696" t="s">
        <v>2887</v>
      </c>
      <c r="E216" s="677" t="s">
        <v>351</v>
      </c>
      <c r="F216" s="679" t="s">
        <v>352</v>
      </c>
      <c r="G216" s="659" t="s">
        <v>350</v>
      </c>
      <c r="H216" s="659"/>
      <c r="I216" s="659"/>
      <c r="J216" s="657" t="s">
        <v>355</v>
      </c>
      <c r="K216" s="656" t="s">
        <v>648</v>
      </c>
      <c r="L216" s="656"/>
      <c r="M216" s="657" t="s">
        <v>670</v>
      </c>
      <c r="N216" s="657" t="s">
        <v>671</v>
      </c>
      <c r="O216" s="657" t="s">
        <v>672</v>
      </c>
      <c r="P216" s="657" t="s">
        <v>673</v>
      </c>
      <c r="Q216" s="671" t="s">
        <v>2871</v>
      </c>
    </row>
    <row r="217" spans="1:17" s="82" customFormat="1" ht="22.5" customHeight="1" x14ac:dyDescent="0.2">
      <c r="A217" s="216" t="s">
        <v>258</v>
      </c>
      <c r="B217" s="217" t="s">
        <v>259</v>
      </c>
      <c r="C217" s="686"/>
      <c r="D217" s="697"/>
      <c r="E217" s="678"/>
      <c r="F217" s="680"/>
      <c r="G217" s="217" t="s">
        <v>353</v>
      </c>
      <c r="H217" s="185" t="s">
        <v>354</v>
      </c>
      <c r="I217" s="185" t="s">
        <v>173</v>
      </c>
      <c r="J217" s="658"/>
      <c r="K217" s="337" t="s">
        <v>542</v>
      </c>
      <c r="L217" s="337" t="s">
        <v>498</v>
      </c>
      <c r="M217" s="658"/>
      <c r="N217" s="658"/>
      <c r="O217" s="658"/>
      <c r="P217" s="658"/>
      <c r="Q217" s="672"/>
    </row>
    <row r="218" spans="1:17" s="8" customFormat="1" ht="48" x14ac:dyDescent="0.2">
      <c r="A218" s="188" t="s">
        <v>261</v>
      </c>
      <c r="B218" s="189" t="s">
        <v>4299</v>
      </c>
      <c r="C218" s="190">
        <v>6331387.8700000001</v>
      </c>
      <c r="D218" s="191" t="s">
        <v>349</v>
      </c>
      <c r="E218" s="339">
        <v>1681</v>
      </c>
      <c r="F218" s="193">
        <v>1895</v>
      </c>
      <c r="G218" s="194" t="s">
        <v>195</v>
      </c>
      <c r="H218" s="195" t="s">
        <v>181</v>
      </c>
      <c r="I218" s="195" t="s">
        <v>214</v>
      </c>
      <c r="J218" s="195" t="s">
        <v>608</v>
      </c>
      <c r="K218" s="195" t="s">
        <v>609</v>
      </c>
      <c r="L218" s="195" t="s">
        <v>610</v>
      </c>
      <c r="M218" s="195" t="s">
        <v>674</v>
      </c>
      <c r="N218" s="195" t="s">
        <v>674</v>
      </c>
      <c r="O218" s="195" t="s">
        <v>663</v>
      </c>
      <c r="P218" s="195" t="s">
        <v>663</v>
      </c>
      <c r="Q218" s="242"/>
    </row>
    <row r="219" spans="1:17" s="8" customFormat="1" ht="25.5" x14ac:dyDescent="0.2">
      <c r="A219" s="188" t="s">
        <v>263</v>
      </c>
      <c r="B219" s="189" t="s">
        <v>4301</v>
      </c>
      <c r="C219" s="358">
        <v>255362.16</v>
      </c>
      <c r="D219" s="191" t="s">
        <v>349</v>
      </c>
      <c r="E219" s="339">
        <v>194</v>
      </c>
      <c r="F219" s="193">
        <v>1970</v>
      </c>
      <c r="G219" s="194" t="s">
        <v>195</v>
      </c>
      <c r="H219" s="195" t="s">
        <v>181</v>
      </c>
      <c r="I219" s="195" t="s">
        <v>182</v>
      </c>
      <c r="J219" s="195" t="s">
        <v>611</v>
      </c>
      <c r="K219" s="195" t="s">
        <v>609</v>
      </c>
      <c r="L219" s="224" t="s">
        <v>2510</v>
      </c>
      <c r="M219" s="195" t="s">
        <v>663</v>
      </c>
      <c r="N219" s="195" t="s">
        <v>674</v>
      </c>
      <c r="O219" s="195" t="s">
        <v>663</v>
      </c>
      <c r="P219" s="195" t="s">
        <v>663</v>
      </c>
      <c r="Q219" s="242"/>
    </row>
    <row r="220" spans="1:17" s="8" customFormat="1" ht="25.5" x14ac:dyDescent="0.2">
      <c r="A220" s="188" t="s">
        <v>264</v>
      </c>
      <c r="B220" s="189" t="s">
        <v>4300</v>
      </c>
      <c r="C220" s="237">
        <v>95400</v>
      </c>
      <c r="D220" s="191" t="s">
        <v>349</v>
      </c>
      <c r="E220" s="716"/>
      <c r="F220" s="716"/>
      <c r="G220" s="716"/>
      <c r="H220" s="716"/>
      <c r="I220" s="716"/>
      <c r="J220" s="716"/>
      <c r="K220" s="716"/>
      <c r="L220" s="716"/>
      <c r="M220" s="716"/>
      <c r="N220" s="716"/>
      <c r="O220" s="716"/>
      <c r="P220" s="716"/>
      <c r="Q220" s="717"/>
    </row>
    <row r="221" spans="1:17" s="8" customFormat="1" ht="15" customHeight="1" x14ac:dyDescent="0.2">
      <c r="A221" s="188" t="s">
        <v>265</v>
      </c>
      <c r="B221" s="189" t="s">
        <v>388</v>
      </c>
      <c r="C221" s="237">
        <v>3750</v>
      </c>
      <c r="D221" s="191" t="s">
        <v>349</v>
      </c>
      <c r="E221" s="716"/>
      <c r="F221" s="716"/>
      <c r="G221" s="716"/>
      <c r="H221" s="716"/>
      <c r="I221" s="716"/>
      <c r="J221" s="716"/>
      <c r="K221" s="716"/>
      <c r="L221" s="716"/>
      <c r="M221" s="716"/>
      <c r="N221" s="716"/>
      <c r="O221" s="716"/>
      <c r="P221" s="716"/>
      <c r="Q221" s="717"/>
    </row>
    <row r="222" spans="1:17" s="8" customFormat="1" ht="22.5" customHeight="1" x14ac:dyDescent="0.2">
      <c r="A222" s="188" t="s">
        <v>266</v>
      </c>
      <c r="B222" s="189" t="s">
        <v>737</v>
      </c>
      <c r="C222" s="205">
        <v>354939.05</v>
      </c>
      <c r="D222" s="191" t="s">
        <v>349</v>
      </c>
      <c r="E222" s="716"/>
      <c r="F222" s="716"/>
      <c r="G222" s="716"/>
      <c r="H222" s="716"/>
      <c r="I222" s="716"/>
      <c r="J222" s="716"/>
      <c r="K222" s="716"/>
      <c r="L222" s="716"/>
      <c r="M222" s="716"/>
      <c r="N222" s="716"/>
      <c r="O222" s="716"/>
      <c r="P222" s="716"/>
      <c r="Q222" s="717"/>
    </row>
    <row r="223" spans="1:17" s="8" customFormat="1" ht="15" customHeight="1" thickBot="1" x14ac:dyDescent="0.25">
      <c r="A223" s="197" t="s">
        <v>267</v>
      </c>
      <c r="B223" s="198" t="s">
        <v>356</v>
      </c>
      <c r="C223" s="199">
        <v>7213898.0599999996</v>
      </c>
      <c r="D223" s="200" t="s">
        <v>349</v>
      </c>
      <c r="E223" s="718"/>
      <c r="F223" s="718"/>
      <c r="G223" s="718"/>
      <c r="H223" s="718"/>
      <c r="I223" s="718"/>
      <c r="J223" s="718"/>
      <c r="K223" s="718"/>
      <c r="L223" s="718"/>
      <c r="M223" s="718"/>
      <c r="N223" s="718"/>
      <c r="O223" s="718"/>
      <c r="P223" s="718"/>
      <c r="Q223" s="719"/>
    </row>
    <row r="224" spans="1:17" s="1" customFormat="1" ht="13.5" thickBot="1" x14ac:dyDescent="0.25">
      <c r="B224" s="2"/>
      <c r="C224" s="3"/>
      <c r="D224" s="4"/>
      <c r="H224" s="4"/>
      <c r="I224" s="4"/>
      <c r="J224" s="5"/>
      <c r="K224" s="5"/>
      <c r="L224" s="5"/>
      <c r="M224" s="5"/>
      <c r="N224" s="5"/>
      <c r="O224" s="5"/>
      <c r="P224" s="5"/>
      <c r="Q224" s="201"/>
    </row>
    <row r="225" spans="1:17" s="183" customFormat="1" ht="15" customHeight="1" x14ac:dyDescent="0.2">
      <c r="A225" s="181" t="s">
        <v>294</v>
      </c>
      <c r="B225" s="182" t="s">
        <v>545</v>
      </c>
      <c r="C225" s="685" t="s">
        <v>260</v>
      </c>
      <c r="D225" s="696" t="s">
        <v>2887</v>
      </c>
      <c r="E225" s="677" t="s">
        <v>351</v>
      </c>
      <c r="F225" s="679" t="s">
        <v>352</v>
      </c>
      <c r="G225" s="659" t="s">
        <v>350</v>
      </c>
      <c r="H225" s="659"/>
      <c r="I225" s="659"/>
      <c r="J225" s="657" t="s">
        <v>355</v>
      </c>
      <c r="K225" s="656" t="s">
        <v>648</v>
      </c>
      <c r="L225" s="656"/>
      <c r="M225" s="657" t="s">
        <v>670</v>
      </c>
      <c r="N225" s="657" t="s">
        <v>671</v>
      </c>
      <c r="O225" s="657" t="s">
        <v>672</v>
      </c>
      <c r="P225" s="657" t="s">
        <v>673</v>
      </c>
      <c r="Q225" s="671" t="s">
        <v>2871</v>
      </c>
    </row>
    <row r="226" spans="1:17" s="183" customFormat="1" ht="24.75" customHeight="1" x14ac:dyDescent="0.2">
      <c r="A226" s="216" t="s">
        <v>258</v>
      </c>
      <c r="B226" s="217" t="s">
        <v>259</v>
      </c>
      <c r="C226" s="686"/>
      <c r="D226" s="697"/>
      <c r="E226" s="678"/>
      <c r="F226" s="680"/>
      <c r="G226" s="217" t="s">
        <v>353</v>
      </c>
      <c r="H226" s="185" t="s">
        <v>354</v>
      </c>
      <c r="I226" s="185" t="s">
        <v>173</v>
      </c>
      <c r="J226" s="658"/>
      <c r="K226" s="375" t="s">
        <v>542</v>
      </c>
      <c r="L226" s="375" t="s">
        <v>498</v>
      </c>
      <c r="M226" s="658"/>
      <c r="N226" s="658"/>
      <c r="O226" s="658"/>
      <c r="P226" s="658"/>
      <c r="Q226" s="672"/>
    </row>
    <row r="227" spans="1:17" s="196" customFormat="1" ht="72" x14ac:dyDescent="0.2">
      <c r="A227" s="188" t="s">
        <v>261</v>
      </c>
      <c r="B227" s="189" t="s">
        <v>4309</v>
      </c>
      <c r="C227" s="190">
        <f>1835746.89+140466.54</f>
        <v>1976213.43</v>
      </c>
      <c r="D227" s="191" t="s">
        <v>349</v>
      </c>
      <c r="E227" s="374">
        <v>472</v>
      </c>
      <c r="F227" s="193">
        <v>1960</v>
      </c>
      <c r="G227" s="376" t="s">
        <v>4311</v>
      </c>
      <c r="H227" s="195" t="s">
        <v>4312</v>
      </c>
      <c r="I227" s="195" t="s">
        <v>192</v>
      </c>
      <c r="J227" s="195" t="s">
        <v>547</v>
      </c>
      <c r="K227" s="195" t="s">
        <v>4308</v>
      </c>
      <c r="L227" s="195" t="s">
        <v>4307</v>
      </c>
      <c r="M227" s="195" t="s">
        <v>674</v>
      </c>
      <c r="N227" s="195" t="s">
        <v>663</v>
      </c>
      <c r="O227" s="195" t="s">
        <v>663</v>
      </c>
      <c r="P227" s="195" t="s">
        <v>663</v>
      </c>
      <c r="Q227" s="206" t="s">
        <v>663</v>
      </c>
    </row>
    <row r="228" spans="1:17" s="196" customFormat="1" ht="38.25" x14ac:dyDescent="0.2">
      <c r="A228" s="188" t="s">
        <v>263</v>
      </c>
      <c r="B228" s="189" t="s">
        <v>4310</v>
      </c>
      <c r="C228" s="237">
        <v>131958.70000000001</v>
      </c>
      <c r="D228" s="191" t="s">
        <v>349</v>
      </c>
      <c r="E228" s="716"/>
      <c r="F228" s="716"/>
      <c r="G228" s="716"/>
      <c r="H228" s="716"/>
      <c r="I228" s="716"/>
      <c r="J228" s="716"/>
      <c r="K228" s="716"/>
      <c r="L228" s="716"/>
      <c r="M228" s="716"/>
      <c r="N228" s="716"/>
      <c r="O228" s="716"/>
      <c r="P228" s="716"/>
      <c r="Q228" s="717"/>
    </row>
    <row r="229" spans="1:17" s="196" customFormat="1" x14ac:dyDescent="0.2">
      <c r="A229" s="188" t="s">
        <v>264</v>
      </c>
      <c r="B229" s="189" t="s">
        <v>737</v>
      </c>
      <c r="C229" s="205">
        <v>12037.5</v>
      </c>
      <c r="D229" s="191" t="s">
        <v>349</v>
      </c>
      <c r="E229" s="716"/>
      <c r="F229" s="716"/>
      <c r="G229" s="716"/>
      <c r="H229" s="716"/>
      <c r="I229" s="716"/>
      <c r="J229" s="716"/>
      <c r="K229" s="716"/>
      <c r="L229" s="716"/>
      <c r="M229" s="716"/>
      <c r="N229" s="716"/>
      <c r="O229" s="716"/>
      <c r="P229" s="716"/>
      <c r="Q229" s="717"/>
    </row>
    <row r="230" spans="1:17" s="196" customFormat="1" ht="15" customHeight="1" thickBot="1" x14ac:dyDescent="0.25">
      <c r="A230" s="197" t="s">
        <v>265</v>
      </c>
      <c r="B230" s="198" t="s">
        <v>356</v>
      </c>
      <c r="C230" s="199">
        <v>172685.52</v>
      </c>
      <c r="D230" s="200" t="s">
        <v>349</v>
      </c>
      <c r="E230" s="718"/>
      <c r="F230" s="718"/>
      <c r="G230" s="718"/>
      <c r="H230" s="718"/>
      <c r="I230" s="718"/>
      <c r="J230" s="718"/>
      <c r="K230" s="718"/>
      <c r="L230" s="718"/>
      <c r="M230" s="718"/>
      <c r="N230" s="718"/>
      <c r="O230" s="718"/>
      <c r="P230" s="718"/>
      <c r="Q230" s="719"/>
    </row>
    <row r="231" spans="1:17" s="1" customFormat="1" ht="13.5" thickBot="1" x14ac:dyDescent="0.25">
      <c r="B231" s="2"/>
      <c r="C231" s="3"/>
      <c r="D231" s="4"/>
      <c r="H231" s="4"/>
      <c r="I231" s="4"/>
      <c r="J231" s="5"/>
      <c r="K231" s="5"/>
      <c r="L231" s="5"/>
      <c r="M231" s="5"/>
      <c r="N231" s="5"/>
      <c r="O231" s="5"/>
      <c r="P231" s="5"/>
      <c r="Q231" s="201"/>
    </row>
    <row r="232" spans="1:17" s="183" customFormat="1" ht="15" customHeight="1" x14ac:dyDescent="0.2">
      <c r="A232" s="181" t="s">
        <v>295</v>
      </c>
      <c r="B232" s="182" t="s">
        <v>643</v>
      </c>
      <c r="C232" s="685" t="s">
        <v>260</v>
      </c>
      <c r="D232" s="696" t="s">
        <v>2887</v>
      </c>
      <c r="E232" s="677" t="s">
        <v>351</v>
      </c>
      <c r="F232" s="679" t="s">
        <v>352</v>
      </c>
      <c r="G232" s="659" t="s">
        <v>350</v>
      </c>
      <c r="H232" s="659"/>
      <c r="I232" s="659"/>
      <c r="J232" s="657" t="s">
        <v>355</v>
      </c>
      <c r="K232" s="656" t="s">
        <v>648</v>
      </c>
      <c r="L232" s="656"/>
      <c r="M232" s="657" t="s">
        <v>670</v>
      </c>
      <c r="N232" s="657" t="s">
        <v>671</v>
      </c>
      <c r="O232" s="657" t="s">
        <v>672</v>
      </c>
      <c r="P232" s="657" t="s">
        <v>673</v>
      </c>
      <c r="Q232" s="671" t="s">
        <v>2871</v>
      </c>
    </row>
    <row r="233" spans="1:17" s="183" customFormat="1" ht="27" customHeight="1" x14ac:dyDescent="0.2">
      <c r="A233" s="216" t="s">
        <v>258</v>
      </c>
      <c r="B233" s="217" t="s">
        <v>259</v>
      </c>
      <c r="C233" s="686"/>
      <c r="D233" s="697"/>
      <c r="E233" s="678"/>
      <c r="F233" s="680"/>
      <c r="G233" s="217" t="s">
        <v>353</v>
      </c>
      <c r="H233" s="185" t="s">
        <v>354</v>
      </c>
      <c r="I233" s="185" t="s">
        <v>173</v>
      </c>
      <c r="J233" s="658"/>
      <c r="K233" s="337" t="s">
        <v>542</v>
      </c>
      <c r="L233" s="337" t="s">
        <v>498</v>
      </c>
      <c r="M233" s="658"/>
      <c r="N233" s="658"/>
      <c r="O233" s="658"/>
      <c r="P233" s="658"/>
      <c r="Q233" s="672"/>
    </row>
    <row r="234" spans="1:17" s="196" customFormat="1" ht="36" x14ac:dyDescent="0.2">
      <c r="A234" s="188" t="s">
        <v>261</v>
      </c>
      <c r="B234" s="189" t="s">
        <v>4264</v>
      </c>
      <c r="C234" s="190">
        <v>791065.82</v>
      </c>
      <c r="D234" s="191" t="s">
        <v>349</v>
      </c>
      <c r="E234" s="341">
        <v>331.98</v>
      </c>
      <c r="F234" s="193">
        <v>1976</v>
      </c>
      <c r="G234" s="194" t="s">
        <v>186</v>
      </c>
      <c r="H234" s="195" t="s">
        <v>232</v>
      </c>
      <c r="I234" s="195" t="s">
        <v>216</v>
      </c>
      <c r="J234" s="195" t="s">
        <v>4259</v>
      </c>
      <c r="K234" s="195" t="s">
        <v>4262</v>
      </c>
      <c r="L234" s="195" t="s">
        <v>4261</v>
      </c>
      <c r="M234" s="195" t="s">
        <v>674</v>
      </c>
      <c r="N234" s="195" t="s">
        <v>663</v>
      </c>
      <c r="O234" s="195" t="s">
        <v>663</v>
      </c>
      <c r="P234" s="195" t="s">
        <v>663</v>
      </c>
      <c r="Q234" s="206" t="s">
        <v>663</v>
      </c>
    </row>
    <row r="235" spans="1:17" s="196" customFormat="1" ht="25.5" x14ac:dyDescent="0.2">
      <c r="A235" s="188" t="s">
        <v>263</v>
      </c>
      <c r="B235" s="189" t="s">
        <v>4265</v>
      </c>
      <c r="C235" s="190">
        <v>16290</v>
      </c>
      <c r="D235" s="191" t="s">
        <v>349</v>
      </c>
      <c r="E235" s="339">
        <v>24.5</v>
      </c>
      <c r="F235" s="193">
        <v>2011</v>
      </c>
      <c r="G235" s="194" t="s">
        <v>228</v>
      </c>
      <c r="H235" s="224" t="s">
        <v>2510</v>
      </c>
      <c r="I235" s="195" t="s">
        <v>228</v>
      </c>
      <c r="J235" s="224" t="s">
        <v>2510</v>
      </c>
      <c r="K235" s="224" t="s">
        <v>2510</v>
      </c>
      <c r="L235" s="224" t="s">
        <v>2510</v>
      </c>
      <c r="M235" s="195" t="s">
        <v>674</v>
      </c>
      <c r="N235" s="195" t="s">
        <v>663</v>
      </c>
      <c r="O235" s="195" t="s">
        <v>663</v>
      </c>
      <c r="P235" s="195" t="s">
        <v>663</v>
      </c>
      <c r="Q235" s="206" t="s">
        <v>663</v>
      </c>
    </row>
    <row r="236" spans="1:17" s="196" customFormat="1" ht="36" x14ac:dyDescent="0.2">
      <c r="A236" s="188" t="s">
        <v>264</v>
      </c>
      <c r="B236" s="189" t="s">
        <v>4266</v>
      </c>
      <c r="C236" s="190">
        <v>587556.05000000005</v>
      </c>
      <c r="D236" s="191" t="s">
        <v>349</v>
      </c>
      <c r="E236" s="341">
        <v>546.72</v>
      </c>
      <c r="F236" s="193">
        <v>1962</v>
      </c>
      <c r="G236" s="194" t="s">
        <v>233</v>
      </c>
      <c r="H236" s="195" t="s">
        <v>234</v>
      </c>
      <c r="I236" s="195" t="s">
        <v>216</v>
      </c>
      <c r="J236" s="195" t="s">
        <v>4260</v>
      </c>
      <c r="K236" s="195" t="s">
        <v>4263</v>
      </c>
      <c r="L236" s="195" t="s">
        <v>566</v>
      </c>
      <c r="M236" s="195" t="s">
        <v>674</v>
      </c>
      <c r="N236" s="195" t="s">
        <v>663</v>
      </c>
      <c r="O236" s="195" t="s">
        <v>663</v>
      </c>
      <c r="P236" s="195" t="s">
        <v>663</v>
      </c>
      <c r="Q236" s="206" t="s">
        <v>663</v>
      </c>
    </row>
    <row r="237" spans="1:17" s="196" customFormat="1" ht="25.5" x14ac:dyDescent="0.2">
      <c r="A237" s="188" t="s">
        <v>265</v>
      </c>
      <c r="B237" s="189" t="s">
        <v>4267</v>
      </c>
      <c r="C237" s="190">
        <v>13972.98</v>
      </c>
      <c r="D237" s="191" t="s">
        <v>349</v>
      </c>
      <c r="E237" s="339">
        <v>28</v>
      </c>
      <c r="F237" s="193" t="s">
        <v>2905</v>
      </c>
      <c r="G237" s="194" t="s">
        <v>228</v>
      </c>
      <c r="H237" s="224" t="s">
        <v>2510</v>
      </c>
      <c r="I237" s="195" t="s">
        <v>228</v>
      </c>
      <c r="J237" s="224" t="s">
        <v>2510</v>
      </c>
      <c r="K237" s="224" t="s">
        <v>2510</v>
      </c>
      <c r="L237" s="224" t="s">
        <v>2510</v>
      </c>
      <c r="M237" s="195" t="s">
        <v>674</v>
      </c>
      <c r="N237" s="195" t="s">
        <v>663</v>
      </c>
      <c r="O237" s="195" t="s">
        <v>663</v>
      </c>
      <c r="P237" s="195" t="s">
        <v>663</v>
      </c>
      <c r="Q237" s="350" t="s">
        <v>663</v>
      </c>
    </row>
    <row r="238" spans="1:17" s="196" customFormat="1" ht="15" customHeight="1" thickBot="1" x14ac:dyDescent="0.25">
      <c r="A238" s="197" t="s">
        <v>266</v>
      </c>
      <c r="B238" s="198" t="s">
        <v>356</v>
      </c>
      <c r="C238" s="199">
        <v>104954.31</v>
      </c>
      <c r="D238" s="200" t="s">
        <v>349</v>
      </c>
      <c r="E238" s="718"/>
      <c r="F238" s="718"/>
      <c r="G238" s="718"/>
      <c r="H238" s="718"/>
      <c r="I238" s="718"/>
      <c r="J238" s="718"/>
      <c r="K238" s="718"/>
      <c r="L238" s="718"/>
      <c r="M238" s="718"/>
      <c r="N238" s="718"/>
      <c r="O238" s="718"/>
      <c r="P238" s="718"/>
      <c r="Q238" s="719"/>
    </row>
    <row r="239" spans="1:17" s="1" customFormat="1" ht="13.5" thickBot="1" x14ac:dyDescent="0.25">
      <c r="B239" s="2"/>
      <c r="I239" s="4"/>
      <c r="J239" s="5"/>
      <c r="K239" s="5"/>
      <c r="L239" s="5"/>
      <c r="M239" s="5"/>
      <c r="N239" s="5"/>
      <c r="O239" s="5"/>
      <c r="P239" s="5"/>
      <c r="Q239" s="201"/>
    </row>
    <row r="240" spans="1:17" s="183" customFormat="1" ht="15" customHeight="1" x14ac:dyDescent="0.2">
      <c r="A240" s="181" t="s">
        <v>296</v>
      </c>
      <c r="B240" s="182" t="s">
        <v>62</v>
      </c>
      <c r="C240" s="685" t="s">
        <v>260</v>
      </c>
      <c r="D240" s="696" t="s">
        <v>2887</v>
      </c>
      <c r="E240" s="677" t="s">
        <v>351</v>
      </c>
      <c r="F240" s="679" t="s">
        <v>352</v>
      </c>
      <c r="G240" s="659" t="s">
        <v>350</v>
      </c>
      <c r="H240" s="659"/>
      <c r="I240" s="659"/>
      <c r="J240" s="657" t="s">
        <v>355</v>
      </c>
      <c r="K240" s="656" t="s">
        <v>648</v>
      </c>
      <c r="L240" s="656"/>
      <c r="M240" s="657" t="s">
        <v>670</v>
      </c>
      <c r="N240" s="657" t="s">
        <v>671</v>
      </c>
      <c r="O240" s="657" t="s">
        <v>672</v>
      </c>
      <c r="P240" s="657" t="s">
        <v>673</v>
      </c>
      <c r="Q240" s="671" t="s">
        <v>2871</v>
      </c>
    </row>
    <row r="241" spans="1:27" s="183" customFormat="1" ht="24.75" customHeight="1" x14ac:dyDescent="0.2">
      <c r="A241" s="216" t="s">
        <v>258</v>
      </c>
      <c r="B241" s="217" t="s">
        <v>259</v>
      </c>
      <c r="C241" s="686"/>
      <c r="D241" s="697"/>
      <c r="E241" s="678"/>
      <c r="F241" s="680"/>
      <c r="G241" s="217" t="s">
        <v>353</v>
      </c>
      <c r="H241" s="185" t="s">
        <v>354</v>
      </c>
      <c r="I241" s="185" t="s">
        <v>173</v>
      </c>
      <c r="J241" s="658"/>
      <c r="K241" s="337" t="s">
        <v>542</v>
      </c>
      <c r="L241" s="337" t="s">
        <v>498</v>
      </c>
      <c r="M241" s="658"/>
      <c r="N241" s="658"/>
      <c r="O241" s="658"/>
      <c r="P241" s="658"/>
      <c r="Q241" s="672"/>
    </row>
    <row r="242" spans="1:27" s="196" customFormat="1" ht="48" x14ac:dyDescent="0.2">
      <c r="A242" s="188" t="s">
        <v>261</v>
      </c>
      <c r="B242" s="189" t="s">
        <v>376</v>
      </c>
      <c r="C242" s="190">
        <v>1666909.84</v>
      </c>
      <c r="D242" s="191" t="s">
        <v>349</v>
      </c>
      <c r="E242" s="339">
        <v>708</v>
      </c>
      <c r="F242" s="193">
        <v>1982</v>
      </c>
      <c r="G242" s="194" t="s">
        <v>235</v>
      </c>
      <c r="H242" s="195" t="s">
        <v>236</v>
      </c>
      <c r="I242" s="195" t="s">
        <v>182</v>
      </c>
      <c r="J242" s="361" t="s">
        <v>4283</v>
      </c>
      <c r="K242" s="195" t="s">
        <v>4282</v>
      </c>
      <c r="L242" s="195" t="s">
        <v>4280</v>
      </c>
      <c r="M242" s="195" t="s">
        <v>674</v>
      </c>
      <c r="N242" s="195" t="s">
        <v>663</v>
      </c>
      <c r="O242" s="195" t="s">
        <v>663</v>
      </c>
      <c r="P242" s="195" t="s">
        <v>663</v>
      </c>
      <c r="Q242" s="206" t="s">
        <v>663</v>
      </c>
    </row>
    <row r="243" spans="1:27" s="196" customFormat="1" ht="108" x14ac:dyDescent="0.2">
      <c r="A243" s="188" t="s">
        <v>263</v>
      </c>
      <c r="B243" s="189" t="s">
        <v>591</v>
      </c>
      <c r="C243" s="190">
        <v>550000</v>
      </c>
      <c r="D243" s="191" t="s">
        <v>361</v>
      </c>
      <c r="E243" s="339">
        <v>240</v>
      </c>
      <c r="F243" s="193" t="s">
        <v>237</v>
      </c>
      <c r="G243" s="194" t="s">
        <v>238</v>
      </c>
      <c r="H243" s="195" t="s">
        <v>181</v>
      </c>
      <c r="I243" s="195" t="s">
        <v>182</v>
      </c>
      <c r="J243" s="195" t="s">
        <v>613</v>
      </c>
      <c r="K243" s="224" t="s">
        <v>2510</v>
      </c>
      <c r="L243" s="195" t="s">
        <v>612</v>
      </c>
      <c r="M243" s="195" t="s">
        <v>674</v>
      </c>
      <c r="N243" s="195" t="s">
        <v>663</v>
      </c>
      <c r="O243" s="195" t="s">
        <v>663</v>
      </c>
      <c r="P243" s="195" t="s">
        <v>663</v>
      </c>
      <c r="Q243" s="206" t="s">
        <v>663</v>
      </c>
    </row>
    <row r="244" spans="1:27" s="196" customFormat="1" ht="72" x14ac:dyDescent="0.2">
      <c r="A244" s="188" t="s">
        <v>264</v>
      </c>
      <c r="B244" s="189" t="s">
        <v>750</v>
      </c>
      <c r="C244" s="358">
        <v>277019.59999999998</v>
      </c>
      <c r="D244" s="191" t="s">
        <v>349</v>
      </c>
      <c r="E244" s="339">
        <v>200.36</v>
      </c>
      <c r="F244" s="193" t="s">
        <v>4285</v>
      </c>
      <c r="G244" s="194" t="s">
        <v>238</v>
      </c>
      <c r="H244" s="195" t="s">
        <v>392</v>
      </c>
      <c r="I244" s="195" t="s">
        <v>182</v>
      </c>
      <c r="J244" s="361" t="s">
        <v>4284</v>
      </c>
      <c r="K244" s="195" t="s">
        <v>2914</v>
      </c>
      <c r="L244" s="195" t="s">
        <v>4281</v>
      </c>
      <c r="M244" s="195" t="s">
        <v>674</v>
      </c>
      <c r="N244" s="195" t="s">
        <v>663</v>
      </c>
      <c r="O244" s="195" t="s">
        <v>663</v>
      </c>
      <c r="P244" s="195" t="s">
        <v>663</v>
      </c>
      <c r="Q244" s="206" t="s">
        <v>663</v>
      </c>
    </row>
    <row r="245" spans="1:27" s="196" customFormat="1" ht="25.5" x14ac:dyDescent="0.2">
      <c r="A245" s="188" t="s">
        <v>265</v>
      </c>
      <c r="B245" s="189" t="s">
        <v>592</v>
      </c>
      <c r="C245" s="358" t="s">
        <v>255</v>
      </c>
      <c r="D245" s="362"/>
      <c r="E245" s="698"/>
      <c r="F245" s="699"/>
      <c r="G245" s="699"/>
      <c r="H245" s="699"/>
      <c r="I245" s="699"/>
      <c r="J245" s="699"/>
      <c r="K245" s="699"/>
      <c r="L245" s="699"/>
      <c r="M245" s="699"/>
      <c r="N245" s="699"/>
      <c r="O245" s="699"/>
      <c r="P245" s="699"/>
      <c r="Q245" s="700"/>
      <c r="R245" s="359"/>
    </row>
    <row r="246" spans="1:27" s="196" customFormat="1" ht="25.5" x14ac:dyDescent="0.2">
      <c r="A246" s="188" t="s">
        <v>266</v>
      </c>
      <c r="B246" s="189" t="s">
        <v>4279</v>
      </c>
      <c r="C246" s="358" t="s">
        <v>255</v>
      </c>
      <c r="D246" s="362"/>
      <c r="E246" s="698"/>
      <c r="F246" s="699"/>
      <c r="G246" s="699"/>
      <c r="H246" s="699"/>
      <c r="I246" s="699"/>
      <c r="J246" s="699"/>
      <c r="K246" s="699"/>
      <c r="L246" s="699"/>
      <c r="M246" s="699"/>
      <c r="N246" s="699"/>
      <c r="O246" s="699"/>
      <c r="P246" s="699"/>
      <c r="Q246" s="700"/>
      <c r="R246" s="359"/>
    </row>
    <row r="247" spans="1:27" s="196" customFormat="1" ht="25.5" x14ac:dyDescent="0.2">
      <c r="A247" s="188" t="s">
        <v>267</v>
      </c>
      <c r="B247" s="189" t="s">
        <v>593</v>
      </c>
      <c r="C247" s="358" t="s">
        <v>255</v>
      </c>
      <c r="D247" s="362"/>
      <c r="E247" s="698"/>
      <c r="F247" s="699"/>
      <c r="G247" s="699"/>
      <c r="H247" s="699"/>
      <c r="I247" s="699"/>
      <c r="J247" s="699"/>
      <c r="K247" s="699"/>
      <c r="L247" s="699"/>
      <c r="M247" s="699"/>
      <c r="N247" s="699"/>
      <c r="O247" s="699"/>
      <c r="P247" s="699"/>
      <c r="Q247" s="700"/>
    </row>
    <row r="248" spans="1:27" s="196" customFormat="1" ht="25.5" x14ac:dyDescent="0.2">
      <c r="A248" s="188" t="s">
        <v>268</v>
      </c>
      <c r="B248" s="189" t="s">
        <v>377</v>
      </c>
      <c r="C248" s="358" t="s">
        <v>255</v>
      </c>
      <c r="D248" s="362"/>
      <c r="E248" s="698"/>
      <c r="F248" s="699"/>
      <c r="G248" s="699"/>
      <c r="H248" s="699"/>
      <c r="I248" s="699"/>
      <c r="J248" s="699"/>
      <c r="K248" s="699"/>
      <c r="L248" s="699"/>
      <c r="M248" s="699"/>
      <c r="N248" s="699"/>
      <c r="O248" s="699"/>
      <c r="P248" s="699"/>
      <c r="Q248" s="700"/>
    </row>
    <row r="249" spans="1:27" s="196" customFormat="1" ht="15" customHeight="1" x14ac:dyDescent="0.2">
      <c r="A249" s="188" t="s">
        <v>269</v>
      </c>
      <c r="B249" s="189" t="s">
        <v>510</v>
      </c>
      <c r="C249" s="360">
        <v>13660</v>
      </c>
      <c r="D249" s="191" t="s">
        <v>2927</v>
      </c>
      <c r="E249" s="698"/>
      <c r="F249" s="699"/>
      <c r="G249" s="699"/>
      <c r="H249" s="699"/>
      <c r="I249" s="699"/>
      <c r="J249" s="699"/>
      <c r="K249" s="699"/>
      <c r="L249" s="699"/>
      <c r="M249" s="699"/>
      <c r="N249" s="699"/>
      <c r="O249" s="699"/>
      <c r="P249" s="699"/>
      <c r="Q249" s="700"/>
    </row>
    <row r="250" spans="1:27" s="196" customFormat="1" ht="15" customHeight="1" x14ac:dyDescent="0.2">
      <c r="A250" s="188" t="s">
        <v>270</v>
      </c>
      <c r="B250" s="189" t="s">
        <v>747</v>
      </c>
      <c r="C250" s="205">
        <v>50005.73</v>
      </c>
      <c r="D250" s="191" t="s">
        <v>349</v>
      </c>
      <c r="E250" s="698"/>
      <c r="F250" s="699"/>
      <c r="G250" s="699"/>
      <c r="H250" s="699"/>
      <c r="I250" s="699"/>
      <c r="J250" s="699"/>
      <c r="K250" s="699"/>
      <c r="L250" s="699"/>
      <c r="M250" s="699"/>
      <c r="N250" s="699"/>
      <c r="O250" s="699"/>
      <c r="P250" s="699"/>
      <c r="Q250" s="700"/>
    </row>
    <row r="251" spans="1:27" s="196" customFormat="1" ht="15" customHeight="1" thickBot="1" x14ac:dyDescent="0.25">
      <c r="A251" s="197" t="s">
        <v>271</v>
      </c>
      <c r="B251" s="198" t="s">
        <v>356</v>
      </c>
      <c r="C251" s="199">
        <v>262024.39</v>
      </c>
      <c r="D251" s="200" t="s">
        <v>349</v>
      </c>
      <c r="E251" s="701"/>
      <c r="F251" s="702"/>
      <c r="G251" s="702"/>
      <c r="H251" s="702"/>
      <c r="I251" s="702"/>
      <c r="J251" s="702"/>
      <c r="K251" s="702"/>
      <c r="L251" s="702"/>
      <c r="M251" s="702"/>
      <c r="N251" s="702"/>
      <c r="O251" s="702"/>
      <c r="P251" s="702"/>
      <c r="Q251" s="703"/>
    </row>
    <row r="252" spans="1:27" s="1" customFormat="1" ht="13.5" thickBot="1" x14ac:dyDescent="0.25">
      <c r="B252" s="2"/>
      <c r="C252" s="3"/>
      <c r="D252" s="4"/>
      <c r="H252" s="4"/>
      <c r="I252" s="4"/>
      <c r="J252" s="5"/>
      <c r="K252" s="5"/>
      <c r="L252" s="5"/>
      <c r="M252" s="5"/>
      <c r="N252" s="5"/>
      <c r="O252" s="5"/>
      <c r="P252" s="5"/>
      <c r="Q252" s="201"/>
    </row>
    <row r="253" spans="1:27" s="183" customFormat="1" ht="25.5" customHeight="1" x14ac:dyDescent="0.2">
      <c r="A253" s="181" t="s">
        <v>297</v>
      </c>
      <c r="B253" s="182" t="s">
        <v>64</v>
      </c>
      <c r="C253" s="685" t="s">
        <v>260</v>
      </c>
      <c r="D253" s="696" t="s">
        <v>2887</v>
      </c>
      <c r="E253" s="677" t="s">
        <v>351</v>
      </c>
      <c r="F253" s="679" t="s">
        <v>352</v>
      </c>
      <c r="G253" s="659" t="s">
        <v>350</v>
      </c>
      <c r="H253" s="659"/>
      <c r="I253" s="659"/>
      <c r="J253" s="657" t="s">
        <v>355</v>
      </c>
      <c r="K253" s="656" t="s">
        <v>648</v>
      </c>
      <c r="L253" s="656"/>
      <c r="M253" s="657" t="s">
        <v>670</v>
      </c>
      <c r="N253" s="657" t="s">
        <v>671</v>
      </c>
      <c r="O253" s="657" t="s">
        <v>672</v>
      </c>
      <c r="P253" s="657" t="s">
        <v>673</v>
      </c>
      <c r="Q253" s="671" t="s">
        <v>2871</v>
      </c>
    </row>
    <row r="254" spans="1:27" s="183" customFormat="1" ht="23.25" customHeight="1" x14ac:dyDescent="0.2">
      <c r="A254" s="216" t="s">
        <v>258</v>
      </c>
      <c r="B254" s="217" t="s">
        <v>259</v>
      </c>
      <c r="C254" s="686"/>
      <c r="D254" s="697"/>
      <c r="E254" s="678"/>
      <c r="F254" s="680"/>
      <c r="G254" s="217" t="s">
        <v>353</v>
      </c>
      <c r="H254" s="185" t="s">
        <v>354</v>
      </c>
      <c r="I254" s="185" t="s">
        <v>173</v>
      </c>
      <c r="J254" s="658"/>
      <c r="K254" s="446" t="s">
        <v>542</v>
      </c>
      <c r="L254" s="446" t="s">
        <v>498</v>
      </c>
      <c r="M254" s="658"/>
      <c r="N254" s="658"/>
      <c r="O254" s="658"/>
      <c r="P254" s="658"/>
      <c r="Q254" s="672"/>
      <c r="R254" s="259"/>
      <c r="S254" s="233"/>
      <c r="T254" s="233"/>
      <c r="U254" s="233"/>
      <c r="V254" s="233"/>
      <c r="W254" s="231"/>
      <c r="X254" s="259"/>
      <c r="Y254" s="233"/>
      <c r="Z254" s="233"/>
      <c r="AA254" s="233"/>
    </row>
    <row r="255" spans="1:27" s="196" customFormat="1" ht="228" x14ac:dyDescent="0.2">
      <c r="A255" s="188" t="s">
        <v>261</v>
      </c>
      <c r="B255" s="248" t="s">
        <v>753</v>
      </c>
      <c r="C255" s="453">
        <v>1278392.6599999999</v>
      </c>
      <c r="D255" s="450" t="s">
        <v>349</v>
      </c>
      <c r="E255" s="443">
        <v>793.14</v>
      </c>
      <c r="F255" s="193">
        <v>1933</v>
      </c>
      <c r="G255" s="444" t="s">
        <v>239</v>
      </c>
      <c r="H255" s="195" t="s">
        <v>240</v>
      </c>
      <c r="I255" s="195" t="s">
        <v>214</v>
      </c>
      <c r="J255" s="451" t="s">
        <v>4374</v>
      </c>
      <c r="K255" s="195" t="s">
        <v>559</v>
      </c>
      <c r="L255" s="195" t="s">
        <v>4378</v>
      </c>
      <c r="M255" s="195" t="s">
        <v>674</v>
      </c>
      <c r="N255" s="195" t="s">
        <v>674</v>
      </c>
      <c r="O255" s="195" t="s">
        <v>663</v>
      </c>
      <c r="P255" s="195" t="s">
        <v>663</v>
      </c>
      <c r="Q255" s="206" t="s">
        <v>663</v>
      </c>
      <c r="R255" s="260"/>
      <c r="S255" s="261"/>
      <c r="T255" s="262"/>
      <c r="U255" s="442"/>
      <c r="V255" s="442"/>
      <c r="W255" s="238"/>
      <c r="X255" s="260"/>
      <c r="Y255" s="261"/>
      <c r="Z255" s="262"/>
      <c r="AA255" s="442"/>
    </row>
    <row r="256" spans="1:27" s="455" customFormat="1" ht="48" x14ac:dyDescent="0.2">
      <c r="A256" s="188" t="s">
        <v>263</v>
      </c>
      <c r="B256" s="248" t="s">
        <v>4399</v>
      </c>
      <c r="C256" s="458" t="s">
        <v>2510</v>
      </c>
      <c r="D256" s="458" t="s">
        <v>2510</v>
      </c>
      <c r="E256" s="443">
        <v>191.7</v>
      </c>
      <c r="F256" s="458" t="s">
        <v>2510</v>
      </c>
      <c r="G256" s="458" t="s">
        <v>2510</v>
      </c>
      <c r="H256" s="458" t="s">
        <v>2510</v>
      </c>
      <c r="I256" s="458" t="s">
        <v>2510</v>
      </c>
      <c r="J256" s="195" t="s">
        <v>4375</v>
      </c>
      <c r="K256" s="195" t="s">
        <v>4376</v>
      </c>
      <c r="L256" s="195" t="s">
        <v>4377</v>
      </c>
      <c r="M256" s="195" t="s">
        <v>674</v>
      </c>
      <c r="N256" s="195" t="s">
        <v>663</v>
      </c>
      <c r="O256" s="195" t="s">
        <v>663</v>
      </c>
      <c r="P256" s="195" t="s">
        <v>663</v>
      </c>
      <c r="Q256" s="206" t="s">
        <v>663</v>
      </c>
      <c r="R256" s="260"/>
      <c r="S256" s="264"/>
      <c r="T256" s="262"/>
      <c r="U256" s="442"/>
      <c r="V256" s="442"/>
      <c r="W256" s="454"/>
      <c r="X256" s="260"/>
      <c r="Y256" s="264"/>
      <c r="Z256" s="262"/>
      <c r="AA256" s="442"/>
    </row>
    <row r="257" spans="1:27" s="455" customFormat="1" ht="38.25" x14ac:dyDescent="0.2">
      <c r="A257" s="188" t="s">
        <v>264</v>
      </c>
      <c r="B257" s="248" t="s">
        <v>4400</v>
      </c>
      <c r="C257" s="458" t="s">
        <v>2510</v>
      </c>
      <c r="D257" s="458" t="s">
        <v>2510</v>
      </c>
      <c r="E257" s="443">
        <v>39</v>
      </c>
      <c r="F257" s="458" t="s">
        <v>2510</v>
      </c>
      <c r="G257" s="458" t="s">
        <v>2510</v>
      </c>
      <c r="H257" s="458" t="s">
        <v>2510</v>
      </c>
      <c r="I257" s="458" t="s">
        <v>2510</v>
      </c>
      <c r="J257" s="451" t="s">
        <v>379</v>
      </c>
      <c r="K257" s="195" t="s">
        <v>4380</v>
      </c>
      <c r="L257" s="195" t="s">
        <v>557</v>
      </c>
      <c r="M257" s="195" t="s">
        <v>674</v>
      </c>
      <c r="N257" s="195" t="s">
        <v>663</v>
      </c>
      <c r="O257" s="195" t="s">
        <v>663</v>
      </c>
      <c r="P257" s="195" t="s">
        <v>663</v>
      </c>
      <c r="Q257" s="206" t="s">
        <v>663</v>
      </c>
      <c r="R257" s="231"/>
      <c r="S257" s="264"/>
      <c r="T257" s="264"/>
      <c r="U257" s="238"/>
      <c r="V257" s="238"/>
      <c r="W257" s="454"/>
      <c r="X257" s="231"/>
      <c r="Y257" s="264"/>
      <c r="Z257" s="264"/>
      <c r="AA257" s="238"/>
    </row>
    <row r="258" spans="1:27" s="455" customFormat="1" ht="48" x14ac:dyDescent="0.2">
      <c r="A258" s="188" t="s">
        <v>265</v>
      </c>
      <c r="B258" s="248" t="s">
        <v>754</v>
      </c>
      <c r="C258" s="453">
        <v>515438.79</v>
      </c>
      <c r="D258" s="450" t="s">
        <v>349</v>
      </c>
      <c r="E258" s="443">
        <v>191.1</v>
      </c>
      <c r="F258" s="193">
        <v>1989</v>
      </c>
      <c r="G258" s="444" t="s">
        <v>239</v>
      </c>
      <c r="H258" s="195" t="s">
        <v>241</v>
      </c>
      <c r="I258" s="195" t="s">
        <v>242</v>
      </c>
      <c r="J258" s="451" t="s">
        <v>380</v>
      </c>
      <c r="K258" s="195" t="s">
        <v>4387</v>
      </c>
      <c r="L258" s="195" t="s">
        <v>4386</v>
      </c>
      <c r="M258" s="195" t="s">
        <v>674</v>
      </c>
      <c r="N258" s="195" t="s">
        <v>663</v>
      </c>
      <c r="O258" s="195" t="s">
        <v>663</v>
      </c>
      <c r="P258" s="195" t="s">
        <v>663</v>
      </c>
      <c r="Q258" s="206" t="s">
        <v>663</v>
      </c>
      <c r="R258" s="454"/>
      <c r="S258" s="454"/>
      <c r="T258" s="454"/>
      <c r="U258" s="454"/>
      <c r="V258" s="454"/>
      <c r="W258" s="454"/>
      <c r="X258" s="454"/>
      <c r="Y258" s="454"/>
      <c r="Z258" s="454"/>
      <c r="AA258" s="454"/>
    </row>
    <row r="259" spans="1:27" s="455" customFormat="1" ht="60" x14ac:dyDescent="0.2">
      <c r="A259" s="188" t="s">
        <v>266</v>
      </c>
      <c r="B259" s="248" t="s">
        <v>4392</v>
      </c>
      <c r="C259" s="458" t="s">
        <v>2510</v>
      </c>
      <c r="D259" s="458" t="s">
        <v>2510</v>
      </c>
      <c r="E259" s="236">
        <v>65</v>
      </c>
      <c r="F259" s="458" t="s">
        <v>2510</v>
      </c>
      <c r="G259" s="458" t="s">
        <v>2510</v>
      </c>
      <c r="H259" s="458" t="s">
        <v>2510</v>
      </c>
      <c r="I259" s="458" t="s">
        <v>2510</v>
      </c>
      <c r="J259" s="224" t="s">
        <v>2510</v>
      </c>
      <c r="K259" s="195" t="s">
        <v>4393</v>
      </c>
      <c r="L259" s="195" t="s">
        <v>557</v>
      </c>
      <c r="M259" s="195" t="s">
        <v>674</v>
      </c>
      <c r="N259" s="195" t="s">
        <v>663</v>
      </c>
      <c r="O259" s="195" t="s">
        <v>663</v>
      </c>
      <c r="P259" s="195" t="s">
        <v>663</v>
      </c>
      <c r="Q259" s="206" t="s">
        <v>663</v>
      </c>
    </row>
    <row r="260" spans="1:27" s="455" customFormat="1" ht="38.25" x14ac:dyDescent="0.2">
      <c r="A260" s="188" t="s">
        <v>267</v>
      </c>
      <c r="B260" s="248" t="s">
        <v>4403</v>
      </c>
      <c r="C260" s="458" t="s">
        <v>2510</v>
      </c>
      <c r="D260" s="458" t="s">
        <v>2510</v>
      </c>
      <c r="E260" s="443">
        <v>40</v>
      </c>
      <c r="F260" s="458" t="s">
        <v>2510</v>
      </c>
      <c r="G260" s="458" t="s">
        <v>2510</v>
      </c>
      <c r="H260" s="458" t="s">
        <v>2510</v>
      </c>
      <c r="I260" s="458" t="s">
        <v>2510</v>
      </c>
      <c r="J260" s="224" t="s">
        <v>2510</v>
      </c>
      <c r="K260" s="195" t="s">
        <v>558</v>
      </c>
      <c r="L260" s="224" t="s">
        <v>605</v>
      </c>
      <c r="M260" s="195" t="s">
        <v>674</v>
      </c>
      <c r="N260" s="195" t="s">
        <v>663</v>
      </c>
      <c r="O260" s="195" t="s">
        <v>663</v>
      </c>
      <c r="P260" s="195" t="s">
        <v>663</v>
      </c>
      <c r="Q260" s="206" t="s">
        <v>663</v>
      </c>
    </row>
    <row r="261" spans="1:27" s="455" customFormat="1" ht="48" x14ac:dyDescent="0.2">
      <c r="A261" s="188" t="s">
        <v>268</v>
      </c>
      <c r="B261" s="248" t="s">
        <v>4394</v>
      </c>
      <c r="C261" s="458" t="s">
        <v>2510</v>
      </c>
      <c r="D261" s="458" t="s">
        <v>2510</v>
      </c>
      <c r="E261" s="443">
        <v>87.85</v>
      </c>
      <c r="F261" s="458" t="s">
        <v>2510</v>
      </c>
      <c r="G261" s="458" t="s">
        <v>2510</v>
      </c>
      <c r="H261" s="458" t="s">
        <v>2510</v>
      </c>
      <c r="I261" s="458" t="s">
        <v>2510</v>
      </c>
      <c r="J261" s="195" t="s">
        <v>381</v>
      </c>
      <c r="K261" s="195" t="s">
        <v>560</v>
      </c>
      <c r="L261" s="195" t="s">
        <v>556</v>
      </c>
      <c r="M261" s="195" t="s">
        <v>674</v>
      </c>
      <c r="N261" s="195" t="s">
        <v>663</v>
      </c>
      <c r="O261" s="195" t="s">
        <v>663</v>
      </c>
      <c r="P261" s="195" t="s">
        <v>663</v>
      </c>
      <c r="Q261" s="206" t="s">
        <v>663</v>
      </c>
    </row>
    <row r="262" spans="1:27" s="455" customFormat="1" ht="38.25" x14ac:dyDescent="0.2">
      <c r="A262" s="188" t="s">
        <v>269</v>
      </c>
      <c r="B262" s="248" t="s">
        <v>4395</v>
      </c>
      <c r="C262" s="458" t="s">
        <v>2510</v>
      </c>
      <c r="D262" s="458" t="s">
        <v>2510</v>
      </c>
      <c r="E262" s="443">
        <v>87.8</v>
      </c>
      <c r="F262" s="458" t="s">
        <v>2510</v>
      </c>
      <c r="G262" s="458" t="s">
        <v>2510</v>
      </c>
      <c r="H262" s="458" t="s">
        <v>2510</v>
      </c>
      <c r="I262" s="458" t="s">
        <v>2510</v>
      </c>
      <c r="J262" s="195" t="s">
        <v>378</v>
      </c>
      <c r="K262" s="195" t="s">
        <v>558</v>
      </c>
      <c r="L262" s="195" t="s">
        <v>556</v>
      </c>
      <c r="M262" s="195" t="s">
        <v>674</v>
      </c>
      <c r="N262" s="195" t="s">
        <v>663</v>
      </c>
      <c r="O262" s="195" t="s">
        <v>663</v>
      </c>
      <c r="P262" s="195" t="s">
        <v>663</v>
      </c>
      <c r="Q262" s="206" t="s">
        <v>663</v>
      </c>
    </row>
    <row r="263" spans="1:27" s="455" customFormat="1" ht="24" customHeight="1" x14ac:dyDescent="0.2">
      <c r="A263" s="188" t="s">
        <v>270</v>
      </c>
      <c r="B263" s="248" t="s">
        <v>4407</v>
      </c>
      <c r="C263" s="458" t="s">
        <v>2510</v>
      </c>
      <c r="D263" s="458" t="s">
        <v>2510</v>
      </c>
      <c r="E263" s="443">
        <v>89.21</v>
      </c>
      <c r="F263" s="458" t="s">
        <v>2510</v>
      </c>
      <c r="G263" s="458" t="s">
        <v>2510</v>
      </c>
      <c r="H263" s="458" t="s">
        <v>2510</v>
      </c>
      <c r="I263" s="458" t="s">
        <v>2510</v>
      </c>
      <c r="J263" s="195" t="s">
        <v>4408</v>
      </c>
      <c r="K263" s="195" t="s">
        <v>571</v>
      </c>
      <c r="L263" s="195" t="s">
        <v>557</v>
      </c>
      <c r="M263" s="195" t="s">
        <v>674</v>
      </c>
      <c r="N263" s="195" t="s">
        <v>663</v>
      </c>
      <c r="O263" s="195" t="s">
        <v>663</v>
      </c>
      <c r="P263" s="195" t="s">
        <v>663</v>
      </c>
      <c r="Q263" s="206" t="s">
        <v>663</v>
      </c>
    </row>
    <row r="264" spans="1:27" s="455" customFormat="1" ht="60" x14ac:dyDescent="0.2">
      <c r="A264" s="188" t="s">
        <v>271</v>
      </c>
      <c r="B264" s="248" t="s">
        <v>4396</v>
      </c>
      <c r="C264" s="458" t="s">
        <v>2510</v>
      </c>
      <c r="D264" s="458" t="s">
        <v>2510</v>
      </c>
      <c r="E264" s="443">
        <v>131</v>
      </c>
      <c r="F264" s="458" t="s">
        <v>2510</v>
      </c>
      <c r="G264" s="458" t="s">
        <v>2510</v>
      </c>
      <c r="H264" s="458" t="s">
        <v>2510</v>
      </c>
      <c r="I264" s="458" t="s">
        <v>2510</v>
      </c>
      <c r="J264" s="195" t="s">
        <v>4389</v>
      </c>
      <c r="K264" s="195" t="s">
        <v>4388</v>
      </c>
      <c r="L264" s="195" t="s">
        <v>566</v>
      </c>
      <c r="M264" s="195" t="s">
        <v>674</v>
      </c>
      <c r="N264" s="195" t="s">
        <v>663</v>
      </c>
      <c r="O264" s="195" t="s">
        <v>663</v>
      </c>
      <c r="P264" s="195" t="s">
        <v>663</v>
      </c>
      <c r="Q264" s="206" t="s">
        <v>663</v>
      </c>
      <c r="R264" s="457"/>
    </row>
    <row r="265" spans="1:27" s="455" customFormat="1" ht="48" x14ac:dyDescent="0.2">
      <c r="A265" s="188" t="s">
        <v>272</v>
      </c>
      <c r="B265" s="248" t="s">
        <v>4397</v>
      </c>
      <c r="C265" s="458" t="s">
        <v>2510</v>
      </c>
      <c r="D265" s="458" t="s">
        <v>2510</v>
      </c>
      <c r="E265" s="443">
        <v>49.6</v>
      </c>
      <c r="F265" s="458" t="s">
        <v>2510</v>
      </c>
      <c r="G265" s="458" t="s">
        <v>2510</v>
      </c>
      <c r="H265" s="458" t="s">
        <v>2510</v>
      </c>
      <c r="I265" s="458" t="s">
        <v>2510</v>
      </c>
      <c r="J265" s="195" t="s">
        <v>4402</v>
      </c>
      <c r="K265" s="195" t="s">
        <v>572</v>
      </c>
      <c r="L265" s="195" t="s">
        <v>4379</v>
      </c>
      <c r="M265" s="195" t="s">
        <v>674</v>
      </c>
      <c r="N265" s="195" t="s">
        <v>663</v>
      </c>
      <c r="O265" s="195" t="s">
        <v>663</v>
      </c>
      <c r="P265" s="195" t="s">
        <v>663</v>
      </c>
      <c r="Q265" s="206" t="s">
        <v>663</v>
      </c>
    </row>
    <row r="266" spans="1:27" s="455" customFormat="1" ht="38.25" x14ac:dyDescent="0.2">
      <c r="A266" s="188" t="s">
        <v>273</v>
      </c>
      <c r="B266" s="248" t="s">
        <v>4390</v>
      </c>
      <c r="C266" s="458" t="s">
        <v>2510</v>
      </c>
      <c r="D266" s="458" t="s">
        <v>2510</v>
      </c>
      <c r="E266" s="443">
        <v>72.2</v>
      </c>
      <c r="F266" s="458" t="s">
        <v>2510</v>
      </c>
      <c r="G266" s="458" t="s">
        <v>2510</v>
      </c>
      <c r="H266" s="458" t="s">
        <v>2510</v>
      </c>
      <c r="I266" s="458" t="s">
        <v>2510</v>
      </c>
      <c r="J266" s="195" t="s">
        <v>4391</v>
      </c>
      <c r="K266" s="195" t="s">
        <v>558</v>
      </c>
      <c r="L266" s="224" t="s">
        <v>2510</v>
      </c>
      <c r="M266" s="195" t="s">
        <v>674</v>
      </c>
      <c r="N266" s="195" t="s">
        <v>663</v>
      </c>
      <c r="O266" s="195" t="s">
        <v>663</v>
      </c>
      <c r="P266" s="195" t="s">
        <v>663</v>
      </c>
      <c r="Q266" s="206" t="s">
        <v>663</v>
      </c>
    </row>
    <row r="267" spans="1:27" s="196" customFormat="1" ht="132" x14ac:dyDescent="0.2">
      <c r="A267" s="188" t="s">
        <v>274</v>
      </c>
      <c r="B267" s="248" t="s">
        <v>755</v>
      </c>
      <c r="C267" s="456">
        <v>5063215.9400000004</v>
      </c>
      <c r="D267" s="450" t="s">
        <v>349</v>
      </c>
      <c r="E267" s="443">
        <v>1598.22</v>
      </c>
      <c r="F267" s="459">
        <v>1950</v>
      </c>
      <c r="G267" s="458" t="s">
        <v>233</v>
      </c>
      <c r="H267" s="458" t="s">
        <v>2510</v>
      </c>
      <c r="I267" s="458" t="s">
        <v>182</v>
      </c>
      <c r="J267" s="195" t="s">
        <v>4404</v>
      </c>
      <c r="K267" s="195" t="s">
        <v>4406</v>
      </c>
      <c r="L267" s="195" t="s">
        <v>4405</v>
      </c>
      <c r="M267" s="195" t="s">
        <v>674</v>
      </c>
      <c r="N267" s="195" t="s">
        <v>663</v>
      </c>
      <c r="O267" s="195" t="s">
        <v>663</v>
      </c>
      <c r="P267" s="195" t="s">
        <v>663</v>
      </c>
      <c r="Q267" s="206" t="s">
        <v>663</v>
      </c>
    </row>
    <row r="268" spans="1:27" s="196" customFormat="1" ht="36" x14ac:dyDescent="0.2">
      <c r="A268" s="188" t="s">
        <v>275</v>
      </c>
      <c r="B268" s="248" t="s">
        <v>756</v>
      </c>
      <c r="C268" s="456">
        <v>1047834.73</v>
      </c>
      <c r="D268" s="450" t="s">
        <v>349</v>
      </c>
      <c r="E268" s="443" t="s">
        <v>2905</v>
      </c>
      <c r="F268" s="193">
        <v>1934</v>
      </c>
      <c r="G268" s="444" t="s">
        <v>588</v>
      </c>
      <c r="H268" s="195" t="s">
        <v>589</v>
      </c>
      <c r="I268" s="195" t="s">
        <v>182</v>
      </c>
      <c r="J268" s="195" t="s">
        <v>4381</v>
      </c>
      <c r="K268" s="195" t="s">
        <v>4382</v>
      </c>
      <c r="L268" s="195" t="s">
        <v>4383</v>
      </c>
      <c r="M268" s="195" t="s">
        <v>674</v>
      </c>
      <c r="N268" s="195" t="s">
        <v>663</v>
      </c>
      <c r="O268" s="195" t="s">
        <v>663</v>
      </c>
      <c r="P268" s="195" t="s">
        <v>663</v>
      </c>
      <c r="Q268" s="206" t="s">
        <v>663</v>
      </c>
    </row>
    <row r="269" spans="1:27" s="196" customFormat="1" ht="48" x14ac:dyDescent="0.2">
      <c r="A269" s="188" t="s">
        <v>276</v>
      </c>
      <c r="B269" s="248" t="s">
        <v>4398</v>
      </c>
      <c r="C269" s="458" t="s">
        <v>2510</v>
      </c>
      <c r="D269" s="458" t="s">
        <v>2510</v>
      </c>
      <c r="E269" s="458" t="s">
        <v>2510</v>
      </c>
      <c r="F269" s="193" t="s">
        <v>2905</v>
      </c>
      <c r="G269" s="458" t="s">
        <v>2510</v>
      </c>
      <c r="H269" s="458" t="s">
        <v>2510</v>
      </c>
      <c r="I269" s="458" t="s">
        <v>2510</v>
      </c>
      <c r="J269" s="195" t="s">
        <v>4401</v>
      </c>
      <c r="K269" s="195" t="s">
        <v>4385</v>
      </c>
      <c r="L269" s="195" t="s">
        <v>4384</v>
      </c>
      <c r="M269" s="195" t="s">
        <v>674</v>
      </c>
      <c r="N269" s="195" t="s">
        <v>663</v>
      </c>
      <c r="O269" s="195" t="s">
        <v>663</v>
      </c>
      <c r="P269" s="195" t="s">
        <v>663</v>
      </c>
      <c r="Q269" s="206" t="s">
        <v>663</v>
      </c>
    </row>
    <row r="270" spans="1:27" s="196" customFormat="1" x14ac:dyDescent="0.2">
      <c r="A270" s="188" t="s">
        <v>277</v>
      </c>
      <c r="B270" s="248" t="s">
        <v>737</v>
      </c>
      <c r="C270" s="460">
        <v>471738.23</v>
      </c>
      <c r="D270" s="450" t="s">
        <v>349</v>
      </c>
      <c r="E270" s="660"/>
      <c r="F270" s="661"/>
      <c r="G270" s="661"/>
      <c r="H270" s="661"/>
      <c r="I270" s="661"/>
      <c r="J270" s="661"/>
      <c r="K270" s="661"/>
      <c r="L270" s="661"/>
      <c r="M270" s="661"/>
      <c r="N270" s="661"/>
      <c r="O270" s="661"/>
      <c r="P270" s="661"/>
      <c r="Q270" s="662"/>
    </row>
    <row r="271" spans="1:27" s="196" customFormat="1" ht="12.95" customHeight="1" thickBot="1" x14ac:dyDescent="0.25">
      <c r="A271" s="197" t="s">
        <v>278</v>
      </c>
      <c r="B271" s="461" t="s">
        <v>356</v>
      </c>
      <c r="C271" s="462">
        <v>1512296.79</v>
      </c>
      <c r="D271" s="452" t="s">
        <v>349</v>
      </c>
      <c r="E271" s="663"/>
      <c r="F271" s="664"/>
      <c r="G271" s="664"/>
      <c r="H271" s="664"/>
      <c r="I271" s="664"/>
      <c r="J271" s="664"/>
      <c r="K271" s="664"/>
      <c r="L271" s="664"/>
      <c r="M271" s="664"/>
      <c r="N271" s="664"/>
      <c r="O271" s="664"/>
      <c r="P271" s="664"/>
      <c r="Q271" s="665"/>
    </row>
    <row r="272" spans="1:27" s="1" customFormat="1" ht="13.5" thickBot="1" x14ac:dyDescent="0.25">
      <c r="A272" s="24"/>
      <c r="B272" s="26"/>
      <c r="C272" s="30"/>
      <c r="D272" s="28"/>
      <c r="E272" s="24"/>
      <c r="F272" s="24"/>
      <c r="G272" s="24"/>
      <c r="H272" s="28"/>
      <c r="I272" s="28"/>
      <c r="J272" s="28"/>
      <c r="K272" s="28"/>
      <c r="L272" s="28"/>
      <c r="M272" s="28"/>
      <c r="N272" s="28"/>
      <c r="O272" s="28"/>
      <c r="P272" s="28"/>
      <c r="Q272" s="201"/>
    </row>
    <row r="273" spans="1:17" s="82" customFormat="1" ht="26.25" customHeight="1" x14ac:dyDescent="0.2">
      <c r="A273" s="181" t="s">
        <v>298</v>
      </c>
      <c r="B273" s="182" t="s">
        <v>630</v>
      </c>
      <c r="C273" s="704" t="s">
        <v>260</v>
      </c>
      <c r="D273" s="696" t="s">
        <v>2887</v>
      </c>
      <c r="E273" s="657" t="s">
        <v>351</v>
      </c>
      <c r="F273" s="666" t="s">
        <v>352</v>
      </c>
      <c r="G273" s="659" t="s">
        <v>350</v>
      </c>
      <c r="H273" s="659"/>
      <c r="I273" s="659"/>
      <c r="J273" s="657" t="s">
        <v>355</v>
      </c>
      <c r="K273" s="656" t="s">
        <v>648</v>
      </c>
      <c r="L273" s="656"/>
      <c r="M273" s="657" t="s">
        <v>670</v>
      </c>
      <c r="N273" s="657" t="s">
        <v>671</v>
      </c>
      <c r="O273" s="657" t="s">
        <v>672</v>
      </c>
      <c r="P273" s="657" t="s">
        <v>673</v>
      </c>
      <c r="Q273" s="671" t="s">
        <v>2871</v>
      </c>
    </row>
    <row r="274" spans="1:17" s="7" customFormat="1" ht="24.75" customHeight="1" x14ac:dyDescent="0.2">
      <c r="A274" s="184" t="s">
        <v>258</v>
      </c>
      <c r="B274" s="185" t="s">
        <v>259</v>
      </c>
      <c r="C274" s="705"/>
      <c r="D274" s="697"/>
      <c r="E274" s="658"/>
      <c r="F274" s="667"/>
      <c r="G274" s="185" t="s">
        <v>353</v>
      </c>
      <c r="H274" s="185" t="s">
        <v>354</v>
      </c>
      <c r="I274" s="185" t="s">
        <v>173</v>
      </c>
      <c r="J274" s="658"/>
      <c r="K274" s="337" t="s">
        <v>542</v>
      </c>
      <c r="L274" s="337" t="s">
        <v>498</v>
      </c>
      <c r="M274" s="658"/>
      <c r="N274" s="658"/>
      <c r="O274" s="658"/>
      <c r="P274" s="658"/>
      <c r="Q274" s="672"/>
    </row>
    <row r="275" spans="1:17" s="8" customFormat="1" ht="24" customHeight="1" x14ac:dyDescent="0.2">
      <c r="A275" s="188" t="s">
        <v>261</v>
      </c>
      <c r="B275" s="706" t="s">
        <v>508</v>
      </c>
      <c r="C275" s="706"/>
      <c r="D275" s="706"/>
      <c r="E275" s="711"/>
      <c r="F275" s="711"/>
      <c r="G275" s="711"/>
      <c r="H275" s="711"/>
      <c r="I275" s="711"/>
      <c r="J275" s="711"/>
      <c r="K275" s="711"/>
      <c r="L275" s="711"/>
      <c r="M275" s="711"/>
      <c r="N275" s="711"/>
      <c r="O275" s="711"/>
      <c r="P275" s="711"/>
      <c r="Q275" s="350"/>
    </row>
    <row r="276" spans="1:17" s="8" customFormat="1" ht="38.25" x14ac:dyDescent="0.2">
      <c r="A276" s="188" t="s">
        <v>263</v>
      </c>
      <c r="B276" s="340" t="s">
        <v>4254</v>
      </c>
      <c r="C276" s="351">
        <v>20205.16</v>
      </c>
      <c r="D276" s="195" t="s">
        <v>349</v>
      </c>
      <c r="E276" s="711"/>
      <c r="F276" s="711"/>
      <c r="G276" s="711"/>
      <c r="H276" s="711"/>
      <c r="I276" s="711"/>
      <c r="J276" s="711"/>
      <c r="K276" s="711"/>
      <c r="L276" s="711"/>
      <c r="M276" s="711"/>
      <c r="N276" s="711"/>
      <c r="O276" s="711"/>
      <c r="P276" s="711"/>
      <c r="Q276" s="350"/>
    </row>
    <row r="277" spans="1:17" s="8" customFormat="1" ht="25.5" x14ac:dyDescent="0.2">
      <c r="A277" s="188" t="s">
        <v>264</v>
      </c>
      <c r="B277" s="340" t="s">
        <v>4257</v>
      </c>
      <c r="C277" s="351">
        <v>17952</v>
      </c>
      <c r="D277" s="195" t="s">
        <v>349</v>
      </c>
      <c r="E277" s="711"/>
      <c r="F277" s="711"/>
      <c r="G277" s="711"/>
      <c r="H277" s="711"/>
      <c r="I277" s="711"/>
      <c r="J277" s="711"/>
      <c r="K277" s="711"/>
      <c r="L277" s="711"/>
      <c r="M277" s="711"/>
      <c r="N277" s="711"/>
      <c r="O277" s="711"/>
      <c r="P277" s="711"/>
      <c r="Q277" s="350"/>
    </row>
    <row r="278" spans="1:17" s="8" customFormat="1" ht="25.5" x14ac:dyDescent="0.2">
      <c r="A278" s="188" t="s">
        <v>265</v>
      </c>
      <c r="B278" s="340" t="s">
        <v>4256</v>
      </c>
      <c r="C278" s="351">
        <v>14957.95</v>
      </c>
      <c r="D278" s="195" t="s">
        <v>349</v>
      </c>
      <c r="E278" s="711"/>
      <c r="F278" s="711"/>
      <c r="G278" s="711"/>
      <c r="H278" s="711"/>
      <c r="I278" s="711"/>
      <c r="J278" s="711"/>
      <c r="K278" s="711"/>
      <c r="L278" s="711"/>
      <c r="M278" s="711"/>
      <c r="N278" s="711"/>
      <c r="O278" s="711"/>
      <c r="P278" s="711"/>
      <c r="Q278" s="350"/>
    </row>
    <row r="279" spans="1:17" s="8" customFormat="1" ht="25.5" x14ac:dyDescent="0.2">
      <c r="A279" s="188" t="s">
        <v>266</v>
      </c>
      <c r="B279" s="340" t="s">
        <v>4255</v>
      </c>
      <c r="C279" s="351">
        <v>13000.96</v>
      </c>
      <c r="D279" s="195" t="s">
        <v>349</v>
      </c>
      <c r="E279" s="711"/>
      <c r="F279" s="711"/>
      <c r="G279" s="711"/>
      <c r="H279" s="711"/>
      <c r="I279" s="711"/>
      <c r="J279" s="711"/>
      <c r="K279" s="711"/>
      <c r="L279" s="711"/>
      <c r="M279" s="711"/>
      <c r="N279" s="711"/>
      <c r="O279" s="711"/>
      <c r="P279" s="711"/>
      <c r="Q279" s="350"/>
    </row>
    <row r="280" spans="1:17" s="8" customFormat="1" ht="25.5" x14ac:dyDescent="0.2">
      <c r="A280" s="188" t="s">
        <v>267</v>
      </c>
      <c r="B280" s="340" t="s">
        <v>4258</v>
      </c>
      <c r="C280" s="351">
        <v>23969.96</v>
      </c>
      <c r="D280" s="195" t="s">
        <v>349</v>
      </c>
      <c r="E280" s="711"/>
      <c r="F280" s="711"/>
      <c r="G280" s="711"/>
      <c r="H280" s="711"/>
      <c r="I280" s="711"/>
      <c r="J280" s="711"/>
      <c r="K280" s="711"/>
      <c r="L280" s="711"/>
      <c r="M280" s="711"/>
      <c r="N280" s="711"/>
      <c r="O280" s="711"/>
      <c r="P280" s="711"/>
      <c r="Q280" s="350"/>
    </row>
    <row r="281" spans="1:17" s="8" customFormat="1" ht="39" thickBot="1" x14ac:dyDescent="0.25">
      <c r="A281" s="197" t="s">
        <v>268</v>
      </c>
      <c r="B281" s="352" t="s">
        <v>4253</v>
      </c>
      <c r="C281" s="353">
        <v>47447</v>
      </c>
      <c r="D281" s="354" t="s">
        <v>349</v>
      </c>
      <c r="E281" s="712"/>
      <c r="F281" s="712"/>
      <c r="G281" s="712"/>
      <c r="H281" s="712"/>
      <c r="I281" s="712"/>
      <c r="J281" s="712"/>
      <c r="K281" s="712"/>
      <c r="L281" s="712"/>
      <c r="M281" s="712"/>
      <c r="N281" s="712"/>
      <c r="O281" s="712"/>
      <c r="P281" s="712"/>
      <c r="Q281" s="355"/>
    </row>
    <row r="282" spans="1:17" s="1" customFormat="1" ht="13.5" thickBot="1" x14ac:dyDescent="0.25">
      <c r="B282" s="2"/>
      <c r="C282" s="6"/>
      <c r="D282" s="4"/>
      <c r="H282" s="4"/>
      <c r="I282" s="4"/>
      <c r="J282" s="4"/>
      <c r="K282" s="4"/>
      <c r="L282" s="4"/>
      <c r="M282" s="4"/>
      <c r="N282" s="4"/>
      <c r="O282" s="4"/>
      <c r="P282" s="4"/>
      <c r="Q282" s="201"/>
    </row>
    <row r="283" spans="1:17" s="183" customFormat="1" ht="25.5" customHeight="1" x14ac:dyDescent="0.2">
      <c r="A283" s="181" t="s">
        <v>299</v>
      </c>
      <c r="B283" s="182" t="s">
        <v>243</v>
      </c>
      <c r="C283" s="704" t="s">
        <v>260</v>
      </c>
      <c r="D283" s="696" t="s">
        <v>2887</v>
      </c>
      <c r="E283" s="709" t="s">
        <v>351</v>
      </c>
      <c r="F283" s="666" t="s">
        <v>352</v>
      </c>
      <c r="G283" s="659" t="s">
        <v>350</v>
      </c>
      <c r="H283" s="659"/>
      <c r="I283" s="659"/>
      <c r="J283" s="657" t="s">
        <v>355</v>
      </c>
      <c r="K283" s="656" t="s">
        <v>648</v>
      </c>
      <c r="L283" s="656"/>
      <c r="M283" s="657" t="s">
        <v>670</v>
      </c>
      <c r="N283" s="657" t="s">
        <v>671</v>
      </c>
      <c r="O283" s="657" t="s">
        <v>672</v>
      </c>
      <c r="P283" s="657" t="s">
        <v>673</v>
      </c>
      <c r="Q283" s="671" t="s">
        <v>2871</v>
      </c>
    </row>
    <row r="284" spans="1:17" s="187" customFormat="1" ht="24.75" customHeight="1" x14ac:dyDescent="0.2">
      <c r="A284" s="184" t="s">
        <v>258</v>
      </c>
      <c r="B284" s="185" t="s">
        <v>259</v>
      </c>
      <c r="C284" s="705"/>
      <c r="D284" s="697"/>
      <c r="E284" s="710"/>
      <c r="F284" s="667"/>
      <c r="G284" s="185" t="s">
        <v>353</v>
      </c>
      <c r="H284" s="185" t="s">
        <v>354</v>
      </c>
      <c r="I284" s="185" t="s">
        <v>173</v>
      </c>
      <c r="J284" s="658"/>
      <c r="K284" s="245" t="s">
        <v>542</v>
      </c>
      <c r="L284" s="245" t="s">
        <v>498</v>
      </c>
      <c r="M284" s="658"/>
      <c r="N284" s="658"/>
      <c r="O284" s="658"/>
      <c r="P284" s="658"/>
      <c r="Q284" s="672"/>
    </row>
    <row r="285" spans="1:17" s="196" customFormat="1" ht="24" x14ac:dyDescent="0.2">
      <c r="A285" s="188" t="s">
        <v>261</v>
      </c>
      <c r="B285" s="189" t="s">
        <v>393</v>
      </c>
      <c r="C285" s="190">
        <v>4690924.5</v>
      </c>
      <c r="D285" s="191" t="s">
        <v>349</v>
      </c>
      <c r="E285" s="247">
        <v>1957.91</v>
      </c>
      <c r="F285" s="193">
        <v>1989</v>
      </c>
      <c r="G285" s="194" t="s">
        <v>244</v>
      </c>
      <c r="H285" s="195" t="s">
        <v>245</v>
      </c>
      <c r="I285" s="195" t="s">
        <v>182</v>
      </c>
      <c r="J285" s="224" t="s">
        <v>2510</v>
      </c>
      <c r="K285" s="195" t="s">
        <v>2907</v>
      </c>
      <c r="L285" s="195" t="s">
        <v>558</v>
      </c>
      <c r="M285" s="195" t="s">
        <v>674</v>
      </c>
      <c r="N285" s="195" t="s">
        <v>663</v>
      </c>
      <c r="O285" s="195" t="s">
        <v>663</v>
      </c>
      <c r="P285" s="195" t="s">
        <v>663</v>
      </c>
      <c r="Q285" s="206" t="s">
        <v>663</v>
      </c>
    </row>
    <row r="286" spans="1:17" s="196" customFormat="1" ht="60" x14ac:dyDescent="0.2">
      <c r="A286" s="188" t="s">
        <v>263</v>
      </c>
      <c r="B286" s="189" t="s">
        <v>394</v>
      </c>
      <c r="C286" s="190">
        <v>2247218.71</v>
      </c>
      <c r="D286" s="191" t="s">
        <v>349</v>
      </c>
      <c r="E286" s="247">
        <v>410.46</v>
      </c>
      <c r="F286" s="193">
        <v>1917</v>
      </c>
      <c r="G286" s="194" t="s">
        <v>195</v>
      </c>
      <c r="H286" s="195" t="s">
        <v>181</v>
      </c>
      <c r="I286" s="195" t="s">
        <v>182</v>
      </c>
      <c r="J286" s="195" t="s">
        <v>695</v>
      </c>
      <c r="K286" s="195" t="s">
        <v>568</v>
      </c>
      <c r="L286" s="195" t="s">
        <v>570</v>
      </c>
      <c r="M286" s="195" t="s">
        <v>674</v>
      </c>
      <c r="N286" s="195" t="s">
        <v>663</v>
      </c>
      <c r="O286" s="195" t="s">
        <v>663</v>
      </c>
      <c r="P286" s="195" t="s">
        <v>663</v>
      </c>
      <c r="Q286" s="206" t="s">
        <v>663</v>
      </c>
    </row>
    <row r="287" spans="1:17" s="196" customFormat="1" ht="24" x14ac:dyDescent="0.2">
      <c r="A287" s="188" t="s">
        <v>264</v>
      </c>
      <c r="B287" s="189" t="s">
        <v>395</v>
      </c>
      <c r="C287" s="190">
        <v>2094807.53</v>
      </c>
      <c r="D287" s="191" t="s">
        <v>349</v>
      </c>
      <c r="E287" s="247">
        <v>1066</v>
      </c>
      <c r="F287" s="193">
        <v>1997</v>
      </c>
      <c r="G287" s="194" t="s">
        <v>246</v>
      </c>
      <c r="H287" s="195" t="s">
        <v>181</v>
      </c>
      <c r="I287" s="195" t="s">
        <v>247</v>
      </c>
      <c r="J287" s="224" t="s">
        <v>2510</v>
      </c>
      <c r="K287" s="195" t="s">
        <v>2908</v>
      </c>
      <c r="L287" s="195" t="s">
        <v>558</v>
      </c>
      <c r="M287" s="195" t="s">
        <v>674</v>
      </c>
      <c r="N287" s="195" t="s">
        <v>663</v>
      </c>
      <c r="O287" s="195" t="s">
        <v>663</v>
      </c>
      <c r="P287" s="195" t="s">
        <v>663</v>
      </c>
      <c r="Q287" s="206" t="s">
        <v>663</v>
      </c>
    </row>
    <row r="288" spans="1:17" s="196" customFormat="1" ht="36" x14ac:dyDescent="0.2">
      <c r="A288" s="188" t="s">
        <v>265</v>
      </c>
      <c r="B288" s="189" t="s">
        <v>594</v>
      </c>
      <c r="C288" s="190">
        <v>14936239.6</v>
      </c>
      <c r="D288" s="191" t="s">
        <v>349</v>
      </c>
      <c r="E288" s="247" t="s">
        <v>399</v>
      </c>
      <c r="F288" s="193" t="s">
        <v>248</v>
      </c>
      <c r="G288" s="194" t="s">
        <v>195</v>
      </c>
      <c r="H288" s="195" t="s">
        <v>249</v>
      </c>
      <c r="I288" s="195" t="s">
        <v>182</v>
      </c>
      <c r="J288" s="195" t="s">
        <v>2910</v>
      </c>
      <c r="K288" s="195" t="s">
        <v>2909</v>
      </c>
      <c r="L288" s="195" t="s">
        <v>561</v>
      </c>
      <c r="M288" s="195" t="s">
        <v>674</v>
      </c>
      <c r="N288" s="195" t="s">
        <v>663</v>
      </c>
      <c r="O288" s="195" t="s">
        <v>663</v>
      </c>
      <c r="P288" s="195" t="s">
        <v>663</v>
      </c>
      <c r="Q288" s="255" t="s">
        <v>663</v>
      </c>
    </row>
    <row r="289" spans="1:17" s="196" customFormat="1" ht="25.5" x14ac:dyDescent="0.2">
      <c r="A289" s="188" t="s">
        <v>266</v>
      </c>
      <c r="B289" s="189" t="s">
        <v>396</v>
      </c>
      <c r="C289" s="190">
        <v>627904</v>
      </c>
      <c r="D289" s="191" t="s">
        <v>349</v>
      </c>
      <c r="E289" s="247" t="s">
        <v>398</v>
      </c>
      <c r="F289" s="193">
        <v>1959</v>
      </c>
      <c r="G289" s="194" t="s">
        <v>195</v>
      </c>
      <c r="H289" s="195" t="s">
        <v>181</v>
      </c>
      <c r="I289" s="195" t="s">
        <v>182</v>
      </c>
      <c r="J289" s="224" t="s">
        <v>2510</v>
      </c>
      <c r="K289" s="195" t="s">
        <v>569</v>
      </c>
      <c r="L289" s="195" t="s">
        <v>558</v>
      </c>
      <c r="M289" s="195" t="s">
        <v>674</v>
      </c>
      <c r="N289" s="195" t="s">
        <v>663</v>
      </c>
      <c r="O289" s="195" t="s">
        <v>663</v>
      </c>
      <c r="P289" s="195" t="s">
        <v>663</v>
      </c>
      <c r="Q289" s="206" t="s">
        <v>663</v>
      </c>
    </row>
    <row r="290" spans="1:17" s="196" customFormat="1" ht="27" customHeight="1" x14ac:dyDescent="0.2">
      <c r="A290" s="188" t="s">
        <v>267</v>
      </c>
      <c r="B290" s="189" t="s">
        <v>741</v>
      </c>
      <c r="C290" s="237">
        <v>2029400</v>
      </c>
      <c r="D290" s="191" t="s">
        <v>349</v>
      </c>
      <c r="E290" s="254" t="s">
        <v>2510</v>
      </c>
      <c r="F290" s="236">
        <v>2009</v>
      </c>
      <c r="G290" s="687"/>
      <c r="H290" s="688"/>
      <c r="I290" s="688"/>
      <c r="J290" s="688"/>
      <c r="K290" s="688"/>
      <c r="L290" s="688"/>
      <c r="M290" s="688"/>
      <c r="N290" s="688"/>
      <c r="O290" s="688"/>
      <c r="P290" s="688"/>
      <c r="Q290" s="689"/>
    </row>
    <row r="291" spans="1:17" s="196" customFormat="1" ht="15" customHeight="1" x14ac:dyDescent="0.2">
      <c r="A291" s="188" t="s">
        <v>268</v>
      </c>
      <c r="B291" s="189" t="s">
        <v>397</v>
      </c>
      <c r="C291" s="237">
        <v>600829</v>
      </c>
      <c r="D291" s="191" t="s">
        <v>349</v>
      </c>
      <c r="E291" s="253" t="s">
        <v>2510</v>
      </c>
      <c r="F291" s="193">
        <v>1963</v>
      </c>
      <c r="G291" s="690"/>
      <c r="H291" s="691"/>
      <c r="I291" s="691"/>
      <c r="J291" s="691"/>
      <c r="K291" s="691"/>
      <c r="L291" s="691"/>
      <c r="M291" s="691"/>
      <c r="N291" s="691"/>
      <c r="O291" s="691"/>
      <c r="P291" s="691"/>
      <c r="Q291" s="692"/>
    </row>
    <row r="292" spans="1:17" s="196" customFormat="1" ht="15" customHeight="1" x14ac:dyDescent="0.2">
      <c r="A292" s="188" t="s">
        <v>269</v>
      </c>
      <c r="B292" s="189" t="s">
        <v>2911</v>
      </c>
      <c r="C292" s="237">
        <v>99942</v>
      </c>
      <c r="D292" s="191" t="s">
        <v>349</v>
      </c>
      <c r="E292" s="253" t="s">
        <v>2510</v>
      </c>
      <c r="F292" s="193">
        <v>2006</v>
      </c>
      <c r="G292" s="690"/>
      <c r="H292" s="691"/>
      <c r="I292" s="691"/>
      <c r="J292" s="691"/>
      <c r="K292" s="691"/>
      <c r="L292" s="691"/>
      <c r="M292" s="691"/>
      <c r="N292" s="691"/>
      <c r="O292" s="691"/>
      <c r="P292" s="691"/>
      <c r="Q292" s="692"/>
    </row>
    <row r="293" spans="1:17" s="196" customFormat="1" ht="25.5" x14ac:dyDescent="0.2">
      <c r="A293" s="188" t="s">
        <v>270</v>
      </c>
      <c r="B293" s="189" t="s">
        <v>762</v>
      </c>
      <c r="C293" s="237">
        <f>17432.3+3900</f>
        <v>21332.3</v>
      </c>
      <c r="D293" s="191" t="s">
        <v>349</v>
      </c>
      <c r="E293" s="247"/>
      <c r="F293" s="193"/>
      <c r="G293" s="690"/>
      <c r="H293" s="691"/>
      <c r="I293" s="691"/>
      <c r="J293" s="691"/>
      <c r="K293" s="691"/>
      <c r="L293" s="691"/>
      <c r="M293" s="691"/>
      <c r="N293" s="691"/>
      <c r="O293" s="691"/>
      <c r="P293" s="691"/>
      <c r="Q293" s="692"/>
    </row>
    <row r="294" spans="1:17" s="196" customFormat="1" x14ac:dyDescent="0.2">
      <c r="A294" s="188" t="s">
        <v>271</v>
      </c>
      <c r="B294" s="248" t="s">
        <v>2866</v>
      </c>
      <c r="C294" s="249">
        <v>42559.7</v>
      </c>
      <c r="D294" s="191" t="s">
        <v>349</v>
      </c>
      <c r="E294" s="247"/>
      <c r="F294" s="193"/>
      <c r="G294" s="690"/>
      <c r="H294" s="691"/>
      <c r="I294" s="691"/>
      <c r="J294" s="691"/>
      <c r="K294" s="691"/>
      <c r="L294" s="691"/>
      <c r="M294" s="691"/>
      <c r="N294" s="691"/>
      <c r="O294" s="691"/>
      <c r="P294" s="691"/>
      <c r="Q294" s="692"/>
    </row>
    <row r="295" spans="1:17" s="196" customFormat="1" x14ac:dyDescent="0.2">
      <c r="A295" s="188" t="s">
        <v>272</v>
      </c>
      <c r="B295" s="248" t="s">
        <v>2867</v>
      </c>
      <c r="C295" s="249">
        <v>36160.080000000002</v>
      </c>
      <c r="D295" s="191" t="s">
        <v>349</v>
      </c>
      <c r="E295" s="247"/>
      <c r="F295" s="193"/>
      <c r="G295" s="690"/>
      <c r="H295" s="691"/>
      <c r="I295" s="691"/>
      <c r="J295" s="691"/>
      <c r="K295" s="691"/>
      <c r="L295" s="691"/>
      <c r="M295" s="691"/>
      <c r="N295" s="691"/>
      <c r="O295" s="691"/>
      <c r="P295" s="691"/>
      <c r="Q295" s="692"/>
    </row>
    <row r="296" spans="1:17" s="196" customFormat="1" x14ac:dyDescent="0.2">
      <c r="A296" s="188" t="s">
        <v>273</v>
      </c>
      <c r="B296" s="248" t="s">
        <v>2868</v>
      </c>
      <c r="C296" s="249">
        <v>946037.06</v>
      </c>
      <c r="D296" s="191" t="s">
        <v>349</v>
      </c>
      <c r="E296" s="247"/>
      <c r="F296" s="193"/>
      <c r="G296" s="690"/>
      <c r="H296" s="691"/>
      <c r="I296" s="691"/>
      <c r="J296" s="691"/>
      <c r="K296" s="691"/>
      <c r="L296" s="691"/>
      <c r="M296" s="691"/>
      <c r="N296" s="691"/>
      <c r="O296" s="691"/>
      <c r="P296" s="691"/>
      <c r="Q296" s="692"/>
    </row>
    <row r="297" spans="1:17" s="196" customFormat="1" x14ac:dyDescent="0.2">
      <c r="A297" s="188" t="s">
        <v>274</v>
      </c>
      <c r="B297" s="248" t="s">
        <v>2869</v>
      </c>
      <c r="C297" s="249">
        <v>800058.72</v>
      </c>
      <c r="D297" s="191" t="s">
        <v>349</v>
      </c>
      <c r="E297" s="247"/>
      <c r="F297" s="193"/>
      <c r="G297" s="690"/>
      <c r="H297" s="691"/>
      <c r="I297" s="691"/>
      <c r="J297" s="691"/>
      <c r="K297" s="691"/>
      <c r="L297" s="691"/>
      <c r="M297" s="691"/>
      <c r="N297" s="691"/>
      <c r="O297" s="691"/>
      <c r="P297" s="691"/>
      <c r="Q297" s="692"/>
    </row>
    <row r="298" spans="1:17" s="196" customFormat="1" x14ac:dyDescent="0.2">
      <c r="A298" s="188" t="s">
        <v>275</v>
      </c>
      <c r="B298" s="248" t="s">
        <v>2870</v>
      </c>
      <c r="C298" s="249">
        <v>464901.78</v>
      </c>
      <c r="D298" s="191" t="s">
        <v>349</v>
      </c>
      <c r="E298" s="247"/>
      <c r="F298" s="193"/>
      <c r="G298" s="690"/>
      <c r="H298" s="691"/>
      <c r="I298" s="691"/>
      <c r="J298" s="691"/>
      <c r="K298" s="691"/>
      <c r="L298" s="691"/>
      <c r="M298" s="691"/>
      <c r="N298" s="691"/>
      <c r="O298" s="691"/>
      <c r="P298" s="691"/>
      <c r="Q298" s="692"/>
    </row>
    <row r="299" spans="1:17" s="196" customFormat="1" ht="15" customHeight="1" x14ac:dyDescent="0.2">
      <c r="A299" s="188" t="s">
        <v>276</v>
      </c>
      <c r="B299" s="189" t="s">
        <v>737</v>
      </c>
      <c r="C299" s="205">
        <v>120579.64</v>
      </c>
      <c r="D299" s="191" t="s">
        <v>349</v>
      </c>
      <c r="E299" s="707"/>
      <c r="F299" s="707"/>
      <c r="G299" s="690"/>
      <c r="H299" s="691"/>
      <c r="I299" s="691"/>
      <c r="J299" s="691"/>
      <c r="K299" s="691"/>
      <c r="L299" s="691"/>
      <c r="M299" s="691"/>
      <c r="N299" s="691"/>
      <c r="O299" s="691"/>
      <c r="P299" s="691"/>
      <c r="Q299" s="692"/>
    </row>
    <row r="300" spans="1:17" s="196" customFormat="1" ht="26.25" thickBot="1" x14ac:dyDescent="0.25">
      <c r="A300" s="218" t="s">
        <v>277</v>
      </c>
      <c r="B300" s="198" t="s">
        <v>742</v>
      </c>
      <c r="C300" s="199">
        <v>1325848.1499999999</v>
      </c>
      <c r="D300" s="200" t="s">
        <v>349</v>
      </c>
      <c r="E300" s="708"/>
      <c r="F300" s="708"/>
      <c r="G300" s="693"/>
      <c r="H300" s="694"/>
      <c r="I300" s="694"/>
      <c r="J300" s="694"/>
      <c r="K300" s="694"/>
      <c r="L300" s="694"/>
      <c r="M300" s="694"/>
      <c r="N300" s="694"/>
      <c r="O300" s="694"/>
      <c r="P300" s="694"/>
      <c r="Q300" s="695"/>
    </row>
    <row r="301" spans="1:17" s="1" customFormat="1" ht="13.5" thickBot="1" x14ac:dyDescent="0.25">
      <c r="B301" s="2"/>
      <c r="C301" s="3"/>
      <c r="D301" s="4"/>
      <c r="H301" s="4"/>
      <c r="I301" s="4"/>
      <c r="J301" s="5"/>
      <c r="K301" s="5"/>
      <c r="L301" s="5"/>
      <c r="M301" s="5"/>
      <c r="N301" s="5"/>
      <c r="O301" s="5"/>
      <c r="P301" s="4"/>
      <c r="Q301" s="201"/>
    </row>
    <row r="302" spans="1:17" s="183" customFormat="1" ht="25.5" customHeight="1" x14ac:dyDescent="0.2">
      <c r="A302" s="181" t="s">
        <v>300</v>
      </c>
      <c r="B302" s="182" t="s">
        <v>68</v>
      </c>
      <c r="C302" s="685" t="s">
        <v>260</v>
      </c>
      <c r="D302" s="696" t="s">
        <v>2887</v>
      </c>
      <c r="E302" s="677" t="s">
        <v>351</v>
      </c>
      <c r="F302" s="679" t="s">
        <v>352</v>
      </c>
      <c r="G302" s="659" t="s">
        <v>350</v>
      </c>
      <c r="H302" s="659"/>
      <c r="I302" s="659"/>
      <c r="J302" s="657" t="s">
        <v>355</v>
      </c>
      <c r="K302" s="656" t="s">
        <v>648</v>
      </c>
      <c r="L302" s="656"/>
      <c r="M302" s="657" t="s">
        <v>670</v>
      </c>
      <c r="N302" s="657" t="s">
        <v>671</v>
      </c>
      <c r="O302" s="657" t="s">
        <v>672</v>
      </c>
      <c r="P302" s="657" t="s">
        <v>673</v>
      </c>
      <c r="Q302" s="671" t="s">
        <v>2871</v>
      </c>
    </row>
    <row r="303" spans="1:17" s="183" customFormat="1" ht="24" customHeight="1" x14ac:dyDescent="0.2">
      <c r="A303" s="216" t="s">
        <v>258</v>
      </c>
      <c r="B303" s="217" t="s">
        <v>259</v>
      </c>
      <c r="C303" s="686"/>
      <c r="D303" s="697"/>
      <c r="E303" s="678"/>
      <c r="F303" s="680"/>
      <c r="G303" s="217" t="s">
        <v>353</v>
      </c>
      <c r="H303" s="185" t="s">
        <v>354</v>
      </c>
      <c r="I303" s="185" t="s">
        <v>173</v>
      </c>
      <c r="J303" s="658"/>
      <c r="K303" s="337" t="s">
        <v>542</v>
      </c>
      <c r="L303" s="337" t="s">
        <v>498</v>
      </c>
      <c r="M303" s="658"/>
      <c r="N303" s="658"/>
      <c r="O303" s="658"/>
      <c r="P303" s="658"/>
      <c r="Q303" s="672"/>
    </row>
    <row r="304" spans="1:17" s="196" customFormat="1" ht="27" customHeight="1" x14ac:dyDescent="0.2">
      <c r="A304" s="188" t="s">
        <v>261</v>
      </c>
      <c r="B304" s="706" t="s">
        <v>4278</v>
      </c>
      <c r="C304" s="706"/>
      <c r="D304" s="706"/>
      <c r="E304" s="716"/>
      <c r="F304" s="716"/>
      <c r="G304" s="716"/>
      <c r="H304" s="716"/>
      <c r="I304" s="716"/>
      <c r="J304" s="716"/>
      <c r="K304" s="716"/>
      <c r="L304" s="716"/>
      <c r="M304" s="716"/>
      <c r="N304" s="716"/>
      <c r="O304" s="716"/>
      <c r="P304" s="716"/>
      <c r="Q304" s="717"/>
    </row>
    <row r="305" spans="1:23" s="196" customFormat="1" ht="27" customHeight="1" x14ac:dyDescent="0.2">
      <c r="A305" s="188" t="s">
        <v>263</v>
      </c>
      <c r="B305" s="340" t="s">
        <v>737</v>
      </c>
      <c r="C305" s="263">
        <v>11807</v>
      </c>
      <c r="D305" s="194" t="s">
        <v>349</v>
      </c>
      <c r="E305" s="716"/>
      <c r="F305" s="716"/>
      <c r="G305" s="716"/>
      <c r="H305" s="716"/>
      <c r="I305" s="716"/>
      <c r="J305" s="716"/>
      <c r="K305" s="716"/>
      <c r="L305" s="716"/>
      <c r="M305" s="716"/>
      <c r="N305" s="716"/>
      <c r="O305" s="716"/>
      <c r="P305" s="716"/>
      <c r="Q305" s="717"/>
    </row>
    <row r="306" spans="1:23" s="196" customFormat="1" ht="15" customHeight="1" thickBot="1" x14ac:dyDescent="0.25">
      <c r="A306" s="218" t="s">
        <v>264</v>
      </c>
      <c r="B306" s="198" t="s">
        <v>356</v>
      </c>
      <c r="C306" s="530">
        <v>29718.52</v>
      </c>
      <c r="D306" s="200" t="s">
        <v>349</v>
      </c>
      <c r="E306" s="718"/>
      <c r="F306" s="718"/>
      <c r="G306" s="718"/>
      <c r="H306" s="718"/>
      <c r="I306" s="718"/>
      <c r="J306" s="718"/>
      <c r="K306" s="718"/>
      <c r="L306" s="718"/>
      <c r="M306" s="718"/>
      <c r="N306" s="718"/>
      <c r="O306" s="718"/>
      <c r="P306" s="718"/>
      <c r="Q306" s="719"/>
    </row>
    <row r="307" spans="1:23" s="1" customFormat="1" ht="13.5" thickBot="1" x14ac:dyDescent="0.25">
      <c r="B307" s="2"/>
      <c r="C307" s="27"/>
      <c r="D307" s="4"/>
      <c r="H307" s="4"/>
      <c r="I307" s="4"/>
      <c r="J307" s="5"/>
      <c r="K307" s="5"/>
      <c r="L307" s="5"/>
      <c r="M307" s="5"/>
      <c r="N307" s="5"/>
      <c r="O307" s="5"/>
      <c r="P307" s="5"/>
      <c r="Q307" s="201"/>
    </row>
    <row r="308" spans="1:23" s="82" customFormat="1" ht="15" customHeight="1" x14ac:dyDescent="0.2">
      <c r="A308" s="181" t="s">
        <v>301</v>
      </c>
      <c r="B308" s="182" t="s">
        <v>69</v>
      </c>
      <c r="C308" s="704" t="s">
        <v>260</v>
      </c>
      <c r="D308" s="696" t="s">
        <v>2887</v>
      </c>
      <c r="E308" s="657" t="s">
        <v>351</v>
      </c>
      <c r="F308" s="666" t="s">
        <v>352</v>
      </c>
      <c r="G308" s="659" t="s">
        <v>350</v>
      </c>
      <c r="H308" s="659"/>
      <c r="I308" s="659"/>
      <c r="J308" s="657" t="s">
        <v>355</v>
      </c>
      <c r="K308" s="656" t="s">
        <v>648</v>
      </c>
      <c r="L308" s="656"/>
      <c r="M308" s="657" t="s">
        <v>670</v>
      </c>
      <c r="N308" s="657" t="s">
        <v>671</v>
      </c>
      <c r="O308" s="657" t="s">
        <v>672</v>
      </c>
      <c r="P308" s="657" t="s">
        <v>673</v>
      </c>
      <c r="Q308" s="671" t="s">
        <v>2871</v>
      </c>
      <c r="R308" s="69"/>
      <c r="S308" s="69"/>
      <c r="T308" s="69"/>
      <c r="U308" s="69"/>
      <c r="V308" s="69"/>
    </row>
    <row r="309" spans="1:23" s="7" customFormat="1" ht="24" customHeight="1" x14ac:dyDescent="0.2">
      <c r="A309" s="184" t="s">
        <v>258</v>
      </c>
      <c r="B309" s="185" t="s">
        <v>259</v>
      </c>
      <c r="C309" s="705"/>
      <c r="D309" s="697"/>
      <c r="E309" s="658"/>
      <c r="F309" s="667"/>
      <c r="G309" s="185" t="s">
        <v>353</v>
      </c>
      <c r="H309" s="185" t="s">
        <v>354</v>
      </c>
      <c r="I309" s="185" t="s">
        <v>173</v>
      </c>
      <c r="J309" s="658"/>
      <c r="K309" s="337" t="s">
        <v>542</v>
      </c>
      <c r="L309" s="337" t="s">
        <v>498</v>
      </c>
      <c r="M309" s="658"/>
      <c r="N309" s="658"/>
      <c r="O309" s="658"/>
      <c r="P309" s="658"/>
      <c r="Q309" s="672"/>
      <c r="R309" s="280"/>
      <c r="S309" s="280"/>
      <c r="T309" s="280"/>
      <c r="U309" s="280"/>
      <c r="V309" s="280"/>
    </row>
    <row r="310" spans="1:23" s="8" customFormat="1" ht="132" x14ac:dyDescent="0.2">
      <c r="A310" s="188" t="s">
        <v>261</v>
      </c>
      <c r="B310" s="189" t="s">
        <v>382</v>
      </c>
      <c r="C310" s="190">
        <f>460710.33+1007623.66</f>
        <v>1468333.99</v>
      </c>
      <c r="D310" s="191" t="s">
        <v>349</v>
      </c>
      <c r="E310" s="339">
        <v>1450</v>
      </c>
      <c r="F310" s="193" t="s">
        <v>383</v>
      </c>
      <c r="G310" s="194" t="s">
        <v>250</v>
      </c>
      <c r="H310" s="195" t="s">
        <v>251</v>
      </c>
      <c r="I310" s="195" t="s">
        <v>252</v>
      </c>
      <c r="J310" s="195" t="s">
        <v>4269</v>
      </c>
      <c r="K310" s="195" t="s">
        <v>543</v>
      </c>
      <c r="L310" s="195" t="s">
        <v>4268</v>
      </c>
      <c r="M310" s="195" t="s">
        <v>674</v>
      </c>
      <c r="N310" s="195" t="s">
        <v>663</v>
      </c>
      <c r="O310" s="195" t="s">
        <v>663</v>
      </c>
      <c r="P310" s="195" t="s">
        <v>663</v>
      </c>
      <c r="Q310" s="206" t="s">
        <v>663</v>
      </c>
      <c r="R310" s="74"/>
      <c r="S310" s="89"/>
      <c r="T310" s="89"/>
      <c r="U310" s="89"/>
      <c r="V310" s="89"/>
      <c r="W310" s="720"/>
    </row>
    <row r="311" spans="1:23" s="8" customFormat="1" ht="19.5" customHeight="1" x14ac:dyDescent="0.2">
      <c r="A311" s="188" t="s">
        <v>263</v>
      </c>
      <c r="B311" s="189" t="s">
        <v>737</v>
      </c>
      <c r="C311" s="205">
        <v>204260.7</v>
      </c>
      <c r="D311" s="191" t="s">
        <v>349</v>
      </c>
      <c r="E311" s="716"/>
      <c r="F311" s="716"/>
      <c r="G311" s="716"/>
      <c r="H311" s="716"/>
      <c r="I311" s="716"/>
      <c r="J311" s="716"/>
      <c r="K311" s="716"/>
      <c r="L311" s="716"/>
      <c r="M311" s="716"/>
      <c r="N311" s="716"/>
      <c r="O311" s="716"/>
      <c r="P311" s="716"/>
      <c r="Q311" s="717"/>
      <c r="R311" s="72"/>
      <c r="S311" s="721"/>
      <c r="T311" s="721"/>
      <c r="U311" s="721"/>
      <c r="V311" s="721"/>
      <c r="W311" s="720"/>
    </row>
    <row r="312" spans="1:23" s="8" customFormat="1" ht="15" customHeight="1" thickBot="1" x14ac:dyDescent="0.25">
      <c r="A312" s="218" t="s">
        <v>264</v>
      </c>
      <c r="B312" s="198" t="s">
        <v>356</v>
      </c>
      <c r="C312" s="199">
        <v>581277.79</v>
      </c>
      <c r="D312" s="200" t="s">
        <v>349</v>
      </c>
      <c r="E312" s="718"/>
      <c r="F312" s="718"/>
      <c r="G312" s="718"/>
      <c r="H312" s="718"/>
      <c r="I312" s="718"/>
      <c r="J312" s="718"/>
      <c r="K312" s="718"/>
      <c r="L312" s="718"/>
      <c r="M312" s="718"/>
      <c r="N312" s="718"/>
      <c r="O312" s="718"/>
      <c r="P312" s="718"/>
      <c r="Q312" s="719"/>
      <c r="R312" s="72"/>
      <c r="S312" s="721"/>
      <c r="T312" s="721"/>
      <c r="U312" s="721"/>
      <c r="V312" s="721"/>
      <c r="W312" s="720"/>
    </row>
    <row r="313" spans="1:23" s="1" customFormat="1" ht="13.5" thickBot="1" x14ac:dyDescent="0.25">
      <c r="B313" s="2"/>
      <c r="C313" s="27"/>
      <c r="D313" s="4"/>
      <c r="E313" s="6"/>
      <c r="H313" s="4"/>
      <c r="I313" s="4"/>
      <c r="J313" s="5"/>
      <c r="K313" s="5"/>
      <c r="L313" s="5"/>
      <c r="M313" s="5"/>
      <c r="N313" s="5"/>
      <c r="O313" s="5"/>
      <c r="P313" s="5"/>
      <c r="Q313" s="201"/>
    </row>
    <row r="314" spans="1:23" s="183" customFormat="1" ht="25.5" customHeight="1" x14ac:dyDescent="0.2">
      <c r="A314" s="181" t="s">
        <v>302</v>
      </c>
      <c r="B314" s="182" t="s">
        <v>503</v>
      </c>
      <c r="C314" s="704" t="s">
        <v>260</v>
      </c>
      <c r="D314" s="696" t="s">
        <v>2887</v>
      </c>
      <c r="E314" s="657" t="s">
        <v>351</v>
      </c>
      <c r="F314" s="666" t="s">
        <v>352</v>
      </c>
      <c r="G314" s="659" t="s">
        <v>350</v>
      </c>
      <c r="H314" s="659"/>
      <c r="I314" s="659"/>
      <c r="J314" s="657" t="s">
        <v>355</v>
      </c>
      <c r="K314" s="656" t="s">
        <v>648</v>
      </c>
      <c r="L314" s="656"/>
      <c r="M314" s="657" t="s">
        <v>670</v>
      </c>
      <c r="N314" s="657" t="s">
        <v>671</v>
      </c>
      <c r="O314" s="657" t="s">
        <v>672</v>
      </c>
      <c r="P314" s="657" t="s">
        <v>673</v>
      </c>
      <c r="Q314" s="671" t="s">
        <v>2871</v>
      </c>
      <c r="T314" s="518"/>
      <c r="U314" s="518"/>
      <c r="V314" s="518"/>
    </row>
    <row r="315" spans="1:23" s="187" customFormat="1" ht="21.75" customHeight="1" x14ac:dyDescent="0.2">
      <c r="A315" s="184" t="s">
        <v>258</v>
      </c>
      <c r="B315" s="185" t="s">
        <v>259</v>
      </c>
      <c r="C315" s="705"/>
      <c r="D315" s="697"/>
      <c r="E315" s="658"/>
      <c r="F315" s="667"/>
      <c r="G315" s="185" t="s">
        <v>353</v>
      </c>
      <c r="H315" s="185" t="s">
        <v>354</v>
      </c>
      <c r="I315" s="185" t="s">
        <v>173</v>
      </c>
      <c r="J315" s="658"/>
      <c r="K315" s="469" t="s">
        <v>542</v>
      </c>
      <c r="L315" s="469" t="s">
        <v>498</v>
      </c>
      <c r="M315" s="658"/>
      <c r="N315" s="658"/>
      <c r="O315" s="658"/>
      <c r="P315" s="658"/>
      <c r="Q315" s="672"/>
      <c r="R315" s="259"/>
      <c r="S315" s="233"/>
      <c r="T315" s="233"/>
      <c r="U315" s="519"/>
      <c r="V315" s="519"/>
    </row>
    <row r="316" spans="1:23" s="196" customFormat="1" ht="12.75" customHeight="1" x14ac:dyDescent="0.2">
      <c r="A316" s="188" t="s">
        <v>261</v>
      </c>
      <c r="B316" s="248" t="s">
        <v>417</v>
      </c>
      <c r="C316" s="523">
        <v>259900</v>
      </c>
      <c r="D316" s="522" t="s">
        <v>361</v>
      </c>
      <c r="E316" s="730" t="s">
        <v>540</v>
      </c>
      <c r="F316" s="731"/>
      <c r="G316" s="731"/>
      <c r="H316" s="731"/>
      <c r="I316" s="731"/>
      <c r="J316" s="731"/>
      <c r="K316" s="731"/>
      <c r="L316" s="731"/>
      <c r="M316" s="731"/>
      <c r="N316" s="731"/>
      <c r="O316" s="731"/>
      <c r="P316" s="731"/>
      <c r="Q316" s="732"/>
      <c r="R316" s="271"/>
      <c r="S316" s="261"/>
      <c r="T316" s="262"/>
      <c r="U316" s="681"/>
      <c r="V316" s="471"/>
    </row>
    <row r="317" spans="1:23" s="196" customFormat="1" ht="12.75" customHeight="1" x14ac:dyDescent="0.2">
      <c r="A317" s="188" t="s">
        <v>263</v>
      </c>
      <c r="B317" s="248" t="s">
        <v>418</v>
      </c>
      <c r="C317" s="523">
        <v>228820</v>
      </c>
      <c r="D317" s="522" t="s">
        <v>361</v>
      </c>
      <c r="E317" s="736"/>
      <c r="F317" s="737"/>
      <c r="G317" s="737"/>
      <c r="H317" s="737"/>
      <c r="I317" s="737"/>
      <c r="J317" s="737"/>
      <c r="K317" s="737"/>
      <c r="L317" s="737"/>
      <c r="M317" s="737"/>
      <c r="N317" s="737"/>
      <c r="O317" s="737"/>
      <c r="P317" s="737"/>
      <c r="Q317" s="738"/>
      <c r="R317" s="271"/>
      <c r="S317" s="264"/>
      <c r="T317" s="262"/>
      <c r="U317" s="681"/>
      <c r="V317" s="471"/>
    </row>
    <row r="318" spans="1:23" s="196" customFormat="1" ht="12.75" customHeight="1" x14ac:dyDescent="0.2">
      <c r="A318" s="188" t="s">
        <v>264</v>
      </c>
      <c r="B318" s="248" t="s">
        <v>419</v>
      </c>
      <c r="C318" s="523">
        <v>1229806.52</v>
      </c>
      <c r="D318" s="522" t="s">
        <v>349</v>
      </c>
      <c r="E318" s="736"/>
      <c r="F318" s="737"/>
      <c r="G318" s="737"/>
      <c r="H318" s="737"/>
      <c r="I318" s="737"/>
      <c r="J318" s="737"/>
      <c r="K318" s="737"/>
      <c r="L318" s="737"/>
      <c r="M318" s="737"/>
      <c r="N318" s="737"/>
      <c r="O318" s="737"/>
      <c r="P318" s="737"/>
      <c r="Q318" s="738"/>
      <c r="R318" s="271"/>
      <c r="S318" s="264"/>
      <c r="T318" s="262"/>
      <c r="U318" s="520"/>
      <c r="V318" s="520"/>
    </row>
    <row r="319" spans="1:23" s="196" customFormat="1" ht="12.75" customHeight="1" x14ac:dyDescent="0.2">
      <c r="A319" s="188" t="s">
        <v>265</v>
      </c>
      <c r="B319" s="248" t="s">
        <v>640</v>
      </c>
      <c r="C319" s="523">
        <v>173300</v>
      </c>
      <c r="D319" s="522" t="s">
        <v>361</v>
      </c>
      <c r="E319" s="736"/>
      <c r="F319" s="737"/>
      <c r="G319" s="737"/>
      <c r="H319" s="737"/>
      <c r="I319" s="737"/>
      <c r="J319" s="737"/>
      <c r="K319" s="737"/>
      <c r="L319" s="737"/>
      <c r="M319" s="737"/>
      <c r="N319" s="737"/>
      <c r="O319" s="737"/>
      <c r="P319" s="737"/>
      <c r="Q319" s="738"/>
      <c r="R319" s="271"/>
      <c r="S319" s="273"/>
      <c r="T319" s="262"/>
      <c r="U319" s="238"/>
      <c r="V319" s="238"/>
    </row>
    <row r="320" spans="1:23" s="196" customFormat="1" ht="12.75" customHeight="1" x14ac:dyDescent="0.2">
      <c r="A320" s="188" t="s">
        <v>266</v>
      </c>
      <c r="B320" s="248" t="s">
        <v>420</v>
      </c>
      <c r="C320" s="523">
        <v>362500</v>
      </c>
      <c r="D320" s="522" t="s">
        <v>361</v>
      </c>
      <c r="E320" s="736"/>
      <c r="F320" s="737"/>
      <c r="G320" s="737"/>
      <c r="H320" s="737"/>
      <c r="I320" s="737"/>
      <c r="J320" s="737"/>
      <c r="K320" s="737"/>
      <c r="L320" s="737"/>
      <c r="M320" s="737"/>
      <c r="N320" s="737"/>
      <c r="O320" s="737"/>
      <c r="P320" s="737"/>
      <c r="Q320" s="738"/>
      <c r="R320" s="271"/>
      <c r="S320" s="273"/>
      <c r="T320" s="262"/>
      <c r="U320" s="238"/>
      <c r="V320" s="238"/>
    </row>
    <row r="321" spans="1:22" s="196" customFormat="1" ht="12.75" customHeight="1" x14ac:dyDescent="0.2">
      <c r="A321" s="188" t="s">
        <v>267</v>
      </c>
      <c r="B321" s="248" t="s">
        <v>421</v>
      </c>
      <c r="C321" s="523">
        <v>503590</v>
      </c>
      <c r="D321" s="522" t="s">
        <v>361</v>
      </c>
      <c r="E321" s="736"/>
      <c r="F321" s="737"/>
      <c r="G321" s="737"/>
      <c r="H321" s="737"/>
      <c r="I321" s="737"/>
      <c r="J321" s="737"/>
      <c r="K321" s="737"/>
      <c r="L321" s="737"/>
      <c r="M321" s="737"/>
      <c r="N321" s="737"/>
      <c r="O321" s="737"/>
      <c r="P321" s="737"/>
      <c r="Q321" s="738"/>
      <c r="R321" s="271"/>
      <c r="S321" s="273"/>
      <c r="T321" s="262"/>
      <c r="U321" s="238"/>
      <c r="V321" s="238"/>
    </row>
    <row r="322" spans="1:22" s="196" customFormat="1" ht="12.75" customHeight="1" x14ac:dyDescent="0.2">
      <c r="A322" s="188" t="s">
        <v>268</v>
      </c>
      <c r="B322" s="248" t="s">
        <v>422</v>
      </c>
      <c r="C322" s="523">
        <v>622100</v>
      </c>
      <c r="D322" s="522" t="s">
        <v>361</v>
      </c>
      <c r="E322" s="736"/>
      <c r="F322" s="737"/>
      <c r="G322" s="737"/>
      <c r="H322" s="737"/>
      <c r="I322" s="737"/>
      <c r="J322" s="737"/>
      <c r="K322" s="737"/>
      <c r="L322" s="737"/>
      <c r="M322" s="737"/>
      <c r="N322" s="737"/>
      <c r="O322" s="737"/>
      <c r="P322" s="737"/>
      <c r="Q322" s="738"/>
      <c r="R322" s="271"/>
      <c r="S322" s="273"/>
      <c r="T322" s="262"/>
      <c r="U322" s="238"/>
      <c r="V322" s="238"/>
    </row>
    <row r="323" spans="1:22" s="196" customFormat="1" ht="12.75" customHeight="1" x14ac:dyDescent="0.2">
      <c r="A323" s="188" t="s">
        <v>269</v>
      </c>
      <c r="B323" s="248" t="s">
        <v>423</v>
      </c>
      <c r="C323" s="523">
        <v>391100</v>
      </c>
      <c r="D323" s="522" t="s">
        <v>361</v>
      </c>
      <c r="E323" s="736"/>
      <c r="F323" s="737"/>
      <c r="G323" s="737"/>
      <c r="H323" s="737"/>
      <c r="I323" s="737"/>
      <c r="J323" s="737"/>
      <c r="K323" s="737"/>
      <c r="L323" s="737"/>
      <c r="M323" s="737"/>
      <c r="N323" s="737"/>
      <c r="O323" s="737"/>
      <c r="P323" s="737"/>
      <c r="Q323" s="738"/>
      <c r="R323" s="271"/>
      <c r="S323" s="273"/>
      <c r="T323" s="262"/>
      <c r="U323" s="238"/>
      <c r="V323" s="238"/>
    </row>
    <row r="324" spans="1:22" s="196" customFormat="1" ht="12.75" customHeight="1" x14ac:dyDescent="0.2">
      <c r="A324" s="188" t="s">
        <v>270</v>
      </c>
      <c r="B324" s="248" t="s">
        <v>424</v>
      </c>
      <c r="C324" s="523">
        <v>1430300</v>
      </c>
      <c r="D324" s="522" t="s">
        <v>361</v>
      </c>
      <c r="E324" s="736"/>
      <c r="F324" s="737"/>
      <c r="G324" s="737"/>
      <c r="H324" s="737"/>
      <c r="I324" s="737"/>
      <c r="J324" s="737"/>
      <c r="K324" s="737"/>
      <c r="L324" s="737"/>
      <c r="M324" s="737"/>
      <c r="N324" s="737"/>
      <c r="O324" s="737"/>
      <c r="P324" s="737"/>
      <c r="Q324" s="738"/>
      <c r="R324" s="271"/>
      <c r="S324" s="273"/>
      <c r="T324" s="262"/>
      <c r="U324" s="238"/>
      <c r="V324" s="238"/>
    </row>
    <row r="325" spans="1:22" s="196" customFormat="1" ht="12.75" customHeight="1" x14ac:dyDescent="0.2">
      <c r="A325" s="188" t="s">
        <v>271</v>
      </c>
      <c r="B325" s="248" t="s">
        <v>425</v>
      </c>
      <c r="C325" s="523">
        <v>1087790</v>
      </c>
      <c r="D325" s="522" t="s">
        <v>361</v>
      </c>
      <c r="E325" s="736"/>
      <c r="F325" s="737"/>
      <c r="G325" s="737"/>
      <c r="H325" s="737"/>
      <c r="I325" s="737"/>
      <c r="J325" s="737"/>
      <c r="K325" s="737"/>
      <c r="L325" s="737"/>
      <c r="M325" s="737"/>
      <c r="N325" s="737"/>
      <c r="O325" s="737"/>
      <c r="P325" s="737"/>
      <c r="Q325" s="738"/>
      <c r="R325" s="271"/>
      <c r="S325" s="273"/>
      <c r="T325" s="262"/>
      <c r="U325" s="238"/>
      <c r="V325" s="238"/>
    </row>
    <row r="326" spans="1:22" s="196" customFormat="1" ht="12.75" customHeight="1" x14ac:dyDescent="0.2">
      <c r="A326" s="188" t="s">
        <v>272</v>
      </c>
      <c r="B326" s="248" t="s">
        <v>426</v>
      </c>
      <c r="C326" s="523">
        <v>265020</v>
      </c>
      <c r="D326" s="522" t="s">
        <v>361</v>
      </c>
      <c r="E326" s="736"/>
      <c r="F326" s="737"/>
      <c r="G326" s="737"/>
      <c r="H326" s="737"/>
      <c r="I326" s="737"/>
      <c r="J326" s="737"/>
      <c r="K326" s="737"/>
      <c r="L326" s="737"/>
      <c r="M326" s="737"/>
      <c r="N326" s="737"/>
      <c r="O326" s="737"/>
      <c r="P326" s="737"/>
      <c r="Q326" s="738"/>
      <c r="R326" s="271"/>
      <c r="S326" s="273"/>
      <c r="T326" s="262"/>
      <c r="U326" s="238"/>
      <c r="V326" s="238"/>
    </row>
    <row r="327" spans="1:22" s="196" customFormat="1" ht="12.75" customHeight="1" x14ac:dyDescent="0.2">
      <c r="A327" s="188" t="s">
        <v>273</v>
      </c>
      <c r="B327" s="248" t="s">
        <v>427</v>
      </c>
      <c r="C327" s="523">
        <v>439180</v>
      </c>
      <c r="D327" s="522" t="s">
        <v>361</v>
      </c>
      <c r="E327" s="736"/>
      <c r="F327" s="737"/>
      <c r="G327" s="737"/>
      <c r="H327" s="737"/>
      <c r="I327" s="737"/>
      <c r="J327" s="737"/>
      <c r="K327" s="737"/>
      <c r="L327" s="737"/>
      <c r="M327" s="737"/>
      <c r="N327" s="737"/>
      <c r="O327" s="737"/>
      <c r="P327" s="737"/>
      <c r="Q327" s="738"/>
      <c r="R327" s="271"/>
      <c r="S327" s="273"/>
      <c r="T327" s="262"/>
      <c r="U327" s="238"/>
      <c r="V327" s="238"/>
    </row>
    <row r="328" spans="1:22" s="196" customFormat="1" ht="12.75" customHeight="1" x14ac:dyDescent="0.2">
      <c r="A328" s="188" t="s">
        <v>274</v>
      </c>
      <c r="B328" s="248" t="s">
        <v>4634</v>
      </c>
      <c r="C328" s="525">
        <v>777630</v>
      </c>
      <c r="D328" s="524" t="s">
        <v>361</v>
      </c>
      <c r="E328" s="736"/>
      <c r="F328" s="737"/>
      <c r="G328" s="737"/>
      <c r="H328" s="737"/>
      <c r="I328" s="737"/>
      <c r="J328" s="737"/>
      <c r="K328" s="737"/>
      <c r="L328" s="737"/>
      <c r="M328" s="737"/>
      <c r="N328" s="737"/>
      <c r="O328" s="737"/>
      <c r="P328" s="737"/>
      <c r="Q328" s="738"/>
      <c r="R328" s="271"/>
      <c r="S328" s="273"/>
      <c r="T328" s="262"/>
      <c r="U328" s="238"/>
      <c r="V328" s="238"/>
    </row>
    <row r="329" spans="1:22" s="196" customFormat="1" ht="12.75" customHeight="1" x14ac:dyDescent="0.2">
      <c r="A329" s="188" t="s">
        <v>275</v>
      </c>
      <c r="B329" s="248" t="s">
        <v>428</v>
      </c>
      <c r="C329" s="523">
        <v>964370</v>
      </c>
      <c r="D329" s="522" t="s">
        <v>361</v>
      </c>
      <c r="E329" s="736"/>
      <c r="F329" s="737"/>
      <c r="G329" s="737"/>
      <c r="H329" s="737"/>
      <c r="I329" s="737"/>
      <c r="J329" s="737"/>
      <c r="K329" s="737"/>
      <c r="L329" s="737"/>
      <c r="M329" s="737"/>
      <c r="N329" s="737"/>
      <c r="O329" s="737"/>
      <c r="P329" s="737"/>
      <c r="Q329" s="738"/>
      <c r="R329" s="271"/>
      <c r="S329" s="273"/>
      <c r="T329" s="262"/>
      <c r="U329" s="238"/>
      <c r="V329" s="238"/>
    </row>
    <row r="330" spans="1:22" s="196" customFormat="1" ht="12.75" customHeight="1" x14ac:dyDescent="0.2">
      <c r="A330" s="188" t="s">
        <v>276</v>
      </c>
      <c r="B330" s="248" t="s">
        <v>429</v>
      </c>
      <c r="C330" s="523">
        <v>655960</v>
      </c>
      <c r="D330" s="522" t="s">
        <v>361</v>
      </c>
      <c r="E330" s="736"/>
      <c r="F330" s="737"/>
      <c r="G330" s="737"/>
      <c r="H330" s="737"/>
      <c r="I330" s="737"/>
      <c r="J330" s="737"/>
      <c r="K330" s="737"/>
      <c r="L330" s="737"/>
      <c r="M330" s="737"/>
      <c r="N330" s="737"/>
      <c r="O330" s="737"/>
      <c r="P330" s="737"/>
      <c r="Q330" s="738"/>
      <c r="R330" s="271"/>
      <c r="S330" s="273"/>
      <c r="T330" s="262"/>
      <c r="U330" s="238"/>
      <c r="V330" s="238"/>
    </row>
    <row r="331" spans="1:22" s="196" customFormat="1" ht="12.75" customHeight="1" x14ac:dyDescent="0.2">
      <c r="A331" s="188" t="s">
        <v>277</v>
      </c>
      <c r="B331" s="248" t="s">
        <v>430</v>
      </c>
      <c r="C331" s="523">
        <v>634600</v>
      </c>
      <c r="D331" s="522" t="s">
        <v>361</v>
      </c>
      <c r="E331" s="736"/>
      <c r="F331" s="737"/>
      <c r="G331" s="737"/>
      <c r="H331" s="737"/>
      <c r="I331" s="737"/>
      <c r="J331" s="737"/>
      <c r="K331" s="737"/>
      <c r="L331" s="737"/>
      <c r="M331" s="737"/>
      <c r="N331" s="737"/>
      <c r="O331" s="737"/>
      <c r="P331" s="737"/>
      <c r="Q331" s="738"/>
      <c r="R331" s="271"/>
      <c r="S331" s="273"/>
      <c r="T331" s="262"/>
      <c r="U331" s="238"/>
      <c r="V331" s="238"/>
    </row>
    <row r="332" spans="1:22" s="196" customFormat="1" ht="12.75" customHeight="1" x14ac:dyDescent="0.2">
      <c r="A332" s="188" t="s">
        <v>278</v>
      </c>
      <c r="B332" s="248" t="s">
        <v>431</v>
      </c>
      <c r="C332" s="523">
        <v>1083400</v>
      </c>
      <c r="D332" s="522" t="s">
        <v>361</v>
      </c>
      <c r="E332" s="736"/>
      <c r="F332" s="737"/>
      <c r="G332" s="737"/>
      <c r="H332" s="737"/>
      <c r="I332" s="737"/>
      <c r="J332" s="737"/>
      <c r="K332" s="737"/>
      <c r="L332" s="737"/>
      <c r="M332" s="737"/>
      <c r="N332" s="737"/>
      <c r="O332" s="737"/>
      <c r="P332" s="737"/>
      <c r="Q332" s="738"/>
      <c r="R332" s="271"/>
      <c r="S332" s="273"/>
      <c r="T332" s="262"/>
      <c r="U332" s="238"/>
      <c r="V332" s="238"/>
    </row>
    <row r="333" spans="1:22" s="196" customFormat="1" ht="12.75" customHeight="1" x14ac:dyDescent="0.2">
      <c r="A333" s="188" t="s">
        <v>279</v>
      </c>
      <c r="B333" s="248" t="s">
        <v>432</v>
      </c>
      <c r="C333" s="523">
        <v>308410</v>
      </c>
      <c r="D333" s="522" t="s">
        <v>361</v>
      </c>
      <c r="E333" s="736"/>
      <c r="F333" s="737"/>
      <c r="G333" s="737"/>
      <c r="H333" s="737"/>
      <c r="I333" s="737"/>
      <c r="J333" s="737"/>
      <c r="K333" s="737"/>
      <c r="L333" s="737"/>
      <c r="M333" s="737"/>
      <c r="N333" s="737"/>
      <c r="O333" s="737"/>
      <c r="P333" s="737"/>
      <c r="Q333" s="738"/>
      <c r="R333" s="271"/>
      <c r="S333" s="273"/>
      <c r="T333" s="262"/>
      <c r="U333" s="238"/>
      <c r="V333" s="238"/>
    </row>
    <row r="334" spans="1:22" s="196" customFormat="1" ht="12.75" customHeight="1" x14ac:dyDescent="0.2">
      <c r="A334" s="188" t="s">
        <v>280</v>
      </c>
      <c r="B334" s="248" t="s">
        <v>433</v>
      </c>
      <c r="C334" s="523">
        <v>639200</v>
      </c>
      <c r="D334" s="522" t="s">
        <v>361</v>
      </c>
      <c r="E334" s="736"/>
      <c r="F334" s="737"/>
      <c r="G334" s="737"/>
      <c r="H334" s="737"/>
      <c r="I334" s="737"/>
      <c r="J334" s="737"/>
      <c r="K334" s="737"/>
      <c r="L334" s="737"/>
      <c r="M334" s="737"/>
      <c r="N334" s="737"/>
      <c r="O334" s="737"/>
      <c r="P334" s="737"/>
      <c r="Q334" s="738"/>
      <c r="R334" s="271"/>
      <c r="S334" s="273"/>
      <c r="T334" s="262"/>
      <c r="U334" s="238"/>
      <c r="V334" s="238"/>
    </row>
    <row r="335" spans="1:22" s="196" customFormat="1" ht="12.75" customHeight="1" x14ac:dyDescent="0.2">
      <c r="A335" s="188" t="s">
        <v>281</v>
      </c>
      <c r="B335" s="248" t="s">
        <v>434</v>
      </c>
      <c r="C335" s="523">
        <v>894570</v>
      </c>
      <c r="D335" s="522" t="s">
        <v>361</v>
      </c>
      <c r="E335" s="736"/>
      <c r="F335" s="737"/>
      <c r="G335" s="737"/>
      <c r="H335" s="737"/>
      <c r="I335" s="737"/>
      <c r="J335" s="737"/>
      <c r="K335" s="737"/>
      <c r="L335" s="737"/>
      <c r="M335" s="737"/>
      <c r="N335" s="737"/>
      <c r="O335" s="737"/>
      <c r="P335" s="737"/>
      <c r="Q335" s="738"/>
      <c r="R335" s="271"/>
      <c r="S335" s="273"/>
      <c r="T335" s="262"/>
      <c r="U335" s="238"/>
      <c r="V335" s="238"/>
    </row>
    <row r="336" spans="1:22" s="196" customFormat="1" ht="12.75" customHeight="1" x14ac:dyDescent="0.2">
      <c r="A336" s="188" t="s">
        <v>282</v>
      </c>
      <c r="B336" s="248" t="s">
        <v>435</v>
      </c>
      <c r="C336" s="523">
        <v>255570</v>
      </c>
      <c r="D336" s="522" t="s">
        <v>361</v>
      </c>
      <c r="E336" s="736"/>
      <c r="F336" s="737"/>
      <c r="G336" s="737"/>
      <c r="H336" s="737"/>
      <c r="I336" s="737"/>
      <c r="J336" s="737"/>
      <c r="K336" s="737"/>
      <c r="L336" s="737"/>
      <c r="M336" s="737"/>
      <c r="N336" s="737"/>
      <c r="O336" s="737"/>
      <c r="P336" s="737"/>
      <c r="Q336" s="738"/>
      <c r="R336" s="271"/>
      <c r="S336" s="273"/>
      <c r="T336" s="262"/>
      <c r="U336" s="238"/>
      <c r="V336" s="238"/>
    </row>
    <row r="337" spans="1:22" s="196" customFormat="1" ht="12.75" customHeight="1" x14ac:dyDescent="0.2">
      <c r="A337" s="188" t="s">
        <v>283</v>
      </c>
      <c r="B337" s="248" t="s">
        <v>436</v>
      </c>
      <c r="C337" s="523">
        <v>201850</v>
      </c>
      <c r="D337" s="522" t="s">
        <v>361</v>
      </c>
      <c r="E337" s="736"/>
      <c r="F337" s="737"/>
      <c r="G337" s="737"/>
      <c r="H337" s="737"/>
      <c r="I337" s="737"/>
      <c r="J337" s="737"/>
      <c r="K337" s="737"/>
      <c r="L337" s="737"/>
      <c r="M337" s="737"/>
      <c r="N337" s="737"/>
      <c r="O337" s="737"/>
      <c r="P337" s="737"/>
      <c r="Q337" s="738"/>
      <c r="R337" s="271"/>
      <c r="S337" s="273"/>
      <c r="T337" s="262"/>
      <c r="U337" s="238"/>
      <c r="V337" s="238"/>
    </row>
    <row r="338" spans="1:22" s="196" customFormat="1" ht="12.75" customHeight="1" x14ac:dyDescent="0.2">
      <c r="A338" s="188" t="s">
        <v>284</v>
      </c>
      <c r="B338" s="248" t="s">
        <v>437</v>
      </c>
      <c r="C338" s="523">
        <v>751120</v>
      </c>
      <c r="D338" s="522" t="s">
        <v>361</v>
      </c>
      <c r="E338" s="736"/>
      <c r="F338" s="737"/>
      <c r="G338" s="737"/>
      <c r="H338" s="737"/>
      <c r="I338" s="737"/>
      <c r="J338" s="737"/>
      <c r="K338" s="737"/>
      <c r="L338" s="737"/>
      <c r="M338" s="737"/>
      <c r="N338" s="737"/>
      <c r="O338" s="737"/>
      <c r="P338" s="737"/>
      <c r="Q338" s="738"/>
      <c r="R338" s="271"/>
      <c r="S338" s="273"/>
      <c r="T338" s="262"/>
      <c r="U338" s="238"/>
      <c r="V338" s="238"/>
    </row>
    <row r="339" spans="1:22" s="196" customFormat="1" ht="12.75" customHeight="1" x14ac:dyDescent="0.2">
      <c r="A339" s="188" t="s">
        <v>285</v>
      </c>
      <c r="B339" s="248" t="s">
        <v>438</v>
      </c>
      <c r="C339" s="523">
        <v>304050</v>
      </c>
      <c r="D339" s="522" t="s">
        <v>361</v>
      </c>
      <c r="E339" s="736"/>
      <c r="F339" s="737"/>
      <c r="G339" s="737"/>
      <c r="H339" s="737"/>
      <c r="I339" s="737"/>
      <c r="J339" s="737"/>
      <c r="K339" s="737"/>
      <c r="L339" s="737"/>
      <c r="M339" s="737"/>
      <c r="N339" s="737"/>
      <c r="O339" s="737"/>
      <c r="P339" s="737"/>
      <c r="Q339" s="738"/>
      <c r="R339" s="271"/>
      <c r="S339" s="273"/>
      <c r="T339" s="262"/>
      <c r="U339" s="238"/>
      <c r="V339" s="238"/>
    </row>
    <row r="340" spans="1:22" s="196" customFormat="1" ht="12.75" customHeight="1" x14ac:dyDescent="0.2">
      <c r="A340" s="188" t="s">
        <v>286</v>
      </c>
      <c r="B340" s="248" t="s">
        <v>439</v>
      </c>
      <c r="C340" s="523">
        <v>278450</v>
      </c>
      <c r="D340" s="522" t="s">
        <v>361</v>
      </c>
      <c r="E340" s="736"/>
      <c r="F340" s="737"/>
      <c r="G340" s="737"/>
      <c r="H340" s="737"/>
      <c r="I340" s="737"/>
      <c r="J340" s="737"/>
      <c r="K340" s="737"/>
      <c r="L340" s="737"/>
      <c r="M340" s="737"/>
      <c r="N340" s="737"/>
      <c r="O340" s="737"/>
      <c r="P340" s="737"/>
      <c r="Q340" s="738"/>
      <c r="R340" s="271"/>
      <c r="S340" s="273"/>
      <c r="T340" s="262"/>
      <c r="U340" s="238"/>
      <c r="V340" s="238"/>
    </row>
    <row r="341" spans="1:22" s="196" customFormat="1" ht="12.75" customHeight="1" x14ac:dyDescent="0.2">
      <c r="A341" s="188" t="s">
        <v>287</v>
      </c>
      <c r="B341" s="248" t="s">
        <v>440</v>
      </c>
      <c r="C341" s="523">
        <v>391080</v>
      </c>
      <c r="D341" s="522" t="s">
        <v>361</v>
      </c>
      <c r="E341" s="736"/>
      <c r="F341" s="737"/>
      <c r="G341" s="737"/>
      <c r="H341" s="737"/>
      <c r="I341" s="737"/>
      <c r="J341" s="737"/>
      <c r="K341" s="737"/>
      <c r="L341" s="737"/>
      <c r="M341" s="737"/>
      <c r="N341" s="737"/>
      <c r="O341" s="737"/>
      <c r="P341" s="737"/>
      <c r="Q341" s="738"/>
      <c r="R341" s="271"/>
      <c r="S341" s="273"/>
      <c r="T341" s="262"/>
      <c r="U341" s="238"/>
      <c r="V341" s="238"/>
    </row>
    <row r="342" spans="1:22" s="196" customFormat="1" ht="12.75" customHeight="1" x14ac:dyDescent="0.2">
      <c r="A342" s="188" t="s">
        <v>288</v>
      </c>
      <c r="B342" s="248" t="s">
        <v>441</v>
      </c>
      <c r="C342" s="523">
        <v>470710</v>
      </c>
      <c r="D342" s="522" t="s">
        <v>361</v>
      </c>
      <c r="E342" s="736"/>
      <c r="F342" s="737"/>
      <c r="G342" s="737"/>
      <c r="H342" s="737"/>
      <c r="I342" s="737"/>
      <c r="J342" s="737"/>
      <c r="K342" s="737"/>
      <c r="L342" s="737"/>
      <c r="M342" s="737"/>
      <c r="N342" s="737"/>
      <c r="O342" s="737"/>
      <c r="P342" s="737"/>
      <c r="Q342" s="738"/>
      <c r="R342" s="271"/>
      <c r="S342" s="273"/>
      <c r="T342" s="262"/>
      <c r="U342" s="238"/>
      <c r="V342" s="238"/>
    </row>
    <row r="343" spans="1:22" s="196" customFormat="1" ht="12.75" customHeight="1" x14ac:dyDescent="0.2">
      <c r="A343" s="188" t="s">
        <v>289</v>
      </c>
      <c r="B343" s="248" t="s">
        <v>442</v>
      </c>
      <c r="C343" s="523">
        <v>861000</v>
      </c>
      <c r="D343" s="522" t="s">
        <v>361</v>
      </c>
      <c r="E343" s="736"/>
      <c r="F343" s="737"/>
      <c r="G343" s="737"/>
      <c r="H343" s="737"/>
      <c r="I343" s="737"/>
      <c r="J343" s="737"/>
      <c r="K343" s="737"/>
      <c r="L343" s="737"/>
      <c r="M343" s="737"/>
      <c r="N343" s="737"/>
      <c r="O343" s="737"/>
      <c r="P343" s="737"/>
      <c r="Q343" s="738"/>
      <c r="R343" s="271"/>
      <c r="S343" s="273"/>
      <c r="T343" s="262"/>
      <c r="U343" s="238"/>
      <c r="V343" s="238"/>
    </row>
    <row r="344" spans="1:22" s="196" customFormat="1" ht="12.75" customHeight="1" x14ac:dyDescent="0.2">
      <c r="A344" s="188" t="s">
        <v>290</v>
      </c>
      <c r="B344" s="248" t="s">
        <v>443</v>
      </c>
      <c r="C344" s="523">
        <v>1843180</v>
      </c>
      <c r="D344" s="522" t="s">
        <v>361</v>
      </c>
      <c r="E344" s="736"/>
      <c r="F344" s="737"/>
      <c r="G344" s="737"/>
      <c r="H344" s="737"/>
      <c r="I344" s="737"/>
      <c r="J344" s="737"/>
      <c r="K344" s="737"/>
      <c r="L344" s="737"/>
      <c r="M344" s="737"/>
      <c r="N344" s="737"/>
      <c r="O344" s="737"/>
      <c r="P344" s="737"/>
      <c r="Q344" s="738"/>
      <c r="R344" s="271"/>
      <c r="S344" s="273"/>
      <c r="T344" s="262"/>
      <c r="U344" s="238"/>
      <c r="V344" s="238"/>
    </row>
    <row r="345" spans="1:22" s="196" customFormat="1" ht="12.75" customHeight="1" x14ac:dyDescent="0.2">
      <c r="A345" s="188" t="s">
        <v>291</v>
      </c>
      <c r="B345" s="248" t="s">
        <v>444</v>
      </c>
      <c r="C345" s="523">
        <v>324180</v>
      </c>
      <c r="D345" s="522" t="s">
        <v>361</v>
      </c>
      <c r="E345" s="736"/>
      <c r="F345" s="737"/>
      <c r="G345" s="737"/>
      <c r="H345" s="737"/>
      <c r="I345" s="737"/>
      <c r="J345" s="737"/>
      <c r="K345" s="737"/>
      <c r="L345" s="737"/>
      <c r="M345" s="737"/>
      <c r="N345" s="737"/>
      <c r="O345" s="737"/>
      <c r="P345" s="737"/>
      <c r="Q345" s="738"/>
      <c r="R345" s="271"/>
      <c r="S345" s="273"/>
      <c r="T345" s="262"/>
      <c r="U345" s="238"/>
      <c r="V345" s="238"/>
    </row>
    <row r="346" spans="1:22" s="196" customFormat="1" ht="12.75" customHeight="1" x14ac:dyDescent="0.2">
      <c r="A346" s="188" t="s">
        <v>292</v>
      </c>
      <c r="B346" s="248" t="s">
        <v>445</v>
      </c>
      <c r="C346" s="523">
        <v>493270</v>
      </c>
      <c r="D346" s="522" t="s">
        <v>361</v>
      </c>
      <c r="E346" s="736"/>
      <c r="F346" s="737"/>
      <c r="G346" s="737"/>
      <c r="H346" s="737"/>
      <c r="I346" s="737"/>
      <c r="J346" s="737"/>
      <c r="K346" s="737"/>
      <c r="L346" s="737"/>
      <c r="M346" s="737"/>
      <c r="N346" s="737"/>
      <c r="O346" s="737"/>
      <c r="P346" s="737"/>
      <c r="Q346" s="738"/>
      <c r="R346" s="271"/>
      <c r="S346" s="273"/>
      <c r="T346" s="262"/>
      <c r="U346" s="238"/>
      <c r="V346" s="238"/>
    </row>
    <row r="347" spans="1:22" s="196" customFormat="1" ht="12.75" customHeight="1" x14ac:dyDescent="0.2">
      <c r="A347" s="188" t="s">
        <v>293</v>
      </c>
      <c r="B347" s="248" t="s">
        <v>446</v>
      </c>
      <c r="C347" s="523">
        <v>433400</v>
      </c>
      <c r="D347" s="522" t="s">
        <v>361</v>
      </c>
      <c r="E347" s="736"/>
      <c r="F347" s="737"/>
      <c r="G347" s="737"/>
      <c r="H347" s="737"/>
      <c r="I347" s="737"/>
      <c r="J347" s="737"/>
      <c r="K347" s="737"/>
      <c r="L347" s="737"/>
      <c r="M347" s="737"/>
      <c r="N347" s="737"/>
      <c r="O347" s="737"/>
      <c r="P347" s="737"/>
      <c r="Q347" s="738"/>
      <c r="R347" s="271"/>
      <c r="S347" s="273"/>
      <c r="T347" s="262"/>
      <c r="U347" s="238"/>
      <c r="V347" s="238"/>
    </row>
    <row r="348" spans="1:22" s="196" customFormat="1" ht="12.75" customHeight="1" x14ac:dyDescent="0.2">
      <c r="A348" s="188" t="s">
        <v>294</v>
      </c>
      <c r="B348" s="248" t="s">
        <v>447</v>
      </c>
      <c r="C348" s="523">
        <v>633430</v>
      </c>
      <c r="D348" s="522" t="s">
        <v>361</v>
      </c>
      <c r="E348" s="736"/>
      <c r="F348" s="737"/>
      <c r="G348" s="737"/>
      <c r="H348" s="737"/>
      <c r="I348" s="737"/>
      <c r="J348" s="737"/>
      <c r="K348" s="737"/>
      <c r="L348" s="737"/>
      <c r="M348" s="737"/>
      <c r="N348" s="737"/>
      <c r="O348" s="737"/>
      <c r="P348" s="737"/>
      <c r="Q348" s="738"/>
      <c r="R348" s="271"/>
      <c r="S348" s="273"/>
      <c r="T348" s="262"/>
      <c r="U348" s="238"/>
      <c r="V348" s="238"/>
    </row>
    <row r="349" spans="1:22" s="196" customFormat="1" ht="12.75" customHeight="1" x14ac:dyDescent="0.2">
      <c r="A349" s="188" t="s">
        <v>295</v>
      </c>
      <c r="B349" s="248" t="s">
        <v>448</v>
      </c>
      <c r="C349" s="523">
        <v>876470</v>
      </c>
      <c r="D349" s="522" t="s">
        <v>361</v>
      </c>
      <c r="E349" s="736"/>
      <c r="F349" s="737"/>
      <c r="G349" s="737"/>
      <c r="H349" s="737"/>
      <c r="I349" s="737"/>
      <c r="J349" s="737"/>
      <c r="K349" s="737"/>
      <c r="L349" s="737"/>
      <c r="M349" s="737"/>
      <c r="N349" s="737"/>
      <c r="O349" s="737"/>
      <c r="P349" s="737"/>
      <c r="Q349" s="738"/>
      <c r="R349" s="271"/>
      <c r="S349" s="273"/>
      <c r="T349" s="262"/>
      <c r="U349" s="238"/>
      <c r="V349" s="238"/>
    </row>
    <row r="350" spans="1:22" s="196" customFormat="1" ht="12.75" customHeight="1" x14ac:dyDescent="0.2">
      <c r="A350" s="188" t="s">
        <v>296</v>
      </c>
      <c r="B350" s="248" t="s">
        <v>449</v>
      </c>
      <c r="C350" s="523">
        <v>2010509.87</v>
      </c>
      <c r="D350" s="522" t="s">
        <v>349</v>
      </c>
      <c r="E350" s="736"/>
      <c r="F350" s="737"/>
      <c r="G350" s="737"/>
      <c r="H350" s="737"/>
      <c r="I350" s="737"/>
      <c r="J350" s="737"/>
      <c r="K350" s="737"/>
      <c r="L350" s="737"/>
      <c r="M350" s="737"/>
      <c r="N350" s="737"/>
      <c r="O350" s="737"/>
      <c r="P350" s="737"/>
      <c r="Q350" s="738"/>
      <c r="R350" s="271"/>
      <c r="S350" s="273"/>
      <c r="T350" s="262"/>
      <c r="U350" s="238"/>
      <c r="V350" s="238"/>
    </row>
    <row r="351" spans="1:22" s="196" customFormat="1" ht="12.75" customHeight="1" x14ac:dyDescent="0.2">
      <c r="A351" s="188" t="s">
        <v>297</v>
      </c>
      <c r="B351" s="248" t="s">
        <v>450</v>
      </c>
      <c r="C351" s="523">
        <v>297090</v>
      </c>
      <c r="D351" s="522" t="s">
        <v>361</v>
      </c>
      <c r="E351" s="736"/>
      <c r="F351" s="737"/>
      <c r="G351" s="737"/>
      <c r="H351" s="737"/>
      <c r="I351" s="737"/>
      <c r="J351" s="737"/>
      <c r="K351" s="737"/>
      <c r="L351" s="737"/>
      <c r="M351" s="737"/>
      <c r="N351" s="737"/>
      <c r="O351" s="737"/>
      <c r="P351" s="737"/>
      <c r="Q351" s="738"/>
      <c r="R351" s="271"/>
      <c r="S351" s="273"/>
      <c r="T351" s="262"/>
      <c r="U351" s="238"/>
      <c r="V351" s="238"/>
    </row>
    <row r="352" spans="1:22" s="196" customFormat="1" ht="12.75" customHeight="1" x14ac:dyDescent="0.2">
      <c r="A352" s="188" t="s">
        <v>298</v>
      </c>
      <c r="B352" s="248" t="s">
        <v>451</v>
      </c>
      <c r="C352" s="523">
        <v>547130</v>
      </c>
      <c r="D352" s="522" t="s">
        <v>361</v>
      </c>
      <c r="E352" s="736"/>
      <c r="F352" s="737"/>
      <c r="G352" s="737"/>
      <c r="H352" s="737"/>
      <c r="I352" s="737"/>
      <c r="J352" s="737"/>
      <c r="K352" s="737"/>
      <c r="L352" s="737"/>
      <c r="M352" s="737"/>
      <c r="N352" s="737"/>
      <c r="O352" s="737"/>
      <c r="P352" s="737"/>
      <c r="Q352" s="738"/>
      <c r="R352" s="271"/>
      <c r="S352" s="273"/>
      <c r="T352" s="262"/>
      <c r="U352" s="238"/>
      <c r="V352" s="238"/>
    </row>
    <row r="353" spans="1:22" s="196" customFormat="1" ht="12.75" customHeight="1" x14ac:dyDescent="0.2">
      <c r="A353" s="188" t="s">
        <v>299</v>
      </c>
      <c r="B353" s="248" t="s">
        <v>452</v>
      </c>
      <c r="C353" s="523">
        <v>538040</v>
      </c>
      <c r="D353" s="522" t="s">
        <v>361</v>
      </c>
      <c r="E353" s="736"/>
      <c r="F353" s="737"/>
      <c r="G353" s="737"/>
      <c r="H353" s="737"/>
      <c r="I353" s="737"/>
      <c r="J353" s="737"/>
      <c r="K353" s="737"/>
      <c r="L353" s="737"/>
      <c r="M353" s="737"/>
      <c r="N353" s="737"/>
      <c r="O353" s="737"/>
      <c r="P353" s="737"/>
      <c r="Q353" s="738"/>
      <c r="R353" s="271"/>
      <c r="S353" s="273"/>
      <c r="T353" s="262"/>
      <c r="U353" s="238"/>
      <c r="V353" s="238"/>
    </row>
    <row r="354" spans="1:22" s="196" customFormat="1" ht="12.75" customHeight="1" x14ac:dyDescent="0.2">
      <c r="A354" s="188" t="s">
        <v>300</v>
      </c>
      <c r="B354" s="248" t="s">
        <v>453</v>
      </c>
      <c r="C354" s="523">
        <v>408800</v>
      </c>
      <c r="D354" s="522" t="s">
        <v>361</v>
      </c>
      <c r="E354" s="736"/>
      <c r="F354" s="737"/>
      <c r="G354" s="737"/>
      <c r="H354" s="737"/>
      <c r="I354" s="737"/>
      <c r="J354" s="737"/>
      <c r="K354" s="737"/>
      <c r="L354" s="737"/>
      <c r="M354" s="737"/>
      <c r="N354" s="737"/>
      <c r="O354" s="737"/>
      <c r="P354" s="737"/>
      <c r="Q354" s="738"/>
      <c r="R354" s="271"/>
      <c r="S354" s="273"/>
      <c r="T354" s="262"/>
      <c r="U354" s="238"/>
      <c r="V354" s="238"/>
    </row>
    <row r="355" spans="1:22" s="196" customFormat="1" ht="12.75" customHeight="1" x14ac:dyDescent="0.2">
      <c r="A355" s="188" t="s">
        <v>301</v>
      </c>
      <c r="B355" s="248" t="s">
        <v>454</v>
      </c>
      <c r="C355" s="523">
        <v>470500</v>
      </c>
      <c r="D355" s="522" t="s">
        <v>361</v>
      </c>
      <c r="E355" s="736"/>
      <c r="F355" s="737"/>
      <c r="G355" s="737"/>
      <c r="H355" s="737"/>
      <c r="I355" s="737"/>
      <c r="J355" s="737"/>
      <c r="K355" s="737"/>
      <c r="L355" s="737"/>
      <c r="M355" s="737"/>
      <c r="N355" s="737"/>
      <c r="O355" s="737"/>
      <c r="P355" s="737"/>
      <c r="Q355" s="738"/>
      <c r="R355" s="271"/>
      <c r="S355" s="273"/>
      <c r="T355" s="262"/>
      <c r="U355" s="238"/>
      <c r="V355" s="238"/>
    </row>
    <row r="356" spans="1:22" s="196" customFormat="1" ht="12.75" customHeight="1" x14ac:dyDescent="0.2">
      <c r="A356" s="188" t="s">
        <v>302</v>
      </c>
      <c r="B356" s="248" t="s">
        <v>455</v>
      </c>
      <c r="C356" s="523">
        <f>450700+295773.63</f>
        <v>746473.63</v>
      </c>
      <c r="D356" s="522" t="s">
        <v>361</v>
      </c>
      <c r="E356" s="736"/>
      <c r="F356" s="737"/>
      <c r="G356" s="737"/>
      <c r="H356" s="737"/>
      <c r="I356" s="737"/>
      <c r="J356" s="737"/>
      <c r="K356" s="737"/>
      <c r="L356" s="737"/>
      <c r="M356" s="737"/>
      <c r="N356" s="737"/>
      <c r="O356" s="737"/>
      <c r="P356" s="737"/>
      <c r="Q356" s="738"/>
      <c r="R356" s="271"/>
      <c r="S356" s="273"/>
      <c r="T356" s="262"/>
      <c r="U356" s="238"/>
      <c r="V356" s="238"/>
    </row>
    <row r="357" spans="1:22" s="196" customFormat="1" ht="12.75" customHeight="1" x14ac:dyDescent="0.2">
      <c r="A357" s="188" t="s">
        <v>303</v>
      </c>
      <c r="B357" s="248" t="s">
        <v>456</v>
      </c>
      <c r="C357" s="523">
        <v>209700</v>
      </c>
      <c r="D357" s="522" t="s">
        <v>361</v>
      </c>
      <c r="E357" s="736"/>
      <c r="F357" s="737"/>
      <c r="G357" s="737"/>
      <c r="H357" s="737"/>
      <c r="I357" s="737"/>
      <c r="J357" s="737"/>
      <c r="K357" s="737"/>
      <c r="L357" s="737"/>
      <c r="M357" s="737"/>
      <c r="N357" s="737"/>
      <c r="O357" s="737"/>
      <c r="P357" s="737"/>
      <c r="Q357" s="738"/>
      <c r="R357" s="271"/>
      <c r="S357" s="273"/>
      <c r="T357" s="262"/>
      <c r="U357" s="238"/>
      <c r="V357" s="238"/>
    </row>
    <row r="358" spans="1:22" s="196" customFormat="1" ht="12.75" customHeight="1" x14ac:dyDescent="0.2">
      <c r="A358" s="188" t="s">
        <v>304</v>
      </c>
      <c r="B358" s="248" t="s">
        <v>457</v>
      </c>
      <c r="C358" s="523">
        <v>211960</v>
      </c>
      <c r="D358" s="522" t="s">
        <v>361</v>
      </c>
      <c r="E358" s="736"/>
      <c r="F358" s="737"/>
      <c r="G358" s="737"/>
      <c r="H358" s="737"/>
      <c r="I358" s="737"/>
      <c r="J358" s="737"/>
      <c r="K358" s="737"/>
      <c r="L358" s="737"/>
      <c r="M358" s="737"/>
      <c r="N358" s="737"/>
      <c r="O358" s="737"/>
      <c r="P358" s="737"/>
      <c r="Q358" s="738"/>
      <c r="R358" s="271"/>
      <c r="S358" s="273"/>
      <c r="T358" s="262"/>
      <c r="U358" s="238"/>
      <c r="V358" s="238"/>
    </row>
    <row r="359" spans="1:22" s="196" customFormat="1" ht="12.75" customHeight="1" x14ac:dyDescent="0.2">
      <c r="A359" s="188" t="s">
        <v>305</v>
      </c>
      <c r="B359" s="248" t="s">
        <v>458</v>
      </c>
      <c r="C359" s="523">
        <v>445400</v>
      </c>
      <c r="D359" s="522" t="s">
        <v>361</v>
      </c>
      <c r="E359" s="736"/>
      <c r="F359" s="737"/>
      <c r="G359" s="737"/>
      <c r="H359" s="737"/>
      <c r="I359" s="737"/>
      <c r="J359" s="737"/>
      <c r="K359" s="737"/>
      <c r="L359" s="737"/>
      <c r="M359" s="737"/>
      <c r="N359" s="737"/>
      <c r="O359" s="737"/>
      <c r="P359" s="737"/>
      <c r="Q359" s="738"/>
      <c r="R359" s="521"/>
      <c r="S359" s="273"/>
      <c r="T359" s="262"/>
      <c r="U359" s="238"/>
      <c r="V359" s="238"/>
    </row>
    <row r="360" spans="1:22" s="196" customFormat="1" ht="12.75" customHeight="1" x14ac:dyDescent="0.2">
      <c r="A360" s="188" t="s">
        <v>306</v>
      </c>
      <c r="B360" s="248" t="s">
        <v>459</v>
      </c>
      <c r="C360" s="523">
        <v>857400</v>
      </c>
      <c r="D360" s="522" t="s">
        <v>361</v>
      </c>
      <c r="E360" s="736"/>
      <c r="F360" s="737"/>
      <c r="G360" s="737"/>
      <c r="H360" s="737"/>
      <c r="I360" s="737"/>
      <c r="J360" s="737"/>
      <c r="K360" s="737"/>
      <c r="L360" s="737"/>
      <c r="M360" s="737"/>
      <c r="N360" s="737"/>
      <c r="O360" s="737"/>
      <c r="P360" s="737"/>
      <c r="Q360" s="738"/>
      <c r="R360" s="521"/>
      <c r="S360" s="273"/>
      <c r="T360" s="262"/>
      <c r="U360" s="238"/>
      <c r="V360" s="238"/>
    </row>
    <row r="361" spans="1:22" s="196" customFormat="1" ht="12.75" customHeight="1" x14ac:dyDescent="0.2">
      <c r="A361" s="188" t="s">
        <v>307</v>
      </c>
      <c r="B361" s="248" t="s">
        <v>460</v>
      </c>
      <c r="C361" s="523">
        <v>629050</v>
      </c>
      <c r="D361" s="522" t="s">
        <v>361</v>
      </c>
      <c r="E361" s="736"/>
      <c r="F361" s="737"/>
      <c r="G361" s="737"/>
      <c r="H361" s="737"/>
      <c r="I361" s="737"/>
      <c r="J361" s="737"/>
      <c r="K361" s="737"/>
      <c r="L361" s="737"/>
      <c r="M361" s="737"/>
      <c r="N361" s="737"/>
      <c r="O361" s="737"/>
      <c r="P361" s="737"/>
      <c r="Q361" s="738"/>
      <c r="R361" s="271"/>
      <c r="S361" s="273"/>
      <c r="T361" s="262"/>
      <c r="U361" s="238"/>
      <c r="V361" s="238"/>
    </row>
    <row r="362" spans="1:22" s="196" customFormat="1" ht="12.75" customHeight="1" x14ac:dyDescent="0.2">
      <c r="A362" s="188" t="s">
        <v>308</v>
      </c>
      <c r="B362" s="248" t="s">
        <v>461</v>
      </c>
      <c r="C362" s="523">
        <v>418000</v>
      </c>
      <c r="D362" s="522" t="s">
        <v>361</v>
      </c>
      <c r="E362" s="736"/>
      <c r="F362" s="737"/>
      <c r="G362" s="737"/>
      <c r="H362" s="737"/>
      <c r="I362" s="737"/>
      <c r="J362" s="737"/>
      <c r="K362" s="737"/>
      <c r="L362" s="737"/>
      <c r="M362" s="737"/>
      <c r="N362" s="737"/>
      <c r="O362" s="737"/>
      <c r="P362" s="737"/>
      <c r="Q362" s="738"/>
      <c r="R362" s="271"/>
      <c r="S362" s="273"/>
      <c r="T362" s="262"/>
      <c r="U362" s="238"/>
      <c r="V362" s="238"/>
    </row>
    <row r="363" spans="1:22" s="196" customFormat="1" ht="12.75" customHeight="1" x14ac:dyDescent="0.2">
      <c r="A363" s="188" t="s">
        <v>309</v>
      </c>
      <c r="B363" s="248" t="s">
        <v>462</v>
      </c>
      <c r="C363" s="523">
        <v>491130</v>
      </c>
      <c r="D363" s="522" t="s">
        <v>361</v>
      </c>
      <c r="E363" s="736"/>
      <c r="F363" s="737"/>
      <c r="G363" s="737"/>
      <c r="H363" s="737"/>
      <c r="I363" s="737"/>
      <c r="J363" s="737"/>
      <c r="K363" s="737"/>
      <c r="L363" s="737"/>
      <c r="M363" s="737"/>
      <c r="N363" s="737"/>
      <c r="O363" s="737"/>
      <c r="P363" s="737"/>
      <c r="Q363" s="738"/>
      <c r="R363" s="271"/>
      <c r="S363" s="273"/>
      <c r="T363" s="262"/>
      <c r="U363" s="238"/>
      <c r="V363" s="238"/>
    </row>
    <row r="364" spans="1:22" s="196" customFormat="1" ht="12.75" customHeight="1" x14ac:dyDescent="0.2">
      <c r="A364" s="188" t="s">
        <v>310</v>
      </c>
      <c r="B364" s="248" t="s">
        <v>463</v>
      </c>
      <c r="C364" s="523">
        <v>189700</v>
      </c>
      <c r="D364" s="522" t="s">
        <v>361</v>
      </c>
      <c r="E364" s="736"/>
      <c r="F364" s="737"/>
      <c r="G364" s="737"/>
      <c r="H364" s="737"/>
      <c r="I364" s="737"/>
      <c r="J364" s="737"/>
      <c r="K364" s="737"/>
      <c r="L364" s="737"/>
      <c r="M364" s="737"/>
      <c r="N364" s="737"/>
      <c r="O364" s="737"/>
      <c r="P364" s="737"/>
      <c r="Q364" s="738"/>
      <c r="R364" s="271"/>
      <c r="S364" s="273"/>
      <c r="T364" s="262"/>
      <c r="U364" s="238"/>
      <c r="V364" s="238"/>
    </row>
    <row r="365" spans="1:22" s="196" customFormat="1" ht="12.75" customHeight="1" x14ac:dyDescent="0.2">
      <c r="A365" s="188" t="s">
        <v>311</v>
      </c>
      <c r="B365" s="248" t="s">
        <v>464</v>
      </c>
      <c r="C365" s="523">
        <v>361560</v>
      </c>
      <c r="D365" s="522" t="s">
        <v>361</v>
      </c>
      <c r="E365" s="736"/>
      <c r="F365" s="737"/>
      <c r="G365" s="737"/>
      <c r="H365" s="737"/>
      <c r="I365" s="737"/>
      <c r="J365" s="737"/>
      <c r="K365" s="737"/>
      <c r="L365" s="737"/>
      <c r="M365" s="737"/>
      <c r="N365" s="737"/>
      <c r="O365" s="737"/>
      <c r="P365" s="737"/>
      <c r="Q365" s="738"/>
      <c r="R365" s="271"/>
      <c r="S365" s="273"/>
      <c r="T365" s="262"/>
      <c r="U365" s="238"/>
      <c r="V365" s="238"/>
    </row>
    <row r="366" spans="1:22" s="196" customFormat="1" ht="12.75" customHeight="1" x14ac:dyDescent="0.2">
      <c r="A366" s="188" t="s">
        <v>312</v>
      </c>
      <c r="B366" s="248" t="s">
        <v>465</v>
      </c>
      <c r="C366" s="523">
        <v>165300</v>
      </c>
      <c r="D366" s="522" t="s">
        <v>361</v>
      </c>
      <c r="E366" s="736"/>
      <c r="F366" s="737"/>
      <c r="G366" s="737"/>
      <c r="H366" s="737"/>
      <c r="I366" s="737"/>
      <c r="J366" s="737"/>
      <c r="K366" s="737"/>
      <c r="L366" s="737"/>
      <c r="M366" s="737"/>
      <c r="N366" s="737"/>
      <c r="O366" s="737"/>
      <c r="P366" s="737"/>
      <c r="Q366" s="738"/>
      <c r="R366" s="271"/>
      <c r="S366" s="273"/>
      <c r="T366" s="262"/>
      <c r="U366" s="238"/>
      <c r="V366" s="238"/>
    </row>
    <row r="367" spans="1:22" s="196" customFormat="1" ht="12.75" customHeight="1" x14ac:dyDescent="0.2">
      <c r="A367" s="188" t="s">
        <v>313</v>
      </c>
      <c r="B367" s="248" t="s">
        <v>466</v>
      </c>
      <c r="C367" s="523">
        <v>306700</v>
      </c>
      <c r="D367" s="522" t="s">
        <v>361</v>
      </c>
      <c r="E367" s="736"/>
      <c r="F367" s="737"/>
      <c r="G367" s="737"/>
      <c r="H367" s="737"/>
      <c r="I367" s="737"/>
      <c r="J367" s="737"/>
      <c r="K367" s="737"/>
      <c r="L367" s="737"/>
      <c r="M367" s="737"/>
      <c r="N367" s="737"/>
      <c r="O367" s="737"/>
      <c r="P367" s="737"/>
      <c r="Q367" s="738"/>
      <c r="R367" s="271"/>
      <c r="S367" s="273"/>
      <c r="T367" s="262"/>
      <c r="U367" s="238"/>
      <c r="V367" s="238"/>
    </row>
    <row r="368" spans="1:22" s="196" customFormat="1" ht="12.75" customHeight="1" x14ac:dyDescent="0.2">
      <c r="A368" s="188" t="s">
        <v>314</v>
      </c>
      <c r="B368" s="248" t="s">
        <v>467</v>
      </c>
      <c r="C368" s="523">
        <v>813350</v>
      </c>
      <c r="D368" s="522" t="s">
        <v>361</v>
      </c>
      <c r="E368" s="736"/>
      <c r="F368" s="737"/>
      <c r="G368" s="737"/>
      <c r="H368" s="737"/>
      <c r="I368" s="737"/>
      <c r="J368" s="737"/>
      <c r="K368" s="737"/>
      <c r="L368" s="737"/>
      <c r="M368" s="737"/>
      <c r="N368" s="737"/>
      <c r="O368" s="737"/>
      <c r="P368" s="737"/>
      <c r="Q368" s="738"/>
      <c r="R368" s="271"/>
      <c r="S368" s="273"/>
      <c r="T368" s="262"/>
      <c r="U368" s="238"/>
      <c r="V368" s="238"/>
    </row>
    <row r="369" spans="1:22" s="196" customFormat="1" ht="12.75" customHeight="1" x14ac:dyDescent="0.2">
      <c r="A369" s="188" t="s">
        <v>315</v>
      </c>
      <c r="B369" s="248" t="s">
        <v>468</v>
      </c>
      <c r="C369" s="523">
        <v>444628.18</v>
      </c>
      <c r="D369" s="522" t="s">
        <v>349</v>
      </c>
      <c r="E369" s="736"/>
      <c r="F369" s="737"/>
      <c r="G369" s="737"/>
      <c r="H369" s="737"/>
      <c r="I369" s="737"/>
      <c r="J369" s="737"/>
      <c r="K369" s="737"/>
      <c r="L369" s="737"/>
      <c r="M369" s="737"/>
      <c r="N369" s="737"/>
      <c r="O369" s="737"/>
      <c r="P369" s="737"/>
      <c r="Q369" s="738"/>
      <c r="R369" s="271"/>
      <c r="S369" s="273"/>
      <c r="T369" s="262"/>
      <c r="U369" s="238"/>
      <c r="V369" s="238"/>
    </row>
    <row r="370" spans="1:22" s="196" customFormat="1" ht="12.75" customHeight="1" x14ac:dyDescent="0.2">
      <c r="A370" s="188" t="s">
        <v>316</v>
      </c>
      <c r="B370" s="248" t="s">
        <v>469</v>
      </c>
      <c r="C370" s="523">
        <v>787800</v>
      </c>
      <c r="D370" s="522" t="s">
        <v>361</v>
      </c>
      <c r="E370" s="736"/>
      <c r="F370" s="737"/>
      <c r="G370" s="737"/>
      <c r="H370" s="737"/>
      <c r="I370" s="737"/>
      <c r="J370" s="737"/>
      <c r="K370" s="737"/>
      <c r="L370" s="737"/>
      <c r="M370" s="737"/>
      <c r="N370" s="737"/>
      <c r="O370" s="737"/>
      <c r="P370" s="737"/>
      <c r="Q370" s="738"/>
      <c r="R370" s="271"/>
      <c r="S370" s="273"/>
      <c r="T370" s="262"/>
      <c r="U370" s="238"/>
      <c r="V370" s="238"/>
    </row>
    <row r="371" spans="1:22" s="196" customFormat="1" ht="12.75" customHeight="1" x14ac:dyDescent="0.2">
      <c r="A371" s="188" t="s">
        <v>317</v>
      </c>
      <c r="B371" s="248" t="s">
        <v>470</v>
      </c>
      <c r="C371" s="523">
        <v>634460</v>
      </c>
      <c r="D371" s="522" t="s">
        <v>361</v>
      </c>
      <c r="E371" s="736"/>
      <c r="F371" s="737"/>
      <c r="G371" s="737"/>
      <c r="H371" s="737"/>
      <c r="I371" s="737"/>
      <c r="J371" s="737"/>
      <c r="K371" s="737"/>
      <c r="L371" s="737"/>
      <c r="M371" s="737"/>
      <c r="N371" s="737"/>
      <c r="O371" s="737"/>
      <c r="P371" s="737"/>
      <c r="Q371" s="738"/>
      <c r="R371" s="271"/>
      <c r="S371" s="273"/>
      <c r="T371" s="262"/>
      <c r="U371" s="238"/>
      <c r="V371" s="238"/>
    </row>
    <row r="372" spans="1:22" s="196" customFormat="1" ht="12.75" customHeight="1" x14ac:dyDescent="0.2">
      <c r="A372" s="188" t="s">
        <v>318</v>
      </c>
      <c r="B372" s="248" t="s">
        <v>471</v>
      </c>
      <c r="C372" s="523">
        <f>1346070+33764.21</f>
        <v>1379834.21</v>
      </c>
      <c r="D372" s="522" t="s">
        <v>361</v>
      </c>
      <c r="E372" s="736"/>
      <c r="F372" s="737"/>
      <c r="G372" s="737"/>
      <c r="H372" s="737"/>
      <c r="I372" s="737"/>
      <c r="J372" s="737"/>
      <c r="K372" s="737"/>
      <c r="L372" s="737"/>
      <c r="M372" s="737"/>
      <c r="N372" s="737"/>
      <c r="O372" s="737"/>
      <c r="P372" s="737"/>
      <c r="Q372" s="738"/>
      <c r="R372" s="271"/>
      <c r="S372" s="273"/>
      <c r="T372" s="262"/>
      <c r="U372" s="238"/>
      <c r="V372" s="238"/>
    </row>
    <row r="373" spans="1:22" s="196" customFormat="1" ht="12.75" customHeight="1" x14ac:dyDescent="0.2">
      <c r="A373" s="188" t="s">
        <v>319</v>
      </c>
      <c r="B373" s="248" t="s">
        <v>472</v>
      </c>
      <c r="C373" s="523">
        <v>402000</v>
      </c>
      <c r="D373" s="522" t="s">
        <v>361</v>
      </c>
      <c r="E373" s="736"/>
      <c r="F373" s="737"/>
      <c r="G373" s="737"/>
      <c r="H373" s="737"/>
      <c r="I373" s="737"/>
      <c r="J373" s="737"/>
      <c r="K373" s="737"/>
      <c r="L373" s="737"/>
      <c r="M373" s="737"/>
      <c r="N373" s="737"/>
      <c r="O373" s="737"/>
      <c r="P373" s="737"/>
      <c r="Q373" s="738"/>
      <c r="R373" s="271"/>
      <c r="S373" s="273"/>
      <c r="T373" s="262"/>
      <c r="U373" s="238"/>
      <c r="V373" s="238"/>
    </row>
    <row r="374" spans="1:22" s="196" customFormat="1" ht="12.75" customHeight="1" x14ac:dyDescent="0.2">
      <c r="A374" s="188" t="s">
        <v>320</v>
      </c>
      <c r="B374" s="248" t="s">
        <v>473</v>
      </c>
      <c r="C374" s="523">
        <v>1031600</v>
      </c>
      <c r="D374" s="522" t="s">
        <v>361</v>
      </c>
      <c r="E374" s="736"/>
      <c r="F374" s="737"/>
      <c r="G374" s="737"/>
      <c r="H374" s="737"/>
      <c r="I374" s="737"/>
      <c r="J374" s="737"/>
      <c r="K374" s="737"/>
      <c r="L374" s="737"/>
      <c r="M374" s="737"/>
      <c r="N374" s="737"/>
      <c r="O374" s="737"/>
      <c r="P374" s="737"/>
      <c r="Q374" s="738"/>
      <c r="R374" s="271"/>
      <c r="S374" s="273"/>
      <c r="T374" s="262"/>
      <c r="U374" s="238"/>
      <c r="V374" s="238"/>
    </row>
    <row r="375" spans="1:22" s="196" customFormat="1" ht="12.75" customHeight="1" x14ac:dyDescent="0.2">
      <c r="A375" s="188" t="s">
        <v>321</v>
      </c>
      <c r="B375" s="248" t="s">
        <v>474</v>
      </c>
      <c r="C375" s="523">
        <f>387300+235100</f>
        <v>622400</v>
      </c>
      <c r="D375" s="522" t="s">
        <v>361</v>
      </c>
      <c r="E375" s="736"/>
      <c r="F375" s="737"/>
      <c r="G375" s="737"/>
      <c r="H375" s="737"/>
      <c r="I375" s="737"/>
      <c r="J375" s="737"/>
      <c r="K375" s="737"/>
      <c r="L375" s="737"/>
      <c r="M375" s="737"/>
      <c r="N375" s="737"/>
      <c r="O375" s="737"/>
      <c r="P375" s="737"/>
      <c r="Q375" s="738"/>
      <c r="R375" s="271"/>
      <c r="S375" s="273"/>
      <c r="T375" s="262"/>
      <c r="U375" s="238"/>
      <c r="V375" s="238"/>
    </row>
    <row r="376" spans="1:22" s="196" customFormat="1" ht="12.75" customHeight="1" x14ac:dyDescent="0.2">
      <c r="A376" s="188" t="s">
        <v>322</v>
      </c>
      <c r="B376" s="248" t="s">
        <v>475</v>
      </c>
      <c r="C376" s="523">
        <v>1299250</v>
      </c>
      <c r="D376" s="522" t="s">
        <v>361</v>
      </c>
      <c r="E376" s="736"/>
      <c r="F376" s="737"/>
      <c r="G376" s="737"/>
      <c r="H376" s="737"/>
      <c r="I376" s="737"/>
      <c r="J376" s="737"/>
      <c r="K376" s="737"/>
      <c r="L376" s="737"/>
      <c r="M376" s="737"/>
      <c r="N376" s="737"/>
      <c r="O376" s="737"/>
      <c r="P376" s="737"/>
      <c r="Q376" s="738"/>
      <c r="R376" s="271"/>
      <c r="S376" s="273"/>
      <c r="T376" s="262"/>
      <c r="U376" s="238"/>
      <c r="V376" s="238"/>
    </row>
    <row r="377" spans="1:22" s="196" customFormat="1" ht="12.75" customHeight="1" x14ac:dyDescent="0.2">
      <c r="A377" s="188" t="s">
        <v>323</v>
      </c>
      <c r="B377" s="248" t="s">
        <v>476</v>
      </c>
      <c r="C377" s="523">
        <v>343250</v>
      </c>
      <c r="D377" s="522" t="s">
        <v>361</v>
      </c>
      <c r="E377" s="736"/>
      <c r="F377" s="737"/>
      <c r="G377" s="737"/>
      <c r="H377" s="737"/>
      <c r="I377" s="737"/>
      <c r="J377" s="737"/>
      <c r="K377" s="737"/>
      <c r="L377" s="737"/>
      <c r="M377" s="737"/>
      <c r="N377" s="737"/>
      <c r="O377" s="737"/>
      <c r="P377" s="737"/>
      <c r="Q377" s="738"/>
      <c r="R377" s="271"/>
      <c r="S377" s="273"/>
      <c r="T377" s="262"/>
      <c r="U377" s="238"/>
      <c r="V377" s="238"/>
    </row>
    <row r="378" spans="1:22" s="196" customFormat="1" ht="12.75" customHeight="1" x14ac:dyDescent="0.2">
      <c r="A378" s="188" t="s">
        <v>324</v>
      </c>
      <c r="B378" s="248" t="s">
        <v>477</v>
      </c>
      <c r="C378" s="523">
        <v>565200</v>
      </c>
      <c r="D378" s="522" t="s">
        <v>361</v>
      </c>
      <c r="E378" s="736"/>
      <c r="F378" s="737"/>
      <c r="G378" s="737"/>
      <c r="H378" s="737"/>
      <c r="I378" s="737"/>
      <c r="J378" s="737"/>
      <c r="K378" s="737"/>
      <c r="L378" s="737"/>
      <c r="M378" s="737"/>
      <c r="N378" s="737"/>
      <c r="O378" s="737"/>
      <c r="P378" s="737"/>
      <c r="Q378" s="738"/>
      <c r="R378" s="271"/>
      <c r="S378" s="273"/>
      <c r="T378" s="262"/>
      <c r="U378" s="238"/>
      <c r="V378" s="238"/>
    </row>
    <row r="379" spans="1:22" s="196" customFormat="1" ht="12.75" customHeight="1" x14ac:dyDescent="0.2">
      <c r="A379" s="188" t="s">
        <v>325</v>
      </c>
      <c r="B379" s="248" t="s">
        <v>478</v>
      </c>
      <c r="C379" s="523">
        <v>305900</v>
      </c>
      <c r="D379" s="522" t="s">
        <v>361</v>
      </c>
      <c r="E379" s="736"/>
      <c r="F379" s="737"/>
      <c r="G379" s="737"/>
      <c r="H379" s="737"/>
      <c r="I379" s="737"/>
      <c r="J379" s="737"/>
      <c r="K379" s="737"/>
      <c r="L379" s="737"/>
      <c r="M379" s="737"/>
      <c r="N379" s="737"/>
      <c r="O379" s="737"/>
      <c r="P379" s="737"/>
      <c r="Q379" s="738"/>
      <c r="R379" s="271"/>
      <c r="S379" s="273"/>
      <c r="T379" s="262"/>
      <c r="U379" s="238"/>
      <c r="V379" s="238"/>
    </row>
    <row r="380" spans="1:22" s="196" customFormat="1" ht="12.75" customHeight="1" x14ac:dyDescent="0.2">
      <c r="A380" s="188" t="s">
        <v>326</v>
      </c>
      <c r="B380" s="248" t="s">
        <v>479</v>
      </c>
      <c r="C380" s="523">
        <v>333100</v>
      </c>
      <c r="D380" s="522" t="s">
        <v>361</v>
      </c>
      <c r="E380" s="736"/>
      <c r="F380" s="737"/>
      <c r="G380" s="737"/>
      <c r="H380" s="737"/>
      <c r="I380" s="737"/>
      <c r="J380" s="737"/>
      <c r="K380" s="737"/>
      <c r="L380" s="737"/>
      <c r="M380" s="737"/>
      <c r="N380" s="737"/>
      <c r="O380" s="737"/>
      <c r="P380" s="737"/>
      <c r="Q380" s="738"/>
      <c r="R380" s="271"/>
      <c r="S380" s="273"/>
      <c r="T380" s="262"/>
      <c r="U380" s="238"/>
      <c r="V380" s="238"/>
    </row>
    <row r="381" spans="1:22" s="196" customFormat="1" ht="12.75" customHeight="1" x14ac:dyDescent="0.2">
      <c r="A381" s="188" t="s">
        <v>327</v>
      </c>
      <c r="B381" s="248" t="s">
        <v>480</v>
      </c>
      <c r="C381" s="523">
        <v>187800</v>
      </c>
      <c r="D381" s="522" t="s">
        <v>361</v>
      </c>
      <c r="E381" s="736"/>
      <c r="F381" s="737"/>
      <c r="G381" s="737"/>
      <c r="H381" s="737"/>
      <c r="I381" s="737"/>
      <c r="J381" s="737"/>
      <c r="K381" s="737"/>
      <c r="L381" s="737"/>
      <c r="M381" s="737"/>
      <c r="N381" s="737"/>
      <c r="O381" s="737"/>
      <c r="P381" s="737"/>
      <c r="Q381" s="738"/>
      <c r="R381" s="271"/>
      <c r="S381" s="273"/>
      <c r="T381" s="262"/>
      <c r="U381" s="238"/>
      <c r="V381" s="238"/>
    </row>
    <row r="382" spans="1:22" s="196" customFormat="1" ht="12.75" customHeight="1" x14ac:dyDescent="0.2">
      <c r="A382" s="188" t="s">
        <v>328</v>
      </c>
      <c r="B382" s="248" t="s">
        <v>641</v>
      </c>
      <c r="C382" s="523">
        <v>299200</v>
      </c>
      <c r="D382" s="522" t="s">
        <v>361</v>
      </c>
      <c r="E382" s="736"/>
      <c r="F382" s="737"/>
      <c r="G382" s="737"/>
      <c r="H382" s="737"/>
      <c r="I382" s="737"/>
      <c r="J382" s="737"/>
      <c r="K382" s="737"/>
      <c r="L382" s="737"/>
      <c r="M382" s="737"/>
      <c r="N382" s="737"/>
      <c r="O382" s="737"/>
      <c r="P382" s="737"/>
      <c r="Q382" s="738"/>
      <c r="R382" s="271"/>
      <c r="S382" s="273"/>
      <c r="T382" s="262"/>
      <c r="U382" s="238"/>
      <c r="V382" s="238"/>
    </row>
    <row r="383" spans="1:22" s="196" customFormat="1" ht="12.75" customHeight="1" x14ac:dyDescent="0.2">
      <c r="A383" s="188" t="s">
        <v>329</v>
      </c>
      <c r="B383" s="248" t="s">
        <v>481</v>
      </c>
      <c r="C383" s="523">
        <v>362100</v>
      </c>
      <c r="D383" s="522" t="s">
        <v>361</v>
      </c>
      <c r="E383" s="736"/>
      <c r="F383" s="737"/>
      <c r="G383" s="737"/>
      <c r="H383" s="737"/>
      <c r="I383" s="737"/>
      <c r="J383" s="737"/>
      <c r="K383" s="737"/>
      <c r="L383" s="737"/>
      <c r="M383" s="737"/>
      <c r="N383" s="737"/>
      <c r="O383" s="737"/>
      <c r="P383" s="737"/>
      <c r="Q383" s="738"/>
      <c r="R383" s="271"/>
      <c r="S383" s="273"/>
      <c r="T383" s="262"/>
      <c r="U383" s="238"/>
      <c r="V383" s="238"/>
    </row>
    <row r="384" spans="1:22" s="196" customFormat="1" ht="12.75" customHeight="1" x14ac:dyDescent="0.2">
      <c r="A384" s="188" t="s">
        <v>330</v>
      </c>
      <c r="B384" s="248" t="s">
        <v>482</v>
      </c>
      <c r="C384" s="523">
        <v>136800</v>
      </c>
      <c r="D384" s="522" t="s">
        <v>361</v>
      </c>
      <c r="E384" s="736"/>
      <c r="F384" s="737"/>
      <c r="G384" s="737"/>
      <c r="H384" s="737"/>
      <c r="I384" s="737"/>
      <c r="J384" s="737"/>
      <c r="K384" s="737"/>
      <c r="L384" s="737"/>
      <c r="M384" s="737"/>
      <c r="N384" s="737"/>
      <c r="O384" s="737"/>
      <c r="P384" s="737"/>
      <c r="Q384" s="738"/>
      <c r="R384" s="271"/>
      <c r="S384" s="273"/>
      <c r="T384" s="262"/>
      <c r="U384" s="238"/>
      <c r="V384" s="238"/>
    </row>
    <row r="385" spans="1:22" s="196" customFormat="1" ht="12.75" customHeight="1" x14ac:dyDescent="0.2">
      <c r="A385" s="188" t="s">
        <v>331</v>
      </c>
      <c r="B385" s="248" t="s">
        <v>483</v>
      </c>
      <c r="C385" s="523">
        <v>242360</v>
      </c>
      <c r="D385" s="522" t="s">
        <v>361</v>
      </c>
      <c r="E385" s="736"/>
      <c r="F385" s="737"/>
      <c r="G385" s="737"/>
      <c r="H385" s="737"/>
      <c r="I385" s="737"/>
      <c r="J385" s="737"/>
      <c r="K385" s="737"/>
      <c r="L385" s="737"/>
      <c r="M385" s="737"/>
      <c r="N385" s="737"/>
      <c r="O385" s="737"/>
      <c r="P385" s="737"/>
      <c r="Q385" s="738"/>
      <c r="R385" s="271"/>
      <c r="S385" s="273"/>
      <c r="T385" s="262"/>
      <c r="U385" s="238"/>
      <c r="V385" s="238"/>
    </row>
    <row r="386" spans="1:22" s="196" customFormat="1" ht="12.75" customHeight="1" x14ac:dyDescent="0.2">
      <c r="A386" s="188" t="s">
        <v>332</v>
      </c>
      <c r="B386" s="248" t="s">
        <v>484</v>
      </c>
      <c r="C386" s="523">
        <v>1228960</v>
      </c>
      <c r="D386" s="522" t="s">
        <v>361</v>
      </c>
      <c r="E386" s="736"/>
      <c r="F386" s="737"/>
      <c r="G386" s="737"/>
      <c r="H386" s="737"/>
      <c r="I386" s="737"/>
      <c r="J386" s="737"/>
      <c r="K386" s="737"/>
      <c r="L386" s="737"/>
      <c r="M386" s="737"/>
      <c r="N386" s="737"/>
      <c r="O386" s="737"/>
      <c r="P386" s="737"/>
      <c r="Q386" s="738"/>
      <c r="R386" s="271"/>
      <c r="S386" s="273"/>
      <c r="T386" s="262"/>
      <c r="U386" s="238"/>
      <c r="V386" s="238"/>
    </row>
    <row r="387" spans="1:22" s="196" customFormat="1" ht="12.75" customHeight="1" x14ac:dyDescent="0.2">
      <c r="A387" s="188" t="s">
        <v>333</v>
      </c>
      <c r="B387" s="248" t="s">
        <v>485</v>
      </c>
      <c r="C387" s="523">
        <v>1231060</v>
      </c>
      <c r="D387" s="522" t="s">
        <v>361</v>
      </c>
      <c r="E387" s="736"/>
      <c r="F387" s="737"/>
      <c r="G387" s="737"/>
      <c r="H387" s="737"/>
      <c r="I387" s="737"/>
      <c r="J387" s="737"/>
      <c r="K387" s="737"/>
      <c r="L387" s="737"/>
      <c r="M387" s="737"/>
      <c r="N387" s="737"/>
      <c r="O387" s="737"/>
      <c r="P387" s="737"/>
      <c r="Q387" s="738"/>
      <c r="R387" s="271"/>
      <c r="S387" s="273"/>
      <c r="T387" s="262"/>
      <c r="U387" s="238"/>
      <c r="V387" s="238"/>
    </row>
    <row r="388" spans="1:22" s="196" customFormat="1" ht="12.75" customHeight="1" x14ac:dyDescent="0.2">
      <c r="A388" s="188" t="s">
        <v>334</v>
      </c>
      <c r="B388" s="248" t="s">
        <v>495</v>
      </c>
      <c r="C388" s="523">
        <v>513780</v>
      </c>
      <c r="D388" s="522" t="s">
        <v>361</v>
      </c>
      <c r="E388" s="736"/>
      <c r="F388" s="737"/>
      <c r="G388" s="737"/>
      <c r="H388" s="737"/>
      <c r="I388" s="737"/>
      <c r="J388" s="737"/>
      <c r="K388" s="737"/>
      <c r="L388" s="737"/>
      <c r="M388" s="737"/>
      <c r="N388" s="737"/>
      <c r="O388" s="737"/>
      <c r="P388" s="737"/>
      <c r="Q388" s="738"/>
      <c r="R388" s="271"/>
      <c r="S388" s="273"/>
      <c r="T388" s="262"/>
      <c r="U388" s="238"/>
      <c r="V388" s="238"/>
    </row>
    <row r="389" spans="1:22" s="196" customFormat="1" ht="12.75" customHeight="1" x14ac:dyDescent="0.2">
      <c r="A389" s="188" t="s">
        <v>335</v>
      </c>
      <c r="B389" s="248" t="s">
        <v>486</v>
      </c>
      <c r="C389" s="523">
        <v>3167080</v>
      </c>
      <c r="D389" s="522" t="s">
        <v>361</v>
      </c>
      <c r="E389" s="736"/>
      <c r="F389" s="737"/>
      <c r="G389" s="737"/>
      <c r="H389" s="737"/>
      <c r="I389" s="737"/>
      <c r="J389" s="737"/>
      <c r="K389" s="737"/>
      <c r="L389" s="737"/>
      <c r="M389" s="737"/>
      <c r="N389" s="737"/>
      <c r="O389" s="737"/>
      <c r="P389" s="737"/>
      <c r="Q389" s="738"/>
      <c r="R389" s="271"/>
      <c r="S389" s="273"/>
      <c r="T389" s="262"/>
      <c r="U389" s="238"/>
      <c r="V389" s="238"/>
    </row>
    <row r="390" spans="1:22" s="196" customFormat="1" ht="12.75" customHeight="1" x14ac:dyDescent="0.2">
      <c r="A390" s="188" t="s">
        <v>336</v>
      </c>
      <c r="B390" s="248" t="s">
        <v>487</v>
      </c>
      <c r="C390" s="523">
        <v>144700</v>
      </c>
      <c r="D390" s="522" t="s">
        <v>361</v>
      </c>
      <c r="E390" s="736"/>
      <c r="F390" s="737"/>
      <c r="G390" s="737"/>
      <c r="H390" s="737"/>
      <c r="I390" s="737"/>
      <c r="J390" s="737"/>
      <c r="K390" s="737"/>
      <c r="L390" s="737"/>
      <c r="M390" s="737"/>
      <c r="N390" s="737"/>
      <c r="O390" s="737"/>
      <c r="P390" s="737"/>
      <c r="Q390" s="738"/>
      <c r="R390" s="271"/>
      <c r="S390" s="273"/>
      <c r="T390" s="262"/>
      <c r="U390" s="238"/>
      <c r="V390" s="238"/>
    </row>
    <row r="391" spans="1:22" s="196" customFormat="1" ht="12.75" customHeight="1" x14ac:dyDescent="0.2">
      <c r="A391" s="188" t="s">
        <v>337</v>
      </c>
      <c r="B391" s="248" t="s">
        <v>595</v>
      </c>
      <c r="C391" s="523">
        <v>237300</v>
      </c>
      <c r="D391" s="522" t="s">
        <v>361</v>
      </c>
      <c r="E391" s="736"/>
      <c r="F391" s="737"/>
      <c r="G391" s="737"/>
      <c r="H391" s="737"/>
      <c r="I391" s="737"/>
      <c r="J391" s="737"/>
      <c r="K391" s="737"/>
      <c r="L391" s="737"/>
      <c r="M391" s="737"/>
      <c r="N391" s="737"/>
      <c r="O391" s="737"/>
      <c r="P391" s="737"/>
      <c r="Q391" s="738"/>
      <c r="R391" s="271"/>
      <c r="S391" s="273"/>
      <c r="T391" s="262"/>
      <c r="U391" s="238"/>
      <c r="V391" s="238"/>
    </row>
    <row r="392" spans="1:22" s="196" customFormat="1" ht="12.75" customHeight="1" x14ac:dyDescent="0.2">
      <c r="A392" s="188" t="s">
        <v>338</v>
      </c>
      <c r="B392" s="248" t="s">
        <v>488</v>
      </c>
      <c r="C392" s="523">
        <v>282623.81</v>
      </c>
      <c r="D392" s="522" t="s">
        <v>349</v>
      </c>
      <c r="E392" s="736"/>
      <c r="F392" s="737"/>
      <c r="G392" s="737"/>
      <c r="H392" s="737"/>
      <c r="I392" s="737"/>
      <c r="J392" s="737"/>
      <c r="K392" s="737"/>
      <c r="L392" s="737"/>
      <c r="M392" s="737"/>
      <c r="N392" s="737"/>
      <c r="O392" s="737"/>
      <c r="P392" s="737"/>
      <c r="Q392" s="738"/>
      <c r="R392" s="271"/>
      <c r="S392" s="273"/>
      <c r="T392" s="262"/>
      <c r="U392" s="238"/>
      <c r="V392" s="238"/>
    </row>
    <row r="393" spans="1:22" s="196" customFormat="1" ht="12.75" customHeight="1" x14ac:dyDescent="0.2">
      <c r="A393" s="188" t="s">
        <v>339</v>
      </c>
      <c r="B393" s="248" t="s">
        <v>4633</v>
      </c>
      <c r="C393" s="523">
        <v>11060006.42</v>
      </c>
      <c r="D393" s="522" t="s">
        <v>349</v>
      </c>
      <c r="E393" s="736"/>
      <c r="F393" s="737"/>
      <c r="G393" s="737"/>
      <c r="H393" s="737"/>
      <c r="I393" s="737"/>
      <c r="J393" s="737"/>
      <c r="K393" s="737"/>
      <c r="L393" s="737"/>
      <c r="M393" s="737"/>
      <c r="N393" s="737"/>
      <c r="O393" s="737"/>
      <c r="P393" s="737"/>
      <c r="Q393" s="738"/>
      <c r="R393" s="271"/>
      <c r="S393" s="273"/>
      <c r="T393" s="262"/>
      <c r="U393" s="238"/>
      <c r="V393" s="238"/>
    </row>
    <row r="394" spans="1:22" s="196" customFormat="1" ht="12.75" customHeight="1" x14ac:dyDescent="0.2">
      <c r="A394" s="188" t="s">
        <v>340</v>
      </c>
      <c r="B394" s="248" t="s">
        <v>597</v>
      </c>
      <c r="C394" s="523">
        <v>216800</v>
      </c>
      <c r="D394" s="522" t="s">
        <v>361</v>
      </c>
      <c r="E394" s="736"/>
      <c r="F394" s="737"/>
      <c r="G394" s="737"/>
      <c r="H394" s="737"/>
      <c r="I394" s="737"/>
      <c r="J394" s="737"/>
      <c r="K394" s="737"/>
      <c r="L394" s="737"/>
      <c r="M394" s="737"/>
      <c r="N394" s="737"/>
      <c r="O394" s="737"/>
      <c r="P394" s="737"/>
      <c r="Q394" s="738"/>
      <c r="R394" s="271"/>
      <c r="S394" s="273"/>
      <c r="T394" s="262"/>
      <c r="U394" s="238"/>
      <c r="V394" s="238"/>
    </row>
    <row r="395" spans="1:22" s="196" customFormat="1" ht="12.75" customHeight="1" x14ac:dyDescent="0.2">
      <c r="A395" s="188" t="s">
        <v>341</v>
      </c>
      <c r="B395" s="248" t="s">
        <v>596</v>
      </c>
      <c r="C395" s="523">
        <f>860900+510967.64</f>
        <v>1371867.6400000001</v>
      </c>
      <c r="D395" s="522" t="s">
        <v>361</v>
      </c>
      <c r="E395" s="736"/>
      <c r="F395" s="737"/>
      <c r="G395" s="737"/>
      <c r="H395" s="737"/>
      <c r="I395" s="737"/>
      <c r="J395" s="737"/>
      <c r="K395" s="737"/>
      <c r="L395" s="737"/>
      <c r="M395" s="737"/>
      <c r="N395" s="737"/>
      <c r="O395" s="737"/>
      <c r="P395" s="737"/>
      <c r="Q395" s="738"/>
      <c r="R395" s="271"/>
      <c r="S395" s="273"/>
      <c r="T395" s="262"/>
      <c r="U395" s="238"/>
      <c r="V395" s="238"/>
    </row>
    <row r="396" spans="1:22" s="196" customFormat="1" ht="12.75" customHeight="1" x14ac:dyDescent="0.2">
      <c r="A396" s="188" t="s">
        <v>342</v>
      </c>
      <c r="B396" s="248" t="s">
        <v>598</v>
      </c>
      <c r="C396" s="523">
        <f>1407570+661246.31</f>
        <v>2068816.31</v>
      </c>
      <c r="D396" s="522" t="s">
        <v>361</v>
      </c>
      <c r="E396" s="736"/>
      <c r="F396" s="737"/>
      <c r="G396" s="737"/>
      <c r="H396" s="737"/>
      <c r="I396" s="737"/>
      <c r="J396" s="737"/>
      <c r="K396" s="737"/>
      <c r="L396" s="737"/>
      <c r="M396" s="737"/>
      <c r="N396" s="737"/>
      <c r="O396" s="737"/>
      <c r="P396" s="737"/>
      <c r="Q396" s="738"/>
      <c r="R396" s="271"/>
      <c r="S396" s="273"/>
      <c r="T396" s="262"/>
      <c r="U396" s="238"/>
      <c r="V396" s="238"/>
    </row>
    <row r="397" spans="1:22" s="196" customFormat="1" ht="12.75" customHeight="1" x14ac:dyDescent="0.2">
      <c r="A397" s="188" t="s">
        <v>343</v>
      </c>
      <c r="B397" s="248" t="s">
        <v>489</v>
      </c>
      <c r="C397" s="523">
        <f>1416500+681571.08</f>
        <v>2098071.08</v>
      </c>
      <c r="D397" s="522" t="s">
        <v>361</v>
      </c>
      <c r="E397" s="736"/>
      <c r="F397" s="737"/>
      <c r="G397" s="737"/>
      <c r="H397" s="737"/>
      <c r="I397" s="737"/>
      <c r="J397" s="737"/>
      <c r="K397" s="737"/>
      <c r="L397" s="737"/>
      <c r="M397" s="737"/>
      <c r="N397" s="737"/>
      <c r="O397" s="737"/>
      <c r="P397" s="737"/>
      <c r="Q397" s="738"/>
      <c r="R397" s="271"/>
      <c r="S397" s="273"/>
      <c r="T397" s="262"/>
      <c r="U397" s="238"/>
      <c r="V397" s="238"/>
    </row>
    <row r="398" spans="1:22" s="196" customFormat="1" ht="12.75" customHeight="1" x14ac:dyDescent="0.2">
      <c r="A398" s="188" t="s">
        <v>344</v>
      </c>
      <c r="B398" s="248" t="s">
        <v>490</v>
      </c>
      <c r="C398" s="523">
        <v>314040</v>
      </c>
      <c r="D398" s="522" t="s">
        <v>361</v>
      </c>
      <c r="E398" s="736"/>
      <c r="F398" s="737"/>
      <c r="G398" s="737"/>
      <c r="H398" s="737"/>
      <c r="I398" s="737"/>
      <c r="J398" s="737"/>
      <c r="K398" s="737"/>
      <c r="L398" s="737"/>
      <c r="M398" s="737"/>
      <c r="N398" s="737"/>
      <c r="O398" s="737"/>
      <c r="P398" s="737"/>
      <c r="Q398" s="738"/>
      <c r="R398" s="271"/>
      <c r="S398" s="273"/>
      <c r="T398" s="262"/>
      <c r="U398" s="238"/>
      <c r="V398" s="238"/>
    </row>
    <row r="399" spans="1:22" s="196" customFormat="1" ht="12.75" customHeight="1" x14ac:dyDescent="0.2">
      <c r="A399" s="188" t="s">
        <v>345</v>
      </c>
      <c r="B399" s="248" t="s">
        <v>491</v>
      </c>
      <c r="C399" s="523">
        <f>812900+476851.96</f>
        <v>1289751.96</v>
      </c>
      <c r="D399" s="522" t="s">
        <v>361</v>
      </c>
      <c r="E399" s="736"/>
      <c r="F399" s="737"/>
      <c r="G399" s="737"/>
      <c r="H399" s="737"/>
      <c r="I399" s="737"/>
      <c r="J399" s="737"/>
      <c r="K399" s="737"/>
      <c r="L399" s="737"/>
      <c r="M399" s="737"/>
      <c r="N399" s="737"/>
      <c r="O399" s="737"/>
      <c r="P399" s="737"/>
      <c r="Q399" s="738"/>
      <c r="R399" s="271"/>
      <c r="S399" s="273"/>
      <c r="T399" s="262"/>
      <c r="U399" s="238"/>
      <c r="V399" s="238"/>
    </row>
    <row r="400" spans="1:22" s="196" customFormat="1" ht="12.75" customHeight="1" x14ac:dyDescent="0.2">
      <c r="A400" s="188" t="s">
        <v>346</v>
      </c>
      <c r="B400" s="248" t="s">
        <v>492</v>
      </c>
      <c r="C400" s="523">
        <f>519200+384673.32</f>
        <v>903873.32000000007</v>
      </c>
      <c r="D400" s="522" t="s">
        <v>361</v>
      </c>
      <c r="E400" s="739"/>
      <c r="F400" s="740"/>
      <c r="G400" s="740"/>
      <c r="H400" s="740"/>
      <c r="I400" s="740"/>
      <c r="J400" s="740"/>
      <c r="K400" s="740"/>
      <c r="L400" s="740"/>
      <c r="M400" s="740"/>
      <c r="N400" s="740"/>
      <c r="O400" s="740"/>
      <c r="P400" s="740"/>
      <c r="Q400" s="741"/>
      <c r="R400" s="271"/>
      <c r="S400" s="273"/>
      <c r="T400" s="262"/>
      <c r="U400" s="238"/>
      <c r="V400" s="238"/>
    </row>
    <row r="401" spans="1:22" s="196" customFormat="1" ht="15.75" customHeight="1" x14ac:dyDescent="0.2">
      <c r="A401" s="188" t="s">
        <v>347</v>
      </c>
      <c r="B401" s="248" t="s">
        <v>752</v>
      </c>
      <c r="C401" s="372">
        <v>264849.69</v>
      </c>
      <c r="D401" s="373" t="s">
        <v>349</v>
      </c>
      <c r="E401" s="730"/>
      <c r="F401" s="731"/>
      <c r="G401" s="731"/>
      <c r="H401" s="731"/>
      <c r="I401" s="731"/>
      <c r="J401" s="731"/>
      <c r="K401" s="731"/>
      <c r="L401" s="731"/>
      <c r="M401" s="731"/>
      <c r="N401" s="731"/>
      <c r="O401" s="731"/>
      <c r="P401" s="731"/>
      <c r="Q401" s="732"/>
      <c r="R401" s="271"/>
      <c r="S401" s="273"/>
      <c r="T401" s="262"/>
      <c r="U401" s="238"/>
      <c r="V401" s="238"/>
    </row>
    <row r="402" spans="1:22" s="196" customFormat="1" ht="13.5" customHeight="1" thickBot="1" x14ac:dyDescent="0.25">
      <c r="A402" s="197" t="s">
        <v>348</v>
      </c>
      <c r="B402" s="198" t="s">
        <v>356</v>
      </c>
      <c r="C402" s="199">
        <v>1312238.46</v>
      </c>
      <c r="D402" s="200" t="s">
        <v>349</v>
      </c>
      <c r="E402" s="733"/>
      <c r="F402" s="734"/>
      <c r="G402" s="734"/>
      <c r="H402" s="734"/>
      <c r="I402" s="734"/>
      <c r="J402" s="734"/>
      <c r="K402" s="734"/>
      <c r="L402" s="734"/>
      <c r="M402" s="734"/>
      <c r="N402" s="734"/>
      <c r="O402" s="734"/>
      <c r="P402" s="734"/>
      <c r="Q402" s="735"/>
      <c r="R402" s="271"/>
      <c r="S402" s="238"/>
      <c r="T402" s="262"/>
      <c r="U402" s="238"/>
      <c r="V402" s="238"/>
    </row>
    <row r="403" spans="1:22" s="1" customFormat="1" ht="13.5" thickBot="1" x14ac:dyDescent="0.25">
      <c r="B403" s="2"/>
      <c r="C403" s="3"/>
      <c r="D403" s="4"/>
      <c r="H403" s="4"/>
      <c r="I403" s="4"/>
      <c r="J403" s="5"/>
      <c r="K403" s="5"/>
      <c r="L403" s="5"/>
      <c r="M403" s="5"/>
      <c r="N403" s="5"/>
      <c r="O403" s="5"/>
      <c r="P403" s="4"/>
      <c r="Q403" s="201"/>
    </row>
    <row r="404" spans="1:22" s="183" customFormat="1" ht="15" customHeight="1" x14ac:dyDescent="0.2">
      <c r="A404" s="181" t="s">
        <v>303</v>
      </c>
      <c r="B404" s="182" t="s">
        <v>555</v>
      </c>
      <c r="C404" s="704" t="s">
        <v>260</v>
      </c>
      <c r="D404" s="696" t="s">
        <v>2887</v>
      </c>
      <c r="E404" s="657" t="s">
        <v>351</v>
      </c>
      <c r="F404" s="666" t="s">
        <v>352</v>
      </c>
      <c r="G404" s="659" t="s">
        <v>350</v>
      </c>
      <c r="H404" s="659"/>
      <c r="I404" s="659"/>
      <c r="J404" s="657" t="s">
        <v>355</v>
      </c>
      <c r="K404" s="656" t="s">
        <v>648</v>
      </c>
      <c r="L404" s="656"/>
      <c r="M404" s="657" t="s">
        <v>670</v>
      </c>
      <c r="N404" s="657" t="s">
        <v>671</v>
      </c>
      <c r="O404" s="657" t="s">
        <v>672</v>
      </c>
      <c r="P404" s="657" t="s">
        <v>673</v>
      </c>
      <c r="Q404" s="671" t="s">
        <v>2871</v>
      </c>
    </row>
    <row r="405" spans="1:22" s="187" customFormat="1" ht="24.75" customHeight="1" x14ac:dyDescent="0.2">
      <c r="A405" s="184" t="s">
        <v>258</v>
      </c>
      <c r="B405" s="185" t="s">
        <v>259</v>
      </c>
      <c r="C405" s="705"/>
      <c r="D405" s="697"/>
      <c r="E405" s="658"/>
      <c r="F405" s="667"/>
      <c r="G405" s="185" t="s">
        <v>353</v>
      </c>
      <c r="H405" s="185" t="s">
        <v>354</v>
      </c>
      <c r="I405" s="185" t="s">
        <v>173</v>
      </c>
      <c r="J405" s="658"/>
      <c r="K405" s="268" t="s">
        <v>542</v>
      </c>
      <c r="L405" s="268" t="s">
        <v>498</v>
      </c>
      <c r="M405" s="658"/>
      <c r="N405" s="658"/>
      <c r="O405" s="658"/>
      <c r="P405" s="658"/>
      <c r="Q405" s="672"/>
      <c r="R405" s="259"/>
      <c r="S405" s="233"/>
      <c r="T405" s="233"/>
      <c r="U405" s="233"/>
      <c r="V405" s="233"/>
    </row>
    <row r="406" spans="1:22" s="196" customFormat="1" ht="156" x14ac:dyDescent="0.2">
      <c r="A406" s="188" t="s">
        <v>261</v>
      </c>
      <c r="B406" s="189" t="s">
        <v>2921</v>
      </c>
      <c r="C406" s="190">
        <v>1203262.2</v>
      </c>
      <c r="D406" s="191" t="s">
        <v>349</v>
      </c>
      <c r="E406" s="269">
        <v>896.14</v>
      </c>
      <c r="F406" s="193">
        <v>1987</v>
      </c>
      <c r="G406" s="194" t="s">
        <v>253</v>
      </c>
      <c r="H406" s="195" t="s">
        <v>254</v>
      </c>
      <c r="I406" s="195" t="s">
        <v>192</v>
      </c>
      <c r="J406" s="195" t="s">
        <v>2916</v>
      </c>
      <c r="K406" s="195" t="s">
        <v>2919</v>
      </c>
      <c r="L406" s="195" t="s">
        <v>2920</v>
      </c>
      <c r="M406" s="195" t="s">
        <v>674</v>
      </c>
      <c r="N406" s="195" t="s">
        <v>663</v>
      </c>
      <c r="O406" s="195" t="s">
        <v>663</v>
      </c>
      <c r="P406" s="195" t="s">
        <v>663</v>
      </c>
      <c r="Q406" s="206" t="s">
        <v>663</v>
      </c>
      <c r="R406" s="271"/>
      <c r="S406" s="261"/>
      <c r="T406" s="262"/>
      <c r="U406" s="681"/>
      <c r="V406" s="270"/>
    </row>
    <row r="407" spans="1:22" s="196" customFormat="1" ht="60" x14ac:dyDescent="0.2">
      <c r="A407" s="188" t="s">
        <v>263</v>
      </c>
      <c r="B407" s="189" t="s">
        <v>2922</v>
      </c>
      <c r="C407" s="190">
        <v>1188228.2</v>
      </c>
      <c r="D407" s="191" t="s">
        <v>349</v>
      </c>
      <c r="E407" s="236" t="s">
        <v>548</v>
      </c>
      <c r="F407" s="193">
        <v>1936</v>
      </c>
      <c r="G407" s="194" t="s">
        <v>195</v>
      </c>
      <c r="H407" s="195" t="s">
        <v>549</v>
      </c>
      <c r="I407" s="272" t="s">
        <v>182</v>
      </c>
      <c r="J407" s="195" t="s">
        <v>2926</v>
      </c>
      <c r="K407" s="195" t="s">
        <v>2918</v>
      </c>
      <c r="L407" s="195" t="s">
        <v>2917</v>
      </c>
      <c r="M407" s="195" t="s">
        <v>674</v>
      </c>
      <c r="N407" s="195" t="s">
        <v>663</v>
      </c>
      <c r="O407" s="195" t="s">
        <v>663</v>
      </c>
      <c r="P407" s="195" t="s">
        <v>663</v>
      </c>
      <c r="Q407" s="206" t="s">
        <v>663</v>
      </c>
      <c r="R407" s="271"/>
      <c r="S407" s="264"/>
      <c r="T407" s="262"/>
      <c r="U407" s="681"/>
      <c r="V407" s="270"/>
    </row>
    <row r="408" spans="1:22" s="196" customFormat="1" ht="25.5" customHeight="1" x14ac:dyDescent="0.2">
      <c r="A408" s="188" t="s">
        <v>264</v>
      </c>
      <c r="B408" s="189" t="s">
        <v>2923</v>
      </c>
      <c r="C408" s="237">
        <v>73527.12</v>
      </c>
      <c r="D408" s="191" t="s">
        <v>349</v>
      </c>
      <c r="E408" s="722"/>
      <c r="F408" s="723"/>
      <c r="G408" s="723"/>
      <c r="H408" s="723"/>
      <c r="I408" s="723"/>
      <c r="J408" s="723"/>
      <c r="K408" s="723"/>
      <c r="L408" s="723"/>
      <c r="M408" s="723"/>
      <c r="N408" s="723"/>
      <c r="O408" s="723"/>
      <c r="P408" s="723"/>
      <c r="Q408" s="724"/>
      <c r="R408" s="238"/>
      <c r="S408" s="273"/>
      <c r="T408" s="262"/>
      <c r="U408" s="681"/>
      <c r="V408" s="270"/>
    </row>
    <row r="409" spans="1:22" s="196" customFormat="1" ht="25.5" customHeight="1" x14ac:dyDescent="0.2">
      <c r="A409" s="188" t="s">
        <v>265</v>
      </c>
      <c r="B409" s="189" t="s">
        <v>2924</v>
      </c>
      <c r="C409" s="237">
        <v>49356.7</v>
      </c>
      <c r="D409" s="191" t="s">
        <v>349</v>
      </c>
      <c r="E409" s="725"/>
      <c r="F409" s="684"/>
      <c r="G409" s="684"/>
      <c r="H409" s="684"/>
      <c r="I409" s="684"/>
      <c r="J409" s="684"/>
      <c r="K409" s="684"/>
      <c r="L409" s="684"/>
      <c r="M409" s="684"/>
      <c r="N409" s="684"/>
      <c r="O409" s="684"/>
      <c r="P409" s="684"/>
      <c r="Q409" s="726"/>
      <c r="R409" s="238"/>
      <c r="S409" s="273"/>
      <c r="T409" s="262"/>
      <c r="U409" s="681"/>
      <c r="V409" s="270"/>
    </row>
    <row r="410" spans="1:22" s="196" customFormat="1" x14ac:dyDescent="0.2">
      <c r="A410" s="188" t="s">
        <v>266</v>
      </c>
      <c r="B410" s="189" t="s">
        <v>2925</v>
      </c>
      <c r="C410" s="237">
        <v>6331.8</v>
      </c>
      <c r="D410" s="191" t="s">
        <v>349</v>
      </c>
      <c r="E410" s="725"/>
      <c r="F410" s="684"/>
      <c r="G410" s="684"/>
      <c r="H410" s="684"/>
      <c r="I410" s="684"/>
      <c r="J410" s="684"/>
      <c r="K410" s="684"/>
      <c r="L410" s="684"/>
      <c r="M410" s="684"/>
      <c r="N410" s="684"/>
      <c r="O410" s="684"/>
      <c r="P410" s="684"/>
      <c r="Q410" s="726"/>
      <c r="R410" s="238"/>
      <c r="S410" s="273"/>
      <c r="T410" s="262"/>
      <c r="U410" s="681"/>
      <c r="V410" s="270"/>
    </row>
    <row r="411" spans="1:22" s="196" customFormat="1" x14ac:dyDescent="0.2">
      <c r="A411" s="188" t="s">
        <v>267</v>
      </c>
      <c r="B411" s="248" t="s">
        <v>752</v>
      </c>
      <c r="C411" s="205">
        <v>5532.75</v>
      </c>
      <c r="D411" s="191" t="s">
        <v>349</v>
      </c>
      <c r="E411" s="725"/>
      <c r="F411" s="684"/>
      <c r="G411" s="684"/>
      <c r="H411" s="684"/>
      <c r="I411" s="684"/>
      <c r="J411" s="684"/>
      <c r="K411" s="684"/>
      <c r="L411" s="684"/>
      <c r="M411" s="684"/>
      <c r="N411" s="684"/>
      <c r="O411" s="684"/>
      <c r="P411" s="684"/>
      <c r="Q411" s="726"/>
      <c r="R411" s="238"/>
      <c r="S411" s="273"/>
      <c r="T411" s="262"/>
      <c r="U411" s="681"/>
      <c r="V411" s="270"/>
    </row>
    <row r="412" spans="1:22" s="196" customFormat="1" ht="15" customHeight="1" thickBot="1" x14ac:dyDescent="0.25">
      <c r="A412" s="218" t="s">
        <v>268</v>
      </c>
      <c r="B412" s="198" t="s">
        <v>356</v>
      </c>
      <c r="C412" s="199">
        <v>311575.65999999997</v>
      </c>
      <c r="D412" s="200" t="s">
        <v>349</v>
      </c>
      <c r="E412" s="727"/>
      <c r="F412" s="728"/>
      <c r="G412" s="728"/>
      <c r="H412" s="728"/>
      <c r="I412" s="728"/>
      <c r="J412" s="728"/>
      <c r="K412" s="728"/>
      <c r="L412" s="728"/>
      <c r="M412" s="728"/>
      <c r="N412" s="728"/>
      <c r="O412" s="728"/>
      <c r="P412" s="728"/>
      <c r="Q412" s="729"/>
      <c r="R412" s="238"/>
      <c r="S412" s="238"/>
      <c r="T412" s="262"/>
      <c r="U412" s="681"/>
      <c r="V412" s="270"/>
    </row>
    <row r="413" spans="1:22" s="1" customFormat="1" ht="13.5" thickBot="1" x14ac:dyDescent="0.25">
      <c r="B413" s="2"/>
      <c r="C413" s="3"/>
      <c r="D413" s="4"/>
      <c r="H413" s="4"/>
      <c r="I413" s="4"/>
      <c r="J413" s="5"/>
      <c r="K413" s="5"/>
      <c r="L413" s="5"/>
      <c r="M413" s="5"/>
      <c r="N413" s="5"/>
      <c r="O413" s="5"/>
      <c r="P413" s="4"/>
      <c r="Q413" s="201"/>
    </row>
    <row r="414" spans="1:22" s="183" customFormat="1" ht="15" customHeight="1" x14ac:dyDescent="0.2">
      <c r="A414" s="181" t="s">
        <v>304</v>
      </c>
      <c r="B414" s="182" t="s">
        <v>74</v>
      </c>
      <c r="C414" s="685" t="s">
        <v>260</v>
      </c>
      <c r="D414" s="696" t="s">
        <v>2887</v>
      </c>
      <c r="E414" s="677" t="s">
        <v>351</v>
      </c>
      <c r="F414" s="679" t="s">
        <v>352</v>
      </c>
      <c r="G414" s="659" t="s">
        <v>350</v>
      </c>
      <c r="H414" s="659"/>
      <c r="I414" s="659"/>
      <c r="J414" s="657" t="s">
        <v>355</v>
      </c>
      <c r="K414" s="656" t="s">
        <v>648</v>
      </c>
      <c r="L414" s="656"/>
      <c r="M414" s="657" t="s">
        <v>670</v>
      </c>
      <c r="N414" s="657" t="s">
        <v>671</v>
      </c>
      <c r="O414" s="657" t="s">
        <v>672</v>
      </c>
      <c r="P414" s="657" t="s">
        <v>673</v>
      </c>
      <c r="Q414" s="671" t="s">
        <v>2871</v>
      </c>
    </row>
    <row r="415" spans="1:22" s="183" customFormat="1" ht="23.25" customHeight="1" x14ac:dyDescent="0.2">
      <c r="A415" s="216" t="s">
        <v>258</v>
      </c>
      <c r="B415" s="217" t="s">
        <v>259</v>
      </c>
      <c r="C415" s="686"/>
      <c r="D415" s="697"/>
      <c r="E415" s="678"/>
      <c r="F415" s="680"/>
      <c r="G415" s="217" t="s">
        <v>353</v>
      </c>
      <c r="H415" s="185" t="s">
        <v>354</v>
      </c>
      <c r="I415" s="185" t="s">
        <v>173</v>
      </c>
      <c r="J415" s="658"/>
      <c r="K415" s="337" t="s">
        <v>542</v>
      </c>
      <c r="L415" s="337" t="s">
        <v>498</v>
      </c>
      <c r="M415" s="658"/>
      <c r="N415" s="658"/>
      <c r="O415" s="658"/>
      <c r="P415" s="658"/>
      <c r="Q415" s="672"/>
    </row>
    <row r="416" spans="1:22" s="196" customFormat="1" ht="324" x14ac:dyDescent="0.2">
      <c r="A416" s="188" t="s">
        <v>261</v>
      </c>
      <c r="B416" s="189" t="s">
        <v>4292</v>
      </c>
      <c r="C416" s="190">
        <v>2631454.6800000002</v>
      </c>
      <c r="D416" s="191" t="s">
        <v>349</v>
      </c>
      <c r="E416" s="339">
        <v>2807</v>
      </c>
      <c r="F416" s="193">
        <v>1929</v>
      </c>
      <c r="G416" s="194" t="s">
        <v>184</v>
      </c>
      <c r="H416" s="195" t="s">
        <v>181</v>
      </c>
      <c r="I416" s="195" t="s">
        <v>257</v>
      </c>
      <c r="J416" s="195" t="s">
        <v>4298</v>
      </c>
      <c r="K416" s="195" t="s">
        <v>4273</v>
      </c>
      <c r="L416" s="195" t="s">
        <v>4294</v>
      </c>
      <c r="M416" s="195" t="s">
        <v>674</v>
      </c>
      <c r="N416" s="195" t="s">
        <v>674</v>
      </c>
      <c r="O416" s="195" t="s">
        <v>663</v>
      </c>
      <c r="P416" s="195" t="s">
        <v>663</v>
      </c>
      <c r="Q416" s="206" t="s">
        <v>674</v>
      </c>
    </row>
    <row r="417" spans="1:22" s="196" customFormat="1" ht="36" x14ac:dyDescent="0.2">
      <c r="A417" s="188" t="s">
        <v>263</v>
      </c>
      <c r="B417" s="189" t="s">
        <v>4291</v>
      </c>
      <c r="C417" s="190">
        <v>138000</v>
      </c>
      <c r="D417" s="191" t="s">
        <v>361</v>
      </c>
      <c r="E417" s="339">
        <v>138</v>
      </c>
      <c r="F417" s="193">
        <v>1927</v>
      </c>
      <c r="G417" s="194" t="s">
        <v>184</v>
      </c>
      <c r="H417" s="195" t="s">
        <v>384</v>
      </c>
      <c r="I417" s="195" t="s">
        <v>182</v>
      </c>
      <c r="J417" s="195" t="s">
        <v>4297</v>
      </c>
      <c r="K417" s="195" t="s">
        <v>4273</v>
      </c>
      <c r="L417" s="195" t="s">
        <v>605</v>
      </c>
      <c r="M417" s="195" t="s">
        <v>674</v>
      </c>
      <c r="N417" s="195" t="s">
        <v>663</v>
      </c>
      <c r="O417" s="195" t="s">
        <v>663</v>
      </c>
      <c r="P417" s="195" t="s">
        <v>663</v>
      </c>
      <c r="Q417" s="206" t="s">
        <v>663</v>
      </c>
    </row>
    <row r="418" spans="1:22" s="196" customFormat="1" ht="25.5" x14ac:dyDescent="0.2">
      <c r="A418" s="188" t="s">
        <v>264</v>
      </c>
      <c r="B418" s="189" t="s">
        <v>4293</v>
      </c>
      <c r="C418" s="190">
        <v>3297.52</v>
      </c>
      <c r="D418" s="191" t="s">
        <v>349</v>
      </c>
      <c r="E418" s="339">
        <v>32</v>
      </c>
      <c r="F418" s="193">
        <v>1927</v>
      </c>
      <c r="G418" s="194" t="s">
        <v>184</v>
      </c>
      <c r="H418" s="195" t="s">
        <v>181</v>
      </c>
      <c r="I418" s="195" t="s">
        <v>182</v>
      </c>
      <c r="J418" s="195" t="s">
        <v>4296</v>
      </c>
      <c r="K418" s="195" t="s">
        <v>4273</v>
      </c>
      <c r="L418" s="195" t="s">
        <v>4295</v>
      </c>
      <c r="M418" s="195" t="s">
        <v>674</v>
      </c>
      <c r="N418" s="195" t="s">
        <v>663</v>
      </c>
      <c r="O418" s="195" t="s">
        <v>663</v>
      </c>
      <c r="P418" s="195" t="s">
        <v>663</v>
      </c>
      <c r="Q418" s="206" t="s">
        <v>663</v>
      </c>
    </row>
    <row r="419" spans="1:22" s="196" customFormat="1" ht="15" customHeight="1" x14ac:dyDescent="0.2">
      <c r="A419" s="363" t="s">
        <v>265</v>
      </c>
      <c r="B419" s="189" t="s">
        <v>537</v>
      </c>
      <c r="C419" s="360">
        <v>311040</v>
      </c>
      <c r="D419" s="191" t="s">
        <v>361</v>
      </c>
      <c r="E419" s="660"/>
      <c r="F419" s="661"/>
      <c r="G419" s="661"/>
      <c r="H419" s="661"/>
      <c r="I419" s="661"/>
      <c r="J419" s="661"/>
      <c r="K419" s="661"/>
      <c r="L419" s="661"/>
      <c r="M419" s="661"/>
      <c r="N419" s="661"/>
      <c r="O419" s="661"/>
      <c r="P419" s="661"/>
      <c r="Q419" s="662"/>
    </row>
    <row r="420" spans="1:22" s="196" customFormat="1" ht="15" customHeight="1" x14ac:dyDescent="0.2">
      <c r="A420" s="364" t="s">
        <v>266</v>
      </c>
      <c r="B420" s="248" t="s">
        <v>752</v>
      </c>
      <c r="C420" s="365">
        <v>7539.9</v>
      </c>
      <c r="D420" s="366" t="s">
        <v>349</v>
      </c>
      <c r="E420" s="668"/>
      <c r="F420" s="669"/>
      <c r="G420" s="669"/>
      <c r="H420" s="669"/>
      <c r="I420" s="669"/>
      <c r="J420" s="669"/>
      <c r="K420" s="669"/>
      <c r="L420" s="669"/>
      <c r="M420" s="669"/>
      <c r="N420" s="669"/>
      <c r="O420" s="669"/>
      <c r="P420" s="669"/>
      <c r="Q420" s="670"/>
    </row>
    <row r="421" spans="1:22" s="196" customFormat="1" ht="13.5" thickBot="1" x14ac:dyDescent="0.25">
      <c r="A421" s="218" t="s">
        <v>267</v>
      </c>
      <c r="B421" s="198" t="s">
        <v>356</v>
      </c>
      <c r="C421" s="199">
        <f>386176.79</f>
        <v>386176.79</v>
      </c>
      <c r="D421" s="200" t="s">
        <v>349</v>
      </c>
      <c r="E421" s="663"/>
      <c r="F421" s="664"/>
      <c r="G421" s="664"/>
      <c r="H421" s="664"/>
      <c r="I421" s="664"/>
      <c r="J421" s="664"/>
      <c r="K421" s="664"/>
      <c r="L421" s="664"/>
      <c r="M421" s="664"/>
      <c r="N421" s="664"/>
      <c r="O421" s="664"/>
      <c r="P421" s="664"/>
      <c r="Q421" s="665"/>
    </row>
    <row r="422" spans="1:22" s="1" customFormat="1" ht="13.5" thickBot="1" x14ac:dyDescent="0.25">
      <c r="B422" s="2"/>
      <c r="C422" s="3"/>
      <c r="D422" s="4"/>
      <c r="H422" s="4"/>
      <c r="I422" s="4"/>
      <c r="J422" s="5"/>
      <c r="K422" s="5"/>
      <c r="L422" s="5"/>
      <c r="M422" s="5"/>
      <c r="N422" s="5"/>
      <c r="O422" s="5"/>
      <c r="P422" s="4"/>
      <c r="Q422" s="201"/>
    </row>
    <row r="423" spans="1:22" s="196" customFormat="1" ht="29.25" customHeight="1" x14ac:dyDescent="0.2">
      <c r="A423" s="181" t="s">
        <v>305</v>
      </c>
      <c r="B423" s="182" t="s">
        <v>502</v>
      </c>
      <c r="C423" s="685" t="s">
        <v>260</v>
      </c>
      <c r="D423" s="696" t="s">
        <v>2887</v>
      </c>
      <c r="E423" s="677" t="s">
        <v>351</v>
      </c>
      <c r="F423" s="679" t="s">
        <v>352</v>
      </c>
      <c r="G423" s="659" t="s">
        <v>350</v>
      </c>
      <c r="H423" s="659"/>
      <c r="I423" s="659"/>
      <c r="J423" s="657" t="s">
        <v>355</v>
      </c>
      <c r="K423" s="656" t="s">
        <v>648</v>
      </c>
      <c r="L423" s="656"/>
      <c r="M423" s="657" t="s">
        <v>670</v>
      </c>
      <c r="N423" s="657" t="s">
        <v>671</v>
      </c>
      <c r="O423" s="657" t="s">
        <v>672</v>
      </c>
      <c r="P423" s="657" t="s">
        <v>673</v>
      </c>
      <c r="Q423" s="671" t="s">
        <v>2871</v>
      </c>
      <c r="R423" s="231"/>
      <c r="S423" s="232"/>
      <c r="T423" s="233"/>
      <c r="U423" s="233"/>
      <c r="V423" s="233"/>
    </row>
    <row r="424" spans="1:22" s="196" customFormat="1" ht="26.25" customHeight="1" x14ac:dyDescent="0.2">
      <c r="A424" s="216" t="s">
        <v>258</v>
      </c>
      <c r="B424" s="217" t="s">
        <v>259</v>
      </c>
      <c r="C424" s="686"/>
      <c r="D424" s="697"/>
      <c r="E424" s="678"/>
      <c r="F424" s="680"/>
      <c r="G424" s="217" t="s">
        <v>353</v>
      </c>
      <c r="H424" s="185" t="s">
        <v>354</v>
      </c>
      <c r="I424" s="185" t="s">
        <v>173</v>
      </c>
      <c r="J424" s="658"/>
      <c r="K424" s="227" t="s">
        <v>542</v>
      </c>
      <c r="L424" s="227" t="s">
        <v>498</v>
      </c>
      <c r="M424" s="658"/>
      <c r="N424" s="658"/>
      <c r="O424" s="658"/>
      <c r="P424" s="658"/>
      <c r="Q424" s="672"/>
      <c r="R424" s="684"/>
      <c r="S424" s="682"/>
      <c r="T424" s="682"/>
      <c r="U424" s="683"/>
      <c r="V424" s="234"/>
    </row>
    <row r="425" spans="1:22" s="196" customFormat="1" ht="24" x14ac:dyDescent="0.2">
      <c r="A425" s="188" t="s">
        <v>261</v>
      </c>
      <c r="B425" s="189" t="s">
        <v>4371</v>
      </c>
      <c r="C425" s="190">
        <v>215036.69</v>
      </c>
      <c r="D425" s="191" t="s">
        <v>349</v>
      </c>
      <c r="E425" s="228" t="s">
        <v>2905</v>
      </c>
      <c r="F425" s="235" t="s">
        <v>2905</v>
      </c>
      <c r="G425" s="437" t="s">
        <v>4347</v>
      </c>
      <c r="H425" s="440" t="s">
        <v>2510</v>
      </c>
      <c r="I425" s="195" t="s">
        <v>4364</v>
      </c>
      <c r="J425" s="440" t="s">
        <v>2510</v>
      </c>
      <c r="K425" s="195" t="s">
        <v>4349</v>
      </c>
      <c r="L425" s="195" t="s">
        <v>4348</v>
      </c>
      <c r="M425" s="195" t="s">
        <v>674</v>
      </c>
      <c r="N425" s="195" t="s">
        <v>663</v>
      </c>
      <c r="O425" s="195" t="s">
        <v>663</v>
      </c>
      <c r="P425" s="195" t="s">
        <v>663</v>
      </c>
      <c r="Q425" s="449" t="s">
        <v>663</v>
      </c>
      <c r="R425" s="684"/>
      <c r="S425" s="682"/>
      <c r="T425" s="684"/>
      <c r="U425" s="683"/>
      <c r="V425" s="234"/>
    </row>
    <row r="426" spans="1:22" s="196" customFormat="1" x14ac:dyDescent="0.2">
      <c r="A426" s="188" t="s">
        <v>263</v>
      </c>
      <c r="B426" s="189" t="s">
        <v>416</v>
      </c>
      <c r="C426" s="190">
        <v>405960.59</v>
      </c>
      <c r="D426" s="191" t="s">
        <v>349</v>
      </c>
      <c r="E426" s="228">
        <v>464.49</v>
      </c>
      <c r="F426" s="235" t="s">
        <v>2905</v>
      </c>
      <c r="G426" s="444" t="s">
        <v>516</v>
      </c>
      <c r="H426" s="440" t="s">
        <v>2510</v>
      </c>
      <c r="I426" s="195" t="s">
        <v>182</v>
      </c>
      <c r="J426" s="440" t="s">
        <v>4372</v>
      </c>
      <c r="K426" s="195" t="s">
        <v>4349</v>
      </c>
      <c r="L426" s="195" t="s">
        <v>4348</v>
      </c>
      <c r="M426" s="195" t="s">
        <v>674</v>
      </c>
      <c r="N426" s="195" t="s">
        <v>663</v>
      </c>
      <c r="O426" s="195" t="s">
        <v>663</v>
      </c>
      <c r="P426" s="195" t="s">
        <v>663</v>
      </c>
      <c r="Q426" s="449" t="s">
        <v>663</v>
      </c>
      <c r="R426" s="684"/>
      <c r="S426" s="682"/>
      <c r="T426" s="684"/>
      <c r="U426" s="683"/>
      <c r="V426" s="234"/>
    </row>
    <row r="427" spans="1:22" s="196" customFormat="1" x14ac:dyDescent="0.2">
      <c r="A427" s="188" t="s">
        <v>264</v>
      </c>
      <c r="B427" s="189" t="s">
        <v>411</v>
      </c>
      <c r="C427" s="190">
        <v>3580006.75</v>
      </c>
      <c r="D427" s="191" t="s">
        <v>349</v>
      </c>
      <c r="E427" s="228">
        <v>1279.08</v>
      </c>
      <c r="F427" s="236">
        <v>1846</v>
      </c>
      <c r="G427" s="444" t="s">
        <v>516</v>
      </c>
      <c r="H427" s="195" t="s">
        <v>415</v>
      </c>
      <c r="I427" s="195" t="s">
        <v>214</v>
      </c>
      <c r="J427" s="440" t="s">
        <v>2510</v>
      </c>
      <c r="K427" s="195" t="s">
        <v>4349</v>
      </c>
      <c r="L427" s="195" t="s">
        <v>4348</v>
      </c>
      <c r="M427" s="195" t="s">
        <v>674</v>
      </c>
      <c r="N427" s="195" t="s">
        <v>663</v>
      </c>
      <c r="O427" s="195" t="s">
        <v>663</v>
      </c>
      <c r="P427" s="195" t="s">
        <v>663</v>
      </c>
      <c r="Q427" s="449" t="s">
        <v>663</v>
      </c>
      <c r="R427" s="684"/>
      <c r="S427" s="682"/>
      <c r="T427" s="684"/>
      <c r="U427" s="683"/>
      <c r="V427" s="234"/>
    </row>
    <row r="428" spans="1:22" s="196" customFormat="1" x14ac:dyDescent="0.2">
      <c r="A428" s="188" t="s">
        <v>265</v>
      </c>
      <c r="B428" s="189" t="s">
        <v>4370</v>
      </c>
      <c r="C428" s="190">
        <v>38644</v>
      </c>
      <c r="D428" s="191" t="s">
        <v>349</v>
      </c>
      <c r="E428" s="228">
        <v>13.2</v>
      </c>
      <c r="F428" s="235" t="s">
        <v>2905</v>
      </c>
      <c r="G428" s="444" t="s">
        <v>195</v>
      </c>
      <c r="H428" s="440" t="s">
        <v>2510</v>
      </c>
      <c r="I428" s="195" t="s">
        <v>4359</v>
      </c>
      <c r="J428" s="440" t="s">
        <v>2510</v>
      </c>
      <c r="K428" s="195" t="s">
        <v>4349</v>
      </c>
      <c r="L428" s="195" t="s">
        <v>4348</v>
      </c>
      <c r="M428" s="195" t="s">
        <v>674</v>
      </c>
      <c r="N428" s="195" t="s">
        <v>663</v>
      </c>
      <c r="O428" s="195" t="s">
        <v>663</v>
      </c>
      <c r="P428" s="195" t="s">
        <v>663</v>
      </c>
      <c r="Q428" s="449" t="s">
        <v>663</v>
      </c>
      <c r="R428" s="684"/>
      <c r="S428" s="682"/>
      <c r="T428" s="684"/>
      <c r="U428" s="683"/>
      <c r="V428" s="234"/>
    </row>
    <row r="429" spans="1:22" s="196" customFormat="1" ht="25.5" x14ac:dyDescent="0.2">
      <c r="A429" s="188" t="s">
        <v>266</v>
      </c>
      <c r="B429" s="189" t="s">
        <v>4355</v>
      </c>
      <c r="C429" s="190">
        <v>185984.23</v>
      </c>
      <c r="D429" s="191" t="s">
        <v>349</v>
      </c>
      <c r="E429" s="228">
        <v>110.4</v>
      </c>
      <c r="F429" s="235" t="s">
        <v>2905</v>
      </c>
      <c r="G429" s="437" t="s">
        <v>4354</v>
      </c>
      <c r="H429" s="440" t="s">
        <v>2510</v>
      </c>
      <c r="I429" s="195" t="s">
        <v>4356</v>
      </c>
      <c r="J429" s="440" t="s">
        <v>2510</v>
      </c>
      <c r="K429" s="195" t="s">
        <v>4349</v>
      </c>
      <c r="L429" s="195" t="s">
        <v>4348</v>
      </c>
      <c r="M429" s="195" t="s">
        <v>674</v>
      </c>
      <c r="N429" s="195" t="s">
        <v>663</v>
      </c>
      <c r="O429" s="195" t="s">
        <v>663</v>
      </c>
      <c r="P429" s="195" t="s">
        <v>663</v>
      </c>
      <c r="Q429" s="449" t="s">
        <v>663</v>
      </c>
      <c r="R429" s="684"/>
      <c r="S429" s="682"/>
      <c r="T429" s="684"/>
      <c r="U429" s="683"/>
      <c r="V429" s="234"/>
    </row>
    <row r="430" spans="1:22" s="196" customFormat="1" ht="25.5" x14ac:dyDescent="0.2">
      <c r="A430" s="188" t="s">
        <v>267</v>
      </c>
      <c r="B430" s="189" t="s">
        <v>539</v>
      </c>
      <c r="C430" s="190">
        <v>302078.06</v>
      </c>
      <c r="D430" s="191" t="s">
        <v>349</v>
      </c>
      <c r="E430" s="228" t="s">
        <v>2905</v>
      </c>
      <c r="F430" s="235" t="s">
        <v>2905</v>
      </c>
      <c r="G430" s="437" t="s">
        <v>4354</v>
      </c>
      <c r="H430" s="440" t="s">
        <v>2510</v>
      </c>
      <c r="I430" s="195" t="s">
        <v>192</v>
      </c>
      <c r="J430" s="440" t="s">
        <v>2510</v>
      </c>
      <c r="K430" s="195" t="s">
        <v>4349</v>
      </c>
      <c r="L430" s="195" t="s">
        <v>4348</v>
      </c>
      <c r="M430" s="195" t="s">
        <v>674</v>
      </c>
      <c r="N430" s="195" t="s">
        <v>663</v>
      </c>
      <c r="O430" s="195" t="s">
        <v>663</v>
      </c>
      <c r="P430" s="195" t="s">
        <v>663</v>
      </c>
      <c r="Q430" s="449" t="s">
        <v>663</v>
      </c>
      <c r="R430" s="684"/>
      <c r="S430" s="682"/>
      <c r="T430" s="684"/>
      <c r="U430" s="683"/>
      <c r="V430" s="234"/>
    </row>
    <row r="431" spans="1:22" s="196" customFormat="1" x14ac:dyDescent="0.2">
      <c r="A431" s="188" t="s">
        <v>268</v>
      </c>
      <c r="B431" s="189" t="s">
        <v>4365</v>
      </c>
      <c r="C431" s="190">
        <v>462404.63</v>
      </c>
      <c r="D431" s="191" t="s">
        <v>349</v>
      </c>
      <c r="E431" s="228">
        <v>204.47</v>
      </c>
      <c r="F431" s="235" t="s">
        <v>2905</v>
      </c>
      <c r="G431" s="437" t="s">
        <v>4360</v>
      </c>
      <c r="H431" s="440" t="s">
        <v>4361</v>
      </c>
      <c r="I431" s="224" t="s">
        <v>2510</v>
      </c>
      <c r="J431" s="440" t="s">
        <v>2510</v>
      </c>
      <c r="K431" s="195" t="s">
        <v>4349</v>
      </c>
      <c r="L431" s="195" t="s">
        <v>4348</v>
      </c>
      <c r="M431" s="195" t="s">
        <v>674</v>
      </c>
      <c r="N431" s="195" t="s">
        <v>663</v>
      </c>
      <c r="O431" s="195" t="s">
        <v>663</v>
      </c>
      <c r="P431" s="195" t="s">
        <v>663</v>
      </c>
      <c r="Q431" s="449" t="s">
        <v>663</v>
      </c>
      <c r="R431" s="684"/>
      <c r="S431" s="682"/>
      <c r="T431" s="684"/>
      <c r="U431" s="683"/>
      <c r="V431" s="234"/>
    </row>
    <row r="432" spans="1:22" s="196" customFormat="1" ht="25.5" x14ac:dyDescent="0.2">
      <c r="A432" s="188" t="s">
        <v>269</v>
      </c>
      <c r="B432" s="189" t="s">
        <v>4358</v>
      </c>
      <c r="C432" s="190">
        <v>912143.84</v>
      </c>
      <c r="D432" s="191" t="s">
        <v>349</v>
      </c>
      <c r="E432" s="228">
        <v>193.3</v>
      </c>
      <c r="F432" s="235" t="s">
        <v>2905</v>
      </c>
      <c r="G432" s="437" t="s">
        <v>4354</v>
      </c>
      <c r="H432" s="440" t="s">
        <v>2510</v>
      </c>
      <c r="I432" s="195" t="s">
        <v>4356</v>
      </c>
      <c r="J432" s="440" t="s">
        <v>2510</v>
      </c>
      <c r="K432" s="195" t="s">
        <v>4349</v>
      </c>
      <c r="L432" s="195" t="s">
        <v>4348</v>
      </c>
      <c r="M432" s="195" t="s">
        <v>674</v>
      </c>
      <c r="N432" s="195" t="s">
        <v>663</v>
      </c>
      <c r="O432" s="195" t="s">
        <v>663</v>
      </c>
      <c r="P432" s="195" t="s">
        <v>663</v>
      </c>
      <c r="Q432" s="449" t="s">
        <v>663</v>
      </c>
      <c r="R432" s="684"/>
      <c r="S432" s="682"/>
      <c r="T432" s="684"/>
      <c r="U432" s="683"/>
      <c r="V432" s="234"/>
    </row>
    <row r="433" spans="1:22" s="196" customFormat="1" x14ac:dyDescent="0.2">
      <c r="A433" s="188" t="s">
        <v>270</v>
      </c>
      <c r="B433" s="189" t="s">
        <v>408</v>
      </c>
      <c r="C433" s="190">
        <v>67759.13</v>
      </c>
      <c r="D433" s="191" t="s">
        <v>349</v>
      </c>
      <c r="E433" s="228">
        <v>321.35000000000002</v>
      </c>
      <c r="F433" s="235" t="s">
        <v>2905</v>
      </c>
      <c r="G433" s="437" t="s">
        <v>4360</v>
      </c>
      <c r="H433" s="440" t="s">
        <v>4361</v>
      </c>
      <c r="I433" s="224" t="s">
        <v>2510</v>
      </c>
      <c r="J433" s="440" t="s">
        <v>2510</v>
      </c>
      <c r="K433" s="195" t="s">
        <v>4349</v>
      </c>
      <c r="L433" s="195" t="s">
        <v>4348</v>
      </c>
      <c r="M433" s="195" t="s">
        <v>674</v>
      </c>
      <c r="N433" s="195" t="s">
        <v>663</v>
      </c>
      <c r="O433" s="195" t="s">
        <v>663</v>
      </c>
      <c r="P433" s="195" t="s">
        <v>663</v>
      </c>
      <c r="Q433" s="449" t="s">
        <v>663</v>
      </c>
      <c r="R433" s="684"/>
      <c r="S433" s="682"/>
      <c r="T433" s="684"/>
      <c r="U433" s="683"/>
      <c r="V433" s="234"/>
    </row>
    <row r="434" spans="1:22" s="196" customFormat="1" x14ac:dyDescent="0.2">
      <c r="A434" s="188" t="s">
        <v>271</v>
      </c>
      <c r="B434" s="189" t="s">
        <v>551</v>
      </c>
      <c r="C434" s="190">
        <v>249220.44</v>
      </c>
      <c r="D434" s="191" t="s">
        <v>349</v>
      </c>
      <c r="E434" s="228"/>
      <c r="F434" s="235" t="s">
        <v>2905</v>
      </c>
      <c r="G434" s="437" t="s">
        <v>4360</v>
      </c>
      <c r="H434" s="440" t="s">
        <v>2510</v>
      </c>
      <c r="I434" s="195" t="s">
        <v>192</v>
      </c>
      <c r="J434" s="440" t="s">
        <v>2510</v>
      </c>
      <c r="K434" s="195" t="s">
        <v>4349</v>
      </c>
      <c r="L434" s="195" t="s">
        <v>4348</v>
      </c>
      <c r="M434" s="195" t="s">
        <v>674</v>
      </c>
      <c r="N434" s="195" t="s">
        <v>663</v>
      </c>
      <c r="O434" s="195" t="s">
        <v>663</v>
      </c>
      <c r="P434" s="195" t="s">
        <v>663</v>
      </c>
      <c r="Q434" s="449" t="s">
        <v>663</v>
      </c>
      <c r="R434" s="684"/>
      <c r="S434" s="682"/>
      <c r="T434" s="684"/>
      <c r="U434" s="683"/>
      <c r="V434" s="234"/>
    </row>
    <row r="435" spans="1:22" s="196" customFormat="1" x14ac:dyDescent="0.2">
      <c r="A435" s="188" t="s">
        <v>272</v>
      </c>
      <c r="B435" s="189" t="s">
        <v>407</v>
      </c>
      <c r="C435" s="190">
        <v>519397.38</v>
      </c>
      <c r="D435" s="191" t="s">
        <v>349</v>
      </c>
      <c r="E435" s="228">
        <v>258.10000000000002</v>
      </c>
      <c r="F435" s="235" t="s">
        <v>2905</v>
      </c>
      <c r="G435" s="437" t="s">
        <v>4360</v>
      </c>
      <c r="H435" s="440" t="s">
        <v>2510</v>
      </c>
      <c r="I435" s="195" t="s">
        <v>192</v>
      </c>
      <c r="J435" s="440" t="s">
        <v>2510</v>
      </c>
      <c r="K435" s="195" t="s">
        <v>4349</v>
      </c>
      <c r="L435" s="195" t="s">
        <v>4348</v>
      </c>
      <c r="M435" s="195" t="s">
        <v>674</v>
      </c>
      <c r="N435" s="195" t="s">
        <v>663</v>
      </c>
      <c r="O435" s="195" t="s">
        <v>663</v>
      </c>
      <c r="P435" s="195" t="s">
        <v>663</v>
      </c>
      <c r="Q435" s="449" t="s">
        <v>663</v>
      </c>
      <c r="R435" s="684"/>
      <c r="S435" s="682"/>
      <c r="T435" s="684"/>
      <c r="U435" s="683"/>
      <c r="V435" s="234"/>
    </row>
    <row r="436" spans="1:22" s="196" customFormat="1" x14ac:dyDescent="0.2">
      <c r="A436" s="188" t="s">
        <v>273</v>
      </c>
      <c r="B436" s="189" t="s">
        <v>410</v>
      </c>
      <c r="C436" s="190">
        <v>10038</v>
      </c>
      <c r="D436" s="191" t="s">
        <v>349</v>
      </c>
      <c r="E436" s="228">
        <v>13.75</v>
      </c>
      <c r="F436" s="236">
        <v>2008</v>
      </c>
      <c r="G436" s="437" t="s">
        <v>4352</v>
      </c>
      <c r="H436" s="440" t="s">
        <v>2510</v>
      </c>
      <c r="I436" s="195" t="s">
        <v>197</v>
      </c>
      <c r="J436" s="440" t="s">
        <v>2510</v>
      </c>
      <c r="K436" s="195" t="s">
        <v>4349</v>
      </c>
      <c r="L436" s="195" t="s">
        <v>4348</v>
      </c>
      <c r="M436" s="195" t="s">
        <v>674</v>
      </c>
      <c r="N436" s="195" t="s">
        <v>663</v>
      </c>
      <c r="O436" s="195" t="s">
        <v>663</v>
      </c>
      <c r="P436" s="195" t="s">
        <v>663</v>
      </c>
      <c r="Q436" s="449" t="s">
        <v>663</v>
      </c>
      <c r="R436" s="684"/>
      <c r="S436" s="682"/>
      <c r="T436" s="684"/>
      <c r="U436" s="683"/>
      <c r="V436" s="234"/>
    </row>
    <row r="437" spans="1:22" s="196" customFormat="1" x14ac:dyDescent="0.2">
      <c r="A437" s="188" t="s">
        <v>274</v>
      </c>
      <c r="B437" s="189" t="s">
        <v>412</v>
      </c>
      <c r="C437" s="190">
        <v>17289.05</v>
      </c>
      <c r="D437" s="191" t="s">
        <v>349</v>
      </c>
      <c r="E437" s="228">
        <v>87.7</v>
      </c>
      <c r="F437" s="235" t="s">
        <v>2905</v>
      </c>
      <c r="G437" s="437" t="s">
        <v>4362</v>
      </c>
      <c r="H437" s="440" t="s">
        <v>4363</v>
      </c>
      <c r="I437" s="195" t="s">
        <v>182</v>
      </c>
      <c r="J437" s="440" t="s">
        <v>2510</v>
      </c>
      <c r="K437" s="195" t="s">
        <v>4349</v>
      </c>
      <c r="L437" s="195" t="s">
        <v>4348</v>
      </c>
      <c r="M437" s="195" t="s">
        <v>674</v>
      </c>
      <c r="N437" s="195" t="s">
        <v>663</v>
      </c>
      <c r="O437" s="195" t="s">
        <v>663</v>
      </c>
      <c r="P437" s="195" t="s">
        <v>663</v>
      </c>
      <c r="Q437" s="449" t="s">
        <v>663</v>
      </c>
      <c r="R437" s="684"/>
      <c r="S437" s="682"/>
      <c r="T437" s="684"/>
      <c r="U437" s="683"/>
      <c r="V437" s="234"/>
    </row>
    <row r="438" spans="1:22" s="196" customFormat="1" ht="25.5" x14ac:dyDescent="0.2">
      <c r="A438" s="188" t="s">
        <v>275</v>
      </c>
      <c r="B438" s="189" t="s">
        <v>4351</v>
      </c>
      <c r="C438" s="190">
        <v>57458.46</v>
      </c>
      <c r="D438" s="191" t="s">
        <v>349</v>
      </c>
      <c r="E438" s="228">
        <v>88.4</v>
      </c>
      <c r="F438" s="235" t="s">
        <v>2905</v>
      </c>
      <c r="G438" s="437" t="s">
        <v>4352</v>
      </c>
      <c r="H438" s="440" t="s">
        <v>2510</v>
      </c>
      <c r="I438" s="195" t="s">
        <v>4353</v>
      </c>
      <c r="J438" s="440" t="s">
        <v>2510</v>
      </c>
      <c r="K438" s="195" t="s">
        <v>4349</v>
      </c>
      <c r="L438" s="195" t="s">
        <v>4348</v>
      </c>
      <c r="M438" s="195" t="s">
        <v>674</v>
      </c>
      <c r="N438" s="195" t="s">
        <v>663</v>
      </c>
      <c r="O438" s="195" t="s">
        <v>663</v>
      </c>
      <c r="P438" s="195" t="s">
        <v>663</v>
      </c>
      <c r="Q438" s="449" t="s">
        <v>663</v>
      </c>
      <c r="R438" s="684"/>
      <c r="S438" s="682"/>
      <c r="T438" s="684"/>
      <c r="U438" s="683"/>
      <c r="V438" s="234"/>
    </row>
    <row r="439" spans="1:22" s="196" customFormat="1" ht="25.5" x14ac:dyDescent="0.2">
      <c r="A439" s="188" t="s">
        <v>276</v>
      </c>
      <c r="B439" s="189" t="s">
        <v>4357</v>
      </c>
      <c r="C439" s="190">
        <v>615461.56000000006</v>
      </c>
      <c r="D439" s="191" t="s">
        <v>349</v>
      </c>
      <c r="E439" s="228">
        <v>132.1</v>
      </c>
      <c r="F439" s="235" t="s">
        <v>2905</v>
      </c>
      <c r="G439" s="437" t="s">
        <v>4354</v>
      </c>
      <c r="H439" s="440" t="s">
        <v>2510</v>
      </c>
      <c r="I439" s="195" t="s">
        <v>4356</v>
      </c>
      <c r="J439" s="440" t="s">
        <v>2510</v>
      </c>
      <c r="K439" s="195" t="s">
        <v>4349</v>
      </c>
      <c r="L439" s="195" t="s">
        <v>4348</v>
      </c>
      <c r="M439" s="195" t="s">
        <v>674</v>
      </c>
      <c r="N439" s="195" t="s">
        <v>663</v>
      </c>
      <c r="O439" s="195" t="s">
        <v>663</v>
      </c>
      <c r="P439" s="195" t="s">
        <v>663</v>
      </c>
      <c r="Q439" s="449" t="s">
        <v>663</v>
      </c>
      <c r="R439" s="684"/>
      <c r="S439" s="682"/>
      <c r="T439" s="684"/>
      <c r="U439" s="683"/>
      <c r="V439" s="234"/>
    </row>
    <row r="440" spans="1:22" s="196" customFormat="1" ht="25.5" x14ac:dyDescent="0.2">
      <c r="A440" s="188" t="s">
        <v>277</v>
      </c>
      <c r="B440" s="189" t="s">
        <v>405</v>
      </c>
      <c r="C440" s="190">
        <v>101718.23</v>
      </c>
      <c r="D440" s="191" t="s">
        <v>349</v>
      </c>
      <c r="E440" s="228">
        <v>32.200000000000003</v>
      </c>
      <c r="F440" s="235" t="s">
        <v>2905</v>
      </c>
      <c r="G440" s="441" t="s">
        <v>4354</v>
      </c>
      <c r="H440" s="440" t="s">
        <v>2510</v>
      </c>
      <c r="I440" s="441" t="s">
        <v>4350</v>
      </c>
      <c r="J440" s="440" t="s">
        <v>2510</v>
      </c>
      <c r="K440" s="195" t="s">
        <v>4349</v>
      </c>
      <c r="L440" s="195" t="s">
        <v>4348</v>
      </c>
      <c r="M440" s="195" t="s">
        <v>674</v>
      </c>
      <c r="N440" s="195" t="s">
        <v>663</v>
      </c>
      <c r="O440" s="195" t="s">
        <v>663</v>
      </c>
      <c r="P440" s="195" t="s">
        <v>663</v>
      </c>
      <c r="Q440" s="449" t="s">
        <v>663</v>
      </c>
      <c r="R440" s="684"/>
      <c r="S440" s="682"/>
      <c r="T440" s="684"/>
      <c r="U440" s="683"/>
      <c r="V440" s="234"/>
    </row>
    <row r="441" spans="1:22" s="196" customFormat="1" ht="25.5" x14ac:dyDescent="0.2">
      <c r="A441" s="188" t="s">
        <v>278</v>
      </c>
      <c r="B441" s="189" t="s">
        <v>406</v>
      </c>
      <c r="C441" s="190">
        <v>101718.23</v>
      </c>
      <c r="D441" s="191" t="s">
        <v>349</v>
      </c>
      <c r="E441" s="228">
        <v>32.200000000000003</v>
      </c>
      <c r="F441" s="235" t="s">
        <v>2905</v>
      </c>
      <c r="G441" s="441" t="s">
        <v>4354</v>
      </c>
      <c r="H441" s="440" t="s">
        <v>2510</v>
      </c>
      <c r="I441" s="441" t="s">
        <v>4350</v>
      </c>
      <c r="J441" s="440" t="s">
        <v>2510</v>
      </c>
      <c r="K441" s="195" t="s">
        <v>4349</v>
      </c>
      <c r="L441" s="195" t="s">
        <v>4348</v>
      </c>
      <c r="M441" s="195" t="s">
        <v>674</v>
      </c>
      <c r="N441" s="195" t="s">
        <v>663</v>
      </c>
      <c r="O441" s="195" t="s">
        <v>663</v>
      </c>
      <c r="P441" s="195" t="s">
        <v>663</v>
      </c>
      <c r="Q441" s="449" t="s">
        <v>663</v>
      </c>
      <c r="R441" s="684"/>
      <c r="S441" s="682"/>
      <c r="T441" s="684"/>
      <c r="U441" s="683"/>
      <c r="V441" s="234"/>
    </row>
    <row r="442" spans="1:22" s="196" customFormat="1" x14ac:dyDescent="0.2">
      <c r="A442" s="188" t="s">
        <v>279</v>
      </c>
      <c r="B442" s="189" t="s">
        <v>574</v>
      </c>
      <c r="C442" s="237">
        <v>200000</v>
      </c>
      <c r="D442" s="191" t="s">
        <v>361</v>
      </c>
      <c r="E442" s="660"/>
      <c r="F442" s="661"/>
      <c r="G442" s="661"/>
      <c r="H442" s="661"/>
      <c r="I442" s="661"/>
      <c r="J442" s="661"/>
      <c r="K442" s="661"/>
      <c r="L442" s="661"/>
      <c r="M442" s="661"/>
      <c r="N442" s="661"/>
      <c r="O442" s="661"/>
      <c r="P442" s="661"/>
      <c r="Q442" s="662"/>
      <c r="R442" s="684"/>
      <c r="S442" s="682"/>
      <c r="T442" s="682"/>
      <c r="U442" s="683"/>
      <c r="V442" s="234"/>
    </row>
    <row r="443" spans="1:22" s="196" customFormat="1" x14ac:dyDescent="0.2">
      <c r="A443" s="188" t="s">
        <v>280</v>
      </c>
      <c r="B443" s="189" t="s">
        <v>413</v>
      </c>
      <c r="C443" s="237">
        <v>5800</v>
      </c>
      <c r="D443" s="191" t="s">
        <v>349</v>
      </c>
      <c r="E443" s="668"/>
      <c r="F443" s="669"/>
      <c r="G443" s="669"/>
      <c r="H443" s="669"/>
      <c r="I443" s="669"/>
      <c r="J443" s="669"/>
      <c r="K443" s="669"/>
      <c r="L443" s="669"/>
      <c r="M443" s="669"/>
      <c r="N443" s="669"/>
      <c r="O443" s="669"/>
      <c r="P443" s="669"/>
      <c r="Q443" s="670"/>
      <c r="R443" s="684"/>
      <c r="S443" s="682"/>
      <c r="T443" s="684"/>
      <c r="U443" s="683"/>
      <c r="V443" s="234"/>
    </row>
    <row r="444" spans="1:22" s="196" customFormat="1" x14ac:dyDescent="0.2">
      <c r="A444" s="188" t="s">
        <v>281</v>
      </c>
      <c r="B444" s="189" t="s">
        <v>413</v>
      </c>
      <c r="C444" s="237">
        <v>12740</v>
      </c>
      <c r="D444" s="191" t="s">
        <v>349</v>
      </c>
      <c r="E444" s="668"/>
      <c r="F444" s="669"/>
      <c r="G444" s="669"/>
      <c r="H444" s="669"/>
      <c r="I444" s="669"/>
      <c r="J444" s="669"/>
      <c r="K444" s="669"/>
      <c r="L444" s="669"/>
      <c r="M444" s="669"/>
      <c r="N444" s="669"/>
      <c r="O444" s="669"/>
      <c r="P444" s="669"/>
      <c r="Q444" s="670"/>
      <c r="R444" s="684"/>
      <c r="S444" s="682"/>
      <c r="T444" s="684"/>
      <c r="U444" s="683"/>
      <c r="V444" s="234"/>
    </row>
    <row r="445" spans="1:22" s="196" customFormat="1" x14ac:dyDescent="0.2">
      <c r="A445" s="188" t="s">
        <v>282</v>
      </c>
      <c r="B445" s="189" t="s">
        <v>4368</v>
      </c>
      <c r="C445" s="237">
        <v>69070</v>
      </c>
      <c r="D445" s="191" t="s">
        <v>349</v>
      </c>
      <c r="E445" s="668"/>
      <c r="F445" s="669"/>
      <c r="G445" s="669"/>
      <c r="H445" s="669"/>
      <c r="I445" s="669"/>
      <c r="J445" s="669"/>
      <c r="K445" s="669"/>
      <c r="L445" s="669"/>
      <c r="M445" s="669"/>
      <c r="N445" s="669"/>
      <c r="O445" s="669"/>
      <c r="P445" s="669"/>
      <c r="Q445" s="670"/>
      <c r="R445" s="684"/>
      <c r="S445" s="682"/>
      <c r="T445" s="684"/>
      <c r="U445" s="683"/>
      <c r="V445" s="234"/>
    </row>
    <row r="446" spans="1:22" s="196" customFormat="1" x14ac:dyDescent="0.2">
      <c r="A446" s="188" t="s">
        <v>283</v>
      </c>
      <c r="B446" s="189" t="s">
        <v>4369</v>
      </c>
      <c r="C446" s="237">
        <v>43710.65</v>
      </c>
      <c r="D446" s="191" t="s">
        <v>349</v>
      </c>
      <c r="E446" s="668"/>
      <c r="F446" s="669"/>
      <c r="G446" s="669"/>
      <c r="H446" s="669"/>
      <c r="I446" s="669"/>
      <c r="J446" s="669"/>
      <c r="K446" s="669"/>
      <c r="L446" s="669"/>
      <c r="M446" s="669"/>
      <c r="N446" s="669"/>
      <c r="O446" s="669"/>
      <c r="P446" s="669"/>
      <c r="Q446" s="670"/>
      <c r="R446" s="684"/>
      <c r="S446" s="682"/>
      <c r="T446" s="684"/>
      <c r="U446" s="683"/>
      <c r="V446" s="234"/>
    </row>
    <row r="447" spans="1:22" s="196" customFormat="1" x14ac:dyDescent="0.2">
      <c r="A447" s="188" t="s">
        <v>284</v>
      </c>
      <c r="B447" s="189" t="s">
        <v>414</v>
      </c>
      <c r="C447" s="237">
        <v>4200</v>
      </c>
      <c r="D447" s="191" t="s">
        <v>349</v>
      </c>
      <c r="E447" s="668"/>
      <c r="F447" s="669"/>
      <c r="G447" s="669"/>
      <c r="H447" s="669"/>
      <c r="I447" s="669"/>
      <c r="J447" s="669"/>
      <c r="K447" s="669"/>
      <c r="L447" s="669"/>
      <c r="M447" s="669"/>
      <c r="N447" s="669"/>
      <c r="O447" s="669"/>
      <c r="P447" s="669"/>
      <c r="Q447" s="670"/>
      <c r="R447" s="684"/>
      <c r="S447" s="682"/>
      <c r="T447" s="684"/>
      <c r="U447" s="683"/>
      <c r="V447" s="234"/>
    </row>
    <row r="448" spans="1:22" s="196" customFormat="1" x14ac:dyDescent="0.2">
      <c r="A448" s="188" t="s">
        <v>285</v>
      </c>
      <c r="B448" s="189" t="s">
        <v>590</v>
      </c>
      <c r="C448" s="237">
        <v>28839</v>
      </c>
      <c r="D448" s="191" t="s">
        <v>349</v>
      </c>
      <c r="E448" s="668"/>
      <c r="F448" s="669"/>
      <c r="G448" s="669"/>
      <c r="H448" s="669"/>
      <c r="I448" s="669"/>
      <c r="J448" s="669"/>
      <c r="K448" s="669"/>
      <c r="L448" s="669"/>
      <c r="M448" s="669"/>
      <c r="N448" s="669"/>
      <c r="O448" s="669"/>
      <c r="P448" s="669"/>
      <c r="Q448" s="670"/>
      <c r="R448" s="684"/>
      <c r="S448" s="682"/>
      <c r="T448" s="684"/>
      <c r="U448" s="683"/>
      <c r="V448" s="234"/>
    </row>
    <row r="449" spans="1:22" s="196" customFormat="1" x14ac:dyDescent="0.2">
      <c r="A449" s="188" t="s">
        <v>286</v>
      </c>
      <c r="B449" s="189" t="s">
        <v>552</v>
      </c>
      <c r="C449" s="237">
        <v>621.46</v>
      </c>
      <c r="D449" s="191" t="s">
        <v>349</v>
      </c>
      <c r="E449" s="668"/>
      <c r="F449" s="669"/>
      <c r="G449" s="669"/>
      <c r="H449" s="669"/>
      <c r="I449" s="669"/>
      <c r="J449" s="669"/>
      <c r="K449" s="669"/>
      <c r="L449" s="669"/>
      <c r="M449" s="669"/>
      <c r="N449" s="669"/>
      <c r="O449" s="669"/>
      <c r="P449" s="669"/>
      <c r="Q449" s="670"/>
      <c r="R449" s="684"/>
      <c r="S449" s="682"/>
      <c r="T449" s="684"/>
      <c r="U449" s="683"/>
      <c r="V449" s="234"/>
    </row>
    <row r="450" spans="1:22" s="196" customFormat="1" x14ac:dyDescent="0.2">
      <c r="A450" s="188" t="s">
        <v>287</v>
      </c>
      <c r="B450" s="189" t="s">
        <v>550</v>
      </c>
      <c r="C450" s="237">
        <v>438579.98</v>
      </c>
      <c r="D450" s="191" t="s">
        <v>349</v>
      </c>
      <c r="E450" s="668"/>
      <c r="F450" s="669"/>
      <c r="G450" s="669"/>
      <c r="H450" s="669"/>
      <c r="I450" s="669"/>
      <c r="J450" s="669"/>
      <c r="K450" s="669"/>
      <c r="L450" s="669"/>
      <c r="M450" s="669"/>
      <c r="N450" s="669"/>
      <c r="O450" s="669"/>
      <c r="P450" s="669"/>
      <c r="Q450" s="670"/>
      <c r="R450" s="684"/>
      <c r="S450" s="682"/>
      <c r="T450" s="684"/>
      <c r="U450" s="683"/>
      <c r="V450" s="234"/>
    </row>
    <row r="451" spans="1:22" s="196" customFormat="1" x14ac:dyDescent="0.2">
      <c r="A451" s="188" t="s">
        <v>288</v>
      </c>
      <c r="B451" s="189" t="s">
        <v>4367</v>
      </c>
      <c r="C451" s="237">
        <v>3333.38</v>
      </c>
      <c r="D451" s="191" t="s">
        <v>349</v>
      </c>
      <c r="E451" s="668"/>
      <c r="F451" s="669"/>
      <c r="G451" s="669"/>
      <c r="H451" s="669"/>
      <c r="I451" s="669"/>
      <c r="J451" s="669"/>
      <c r="K451" s="669"/>
      <c r="L451" s="669"/>
      <c r="M451" s="669"/>
      <c r="N451" s="669"/>
      <c r="O451" s="669"/>
      <c r="P451" s="669"/>
      <c r="Q451" s="670"/>
      <c r="R451" s="684"/>
      <c r="S451" s="682"/>
      <c r="T451" s="684"/>
      <c r="U451" s="683"/>
      <c r="V451" s="234"/>
    </row>
    <row r="452" spans="1:22" s="196" customFormat="1" ht="13.5" customHeight="1" x14ac:dyDescent="0.2">
      <c r="A452" s="188" t="s">
        <v>289</v>
      </c>
      <c r="B452" s="189" t="s">
        <v>409</v>
      </c>
      <c r="C452" s="237">
        <v>97300.69</v>
      </c>
      <c r="D452" s="191" t="s">
        <v>349</v>
      </c>
      <c r="E452" s="668"/>
      <c r="F452" s="669"/>
      <c r="G452" s="669"/>
      <c r="H452" s="669"/>
      <c r="I452" s="669"/>
      <c r="J452" s="669"/>
      <c r="K452" s="669"/>
      <c r="L452" s="669"/>
      <c r="M452" s="669"/>
      <c r="N452" s="669"/>
      <c r="O452" s="669"/>
      <c r="P452" s="669"/>
      <c r="Q452" s="670"/>
      <c r="R452" s="684"/>
      <c r="S452" s="682"/>
      <c r="T452" s="684"/>
      <c r="U452" s="683"/>
      <c r="V452" s="234"/>
    </row>
    <row r="453" spans="1:22" s="196" customFormat="1" ht="12.95" customHeight="1" x14ac:dyDescent="0.2">
      <c r="A453" s="188" t="s">
        <v>290</v>
      </c>
      <c r="B453" s="189" t="s">
        <v>4366</v>
      </c>
      <c r="C453" s="237">
        <v>32678.75</v>
      </c>
      <c r="D453" s="191" t="s">
        <v>349</v>
      </c>
      <c r="E453" s="668"/>
      <c r="F453" s="669"/>
      <c r="G453" s="669"/>
      <c r="H453" s="669"/>
      <c r="I453" s="669"/>
      <c r="J453" s="669"/>
      <c r="K453" s="669"/>
      <c r="L453" s="669"/>
      <c r="M453" s="669"/>
      <c r="N453" s="669"/>
      <c r="O453" s="669"/>
      <c r="P453" s="669"/>
      <c r="Q453" s="670"/>
      <c r="R453" s="684"/>
      <c r="S453" s="682"/>
      <c r="T453" s="684"/>
      <c r="U453" s="683"/>
      <c r="V453" s="234"/>
    </row>
    <row r="454" spans="1:22" s="196" customFormat="1" ht="12.95" customHeight="1" x14ac:dyDescent="0.2">
      <c r="A454" s="188" t="s">
        <v>291</v>
      </c>
      <c r="B454" s="189" t="s">
        <v>4373</v>
      </c>
      <c r="C454" s="472">
        <v>184959.35</v>
      </c>
      <c r="D454" s="191" t="s">
        <v>349</v>
      </c>
      <c r="E454" s="668"/>
      <c r="F454" s="669"/>
      <c r="G454" s="669"/>
      <c r="H454" s="669"/>
      <c r="I454" s="669"/>
      <c r="J454" s="669"/>
      <c r="K454" s="669"/>
      <c r="L454" s="669"/>
      <c r="M454" s="669"/>
      <c r="N454" s="669"/>
      <c r="O454" s="669"/>
      <c r="P454" s="669"/>
      <c r="Q454" s="670"/>
      <c r="R454" s="238"/>
      <c r="S454" s="239"/>
      <c r="T454" s="239"/>
      <c r="U454" s="683"/>
      <c r="V454" s="234"/>
    </row>
    <row r="455" spans="1:22" s="196" customFormat="1" ht="26.25" thickBot="1" x14ac:dyDescent="0.25">
      <c r="A455" s="197" t="s">
        <v>292</v>
      </c>
      <c r="B455" s="198" t="s">
        <v>749</v>
      </c>
      <c r="C455" s="199">
        <f>21105898.54+980416.85</f>
        <v>22086315.390000001</v>
      </c>
      <c r="D455" s="200" t="s">
        <v>349</v>
      </c>
      <c r="E455" s="663"/>
      <c r="F455" s="664"/>
      <c r="G455" s="664"/>
      <c r="H455" s="664"/>
      <c r="I455" s="664"/>
      <c r="J455" s="664"/>
      <c r="K455" s="664"/>
      <c r="L455" s="664"/>
      <c r="M455" s="664"/>
      <c r="N455" s="664"/>
      <c r="O455" s="664"/>
      <c r="P455" s="664"/>
      <c r="Q455" s="665"/>
      <c r="R455" s="240"/>
      <c r="S455" s="241"/>
      <c r="T455" s="240"/>
      <c r="U455" s="683"/>
      <c r="V455" s="234"/>
    </row>
    <row r="456" spans="1:22" s="8" customFormat="1" ht="12.95" customHeight="1" thickBot="1" x14ac:dyDescent="0.25">
      <c r="A456" s="10"/>
      <c r="B456" s="11"/>
      <c r="C456" s="31"/>
      <c r="D456" s="13"/>
      <c r="E456" s="14"/>
      <c r="F456" s="84"/>
      <c r="G456" s="32"/>
      <c r="H456" s="33"/>
      <c r="I456" s="33"/>
      <c r="J456" s="34"/>
      <c r="K456" s="34"/>
      <c r="L456" s="34"/>
      <c r="M456" s="34"/>
      <c r="N456" s="34"/>
      <c r="O456" s="34"/>
      <c r="P456" s="34"/>
      <c r="Q456" s="201"/>
    </row>
    <row r="457" spans="1:22" s="183" customFormat="1" ht="15" customHeight="1" x14ac:dyDescent="0.2">
      <c r="A457" s="181" t="s">
        <v>306</v>
      </c>
      <c r="B457" s="182" t="s">
        <v>509</v>
      </c>
      <c r="C457" s="685" t="s">
        <v>260</v>
      </c>
      <c r="D457" s="696" t="s">
        <v>2887</v>
      </c>
      <c r="E457" s="677" t="s">
        <v>351</v>
      </c>
      <c r="F457" s="679" t="s">
        <v>352</v>
      </c>
      <c r="G457" s="659" t="s">
        <v>350</v>
      </c>
      <c r="H457" s="659"/>
      <c r="I457" s="659"/>
      <c r="J457" s="657" t="s">
        <v>355</v>
      </c>
      <c r="K457" s="656" t="s">
        <v>648</v>
      </c>
      <c r="L457" s="656"/>
      <c r="M457" s="657" t="s">
        <v>670</v>
      </c>
      <c r="N457" s="657" t="s">
        <v>671</v>
      </c>
      <c r="O457" s="657" t="s">
        <v>672</v>
      </c>
      <c r="P457" s="657" t="s">
        <v>673</v>
      </c>
      <c r="Q457" s="671" t="s">
        <v>2871</v>
      </c>
    </row>
    <row r="458" spans="1:22" s="183" customFormat="1" ht="24.75" customHeight="1" x14ac:dyDescent="0.2">
      <c r="A458" s="216" t="s">
        <v>258</v>
      </c>
      <c r="B458" s="217" t="s">
        <v>259</v>
      </c>
      <c r="C458" s="686"/>
      <c r="D458" s="697"/>
      <c r="E458" s="678"/>
      <c r="F458" s="680"/>
      <c r="G458" s="217" t="s">
        <v>353</v>
      </c>
      <c r="H458" s="185" t="s">
        <v>354</v>
      </c>
      <c r="I458" s="185" t="s">
        <v>173</v>
      </c>
      <c r="J458" s="658"/>
      <c r="K458" s="446" t="s">
        <v>542</v>
      </c>
      <c r="L458" s="446" t="s">
        <v>498</v>
      </c>
      <c r="M458" s="658"/>
      <c r="N458" s="658"/>
      <c r="O458" s="658"/>
      <c r="P458" s="658"/>
      <c r="Q458" s="672"/>
    </row>
    <row r="459" spans="1:22" s="196" customFormat="1" ht="15" customHeight="1" x14ac:dyDescent="0.2">
      <c r="A459" s="188" t="s">
        <v>261</v>
      </c>
      <c r="B459" s="189" t="s">
        <v>520</v>
      </c>
      <c r="C459" s="743">
        <v>3366000</v>
      </c>
      <c r="D459" s="744" t="s">
        <v>361</v>
      </c>
      <c r="E459" s="716"/>
      <c r="F459" s="716"/>
      <c r="G459" s="716"/>
      <c r="H459" s="716"/>
      <c r="I459" s="716"/>
      <c r="J459" s="716"/>
      <c r="K459" s="716"/>
      <c r="L459" s="716"/>
      <c r="M459" s="716"/>
      <c r="N459" s="716"/>
      <c r="O459" s="716"/>
      <c r="P459" s="716"/>
      <c r="Q459" s="350"/>
    </row>
    <row r="460" spans="1:22" s="196" customFormat="1" ht="15" customHeight="1" x14ac:dyDescent="0.2">
      <c r="A460" s="188" t="s">
        <v>521</v>
      </c>
      <c r="B460" s="189" t="s">
        <v>4414</v>
      </c>
      <c r="C460" s="743"/>
      <c r="D460" s="744"/>
      <c r="E460" s="447">
        <v>268.8</v>
      </c>
      <c r="F460" s="193">
        <v>1976</v>
      </c>
      <c r="G460" s="445" t="s">
        <v>184</v>
      </c>
      <c r="H460" s="195" t="s">
        <v>181</v>
      </c>
      <c r="I460" s="195" t="s">
        <v>182</v>
      </c>
      <c r="J460" s="195" t="s">
        <v>532</v>
      </c>
      <c r="K460" s="195" t="s">
        <v>4409</v>
      </c>
      <c r="L460" s="195" t="s">
        <v>658</v>
      </c>
      <c r="M460" s="195" t="s">
        <v>674</v>
      </c>
      <c r="N460" s="195" t="s">
        <v>663</v>
      </c>
      <c r="O460" s="195" t="s">
        <v>663</v>
      </c>
      <c r="P460" s="195" t="s">
        <v>663</v>
      </c>
      <c r="Q460" s="350" t="s">
        <v>663</v>
      </c>
    </row>
    <row r="461" spans="1:22" s="196" customFormat="1" ht="15" customHeight="1" x14ac:dyDescent="0.2">
      <c r="A461" s="188" t="s">
        <v>522</v>
      </c>
      <c r="B461" s="189" t="s">
        <v>4415</v>
      </c>
      <c r="C461" s="743"/>
      <c r="D461" s="744"/>
      <c r="E461" s="447">
        <v>104.51</v>
      </c>
      <c r="F461" s="193">
        <v>1973</v>
      </c>
      <c r="G461" s="445" t="s">
        <v>184</v>
      </c>
      <c r="H461" s="195" t="s">
        <v>181</v>
      </c>
      <c r="I461" s="195" t="s">
        <v>182</v>
      </c>
      <c r="J461" s="195" t="s">
        <v>533</v>
      </c>
      <c r="K461" s="195" t="s">
        <v>4409</v>
      </c>
      <c r="L461" s="195" t="s">
        <v>659</v>
      </c>
      <c r="M461" s="195" t="s">
        <v>674</v>
      </c>
      <c r="N461" s="195" t="s">
        <v>663</v>
      </c>
      <c r="O461" s="195" t="s">
        <v>663</v>
      </c>
      <c r="P461" s="195" t="s">
        <v>663</v>
      </c>
      <c r="Q461" s="350" t="s">
        <v>663</v>
      </c>
    </row>
    <row r="462" spans="1:22" s="196" customFormat="1" ht="15" customHeight="1" x14ac:dyDescent="0.2">
      <c r="A462" s="188" t="s">
        <v>523</v>
      </c>
      <c r="B462" s="189" t="s">
        <v>4416</v>
      </c>
      <c r="C462" s="743"/>
      <c r="D462" s="744"/>
      <c r="E462" s="447">
        <v>199.2</v>
      </c>
      <c r="F462" s="193">
        <v>1976</v>
      </c>
      <c r="G462" s="445" t="s">
        <v>245</v>
      </c>
      <c r="H462" s="195" t="s">
        <v>527</v>
      </c>
      <c r="I462" s="195" t="s">
        <v>528</v>
      </c>
      <c r="J462" s="224" t="s">
        <v>2510</v>
      </c>
      <c r="K462" s="195" t="s">
        <v>2914</v>
      </c>
      <c r="L462" s="195" t="s">
        <v>612</v>
      </c>
      <c r="M462" s="195" t="s">
        <v>674</v>
      </c>
      <c r="N462" s="195" t="s">
        <v>663</v>
      </c>
      <c r="O462" s="195" t="s">
        <v>663</v>
      </c>
      <c r="P462" s="195" t="s">
        <v>663</v>
      </c>
      <c r="Q462" s="350" t="s">
        <v>663</v>
      </c>
    </row>
    <row r="463" spans="1:22" s="196" customFormat="1" ht="15" customHeight="1" x14ac:dyDescent="0.2">
      <c r="A463" s="188" t="s">
        <v>524</v>
      </c>
      <c r="B463" s="189" t="s">
        <v>4416</v>
      </c>
      <c r="C463" s="743"/>
      <c r="D463" s="744"/>
      <c r="E463" s="447">
        <v>257.39999999999998</v>
      </c>
      <c r="F463" s="193">
        <v>1976</v>
      </c>
      <c r="G463" s="445" t="s">
        <v>245</v>
      </c>
      <c r="H463" s="195" t="s">
        <v>527</v>
      </c>
      <c r="I463" s="195" t="s">
        <v>529</v>
      </c>
      <c r="J463" s="224" t="s">
        <v>2510</v>
      </c>
      <c r="K463" s="195" t="s">
        <v>2914</v>
      </c>
      <c r="L463" s="195" t="s">
        <v>568</v>
      </c>
      <c r="M463" s="195" t="s">
        <v>674</v>
      </c>
      <c r="N463" s="195" t="s">
        <v>663</v>
      </c>
      <c r="O463" s="195" t="s">
        <v>663</v>
      </c>
      <c r="P463" s="195" t="s">
        <v>663</v>
      </c>
      <c r="Q463" s="350" t="s">
        <v>663</v>
      </c>
      <c r="R463" s="359"/>
    </row>
    <row r="464" spans="1:22" s="196" customFormat="1" ht="25.5" x14ac:dyDescent="0.2">
      <c r="A464" s="188" t="s">
        <v>525</v>
      </c>
      <c r="B464" s="189" t="s">
        <v>4418</v>
      </c>
      <c r="C464" s="743"/>
      <c r="D464" s="744"/>
      <c r="E464" s="447">
        <v>127</v>
      </c>
      <c r="F464" s="193">
        <v>1993</v>
      </c>
      <c r="G464" s="445" t="s">
        <v>245</v>
      </c>
      <c r="H464" s="195" t="s">
        <v>527</v>
      </c>
      <c r="I464" s="195" t="s">
        <v>530</v>
      </c>
      <c r="J464" s="195" t="s">
        <v>534</v>
      </c>
      <c r="K464" s="195" t="s">
        <v>2914</v>
      </c>
      <c r="L464" s="195" t="s">
        <v>660</v>
      </c>
      <c r="M464" s="195" t="s">
        <v>674</v>
      </c>
      <c r="N464" s="195" t="s">
        <v>663</v>
      </c>
      <c r="O464" s="195" t="s">
        <v>663</v>
      </c>
      <c r="P464" s="195" t="s">
        <v>663</v>
      </c>
      <c r="Q464" s="350" t="s">
        <v>663</v>
      </c>
    </row>
    <row r="465" spans="1:22" s="196" customFormat="1" ht="15" customHeight="1" x14ac:dyDescent="0.2">
      <c r="A465" s="188" t="s">
        <v>526</v>
      </c>
      <c r="B465" s="189" t="s">
        <v>4417</v>
      </c>
      <c r="C465" s="743"/>
      <c r="D465" s="744"/>
      <c r="E465" s="447">
        <v>240</v>
      </c>
      <c r="F465" s="193">
        <v>1978</v>
      </c>
      <c r="G465" s="445" t="s">
        <v>184</v>
      </c>
      <c r="H465" s="195" t="s">
        <v>527</v>
      </c>
      <c r="I465" s="195" t="s">
        <v>531</v>
      </c>
      <c r="J465" s="195" t="s">
        <v>534</v>
      </c>
      <c r="K465" s="195" t="s">
        <v>2914</v>
      </c>
      <c r="L465" s="195" t="s">
        <v>661</v>
      </c>
      <c r="M465" s="195" t="s">
        <v>674</v>
      </c>
      <c r="N465" s="195" t="s">
        <v>663</v>
      </c>
      <c r="O465" s="195" t="s">
        <v>663</v>
      </c>
      <c r="P465" s="195" t="s">
        <v>663</v>
      </c>
      <c r="Q465" s="350" t="s">
        <v>663</v>
      </c>
    </row>
    <row r="466" spans="1:22" s="196" customFormat="1" ht="15" customHeight="1" x14ac:dyDescent="0.2">
      <c r="A466" s="363" t="s">
        <v>263</v>
      </c>
      <c r="B466" s="189" t="s">
        <v>497</v>
      </c>
      <c r="C466" s="237">
        <v>921487.41</v>
      </c>
      <c r="D466" s="191" t="s">
        <v>349</v>
      </c>
      <c r="E466" s="748"/>
      <c r="F466" s="749"/>
      <c r="G466" s="749"/>
      <c r="H466" s="749"/>
      <c r="I466" s="749"/>
      <c r="J466" s="749"/>
      <c r="K466" s="749"/>
      <c r="L466" s="749"/>
      <c r="M466" s="749"/>
      <c r="N466" s="749"/>
      <c r="O466" s="749"/>
      <c r="P466" s="749"/>
      <c r="Q466" s="750"/>
    </row>
    <row r="467" spans="1:22" s="196" customFormat="1" ht="26.25" thickBot="1" x14ac:dyDescent="0.25">
      <c r="A467" s="218" t="s">
        <v>264</v>
      </c>
      <c r="B467" s="198" t="s">
        <v>749</v>
      </c>
      <c r="C467" s="199">
        <f>1190302.71+34335.5</f>
        <v>1224638.21</v>
      </c>
      <c r="D467" s="200" t="s">
        <v>349</v>
      </c>
      <c r="E467" s="751"/>
      <c r="F467" s="752"/>
      <c r="G467" s="752"/>
      <c r="H467" s="752"/>
      <c r="I467" s="752"/>
      <c r="J467" s="752"/>
      <c r="K467" s="752"/>
      <c r="L467" s="752"/>
      <c r="M467" s="752"/>
      <c r="N467" s="752"/>
      <c r="O467" s="752"/>
      <c r="P467" s="752"/>
      <c r="Q467" s="753"/>
    </row>
    <row r="468" spans="1:22" s="8" customFormat="1" ht="15" customHeight="1" thickBot="1" x14ac:dyDescent="0.25">
      <c r="A468" s="25"/>
      <c r="B468" s="11"/>
      <c r="C468" s="11"/>
      <c r="D468" s="13"/>
      <c r="E468" s="14"/>
      <c r="F468" s="84"/>
      <c r="G468" s="25"/>
      <c r="H468" s="34"/>
      <c r="I468" s="34"/>
      <c r="J468" s="34"/>
      <c r="K468" s="34"/>
      <c r="L468" s="34"/>
      <c r="M468" s="34"/>
      <c r="N468" s="34"/>
      <c r="O468" s="34"/>
      <c r="P468" s="34"/>
      <c r="Q468" s="201"/>
    </row>
    <row r="469" spans="1:22" s="183" customFormat="1" ht="23.25" customHeight="1" x14ac:dyDescent="0.2">
      <c r="A469" s="181" t="s">
        <v>307</v>
      </c>
      <c r="B469" s="182" t="s">
        <v>728</v>
      </c>
      <c r="C469" s="685" t="s">
        <v>260</v>
      </c>
      <c r="D469" s="696" t="s">
        <v>2887</v>
      </c>
      <c r="E469" s="677" t="s">
        <v>351</v>
      </c>
      <c r="F469" s="679" t="s">
        <v>352</v>
      </c>
      <c r="G469" s="659" t="s">
        <v>350</v>
      </c>
      <c r="H469" s="659"/>
      <c r="I469" s="659"/>
      <c r="J469" s="657" t="s">
        <v>355</v>
      </c>
      <c r="K469" s="656" t="s">
        <v>648</v>
      </c>
      <c r="L469" s="656"/>
      <c r="M469" s="657" t="s">
        <v>670</v>
      </c>
      <c r="N469" s="657" t="s">
        <v>671</v>
      </c>
      <c r="O469" s="657" t="s">
        <v>672</v>
      </c>
      <c r="P469" s="657" t="s">
        <v>673</v>
      </c>
      <c r="Q469" s="671" t="s">
        <v>2871</v>
      </c>
    </row>
    <row r="470" spans="1:22" s="183" customFormat="1" ht="26.25" customHeight="1" x14ac:dyDescent="0.2">
      <c r="A470" s="216" t="s">
        <v>258</v>
      </c>
      <c r="B470" s="217" t="s">
        <v>259</v>
      </c>
      <c r="C470" s="686"/>
      <c r="D470" s="697"/>
      <c r="E470" s="678"/>
      <c r="F470" s="680"/>
      <c r="G470" s="217" t="s">
        <v>353</v>
      </c>
      <c r="H470" s="185" t="s">
        <v>354</v>
      </c>
      <c r="I470" s="185" t="s">
        <v>173</v>
      </c>
      <c r="J470" s="658"/>
      <c r="K470" s="256" t="s">
        <v>542</v>
      </c>
      <c r="L470" s="256" t="s">
        <v>498</v>
      </c>
      <c r="M470" s="658"/>
      <c r="N470" s="658"/>
      <c r="O470" s="658"/>
      <c r="P470" s="658"/>
      <c r="Q470" s="672"/>
      <c r="R470" s="259"/>
      <c r="S470" s="233"/>
      <c r="T470" s="233"/>
      <c r="U470" s="233"/>
      <c r="V470" s="233"/>
    </row>
    <row r="471" spans="1:22" s="196" customFormat="1" ht="18.75" customHeight="1" x14ac:dyDescent="0.2">
      <c r="A471" s="188" t="s">
        <v>261</v>
      </c>
      <c r="B471" s="706" t="s">
        <v>535</v>
      </c>
      <c r="C471" s="706"/>
      <c r="D471" s="706"/>
      <c r="E471" s="687"/>
      <c r="F471" s="688"/>
      <c r="G471" s="688"/>
      <c r="H471" s="688"/>
      <c r="I471" s="688"/>
      <c r="J471" s="688"/>
      <c r="K471" s="688"/>
      <c r="L471" s="688"/>
      <c r="M471" s="688"/>
      <c r="N471" s="688"/>
      <c r="O471" s="688"/>
      <c r="P471" s="688"/>
      <c r="Q471" s="689"/>
      <c r="R471" s="260"/>
      <c r="S471" s="261"/>
      <c r="T471" s="262"/>
      <c r="U471" s="681"/>
      <c r="V471" s="229"/>
    </row>
    <row r="472" spans="1:22" s="196" customFormat="1" ht="18.75" customHeight="1" x14ac:dyDescent="0.2">
      <c r="A472" s="188" t="s">
        <v>263</v>
      </c>
      <c r="B472" s="222" t="s">
        <v>737</v>
      </c>
      <c r="C472" s="263">
        <v>53088.06</v>
      </c>
      <c r="D472" s="194" t="s">
        <v>349</v>
      </c>
      <c r="E472" s="690"/>
      <c r="F472" s="691"/>
      <c r="G472" s="691"/>
      <c r="H472" s="691"/>
      <c r="I472" s="691"/>
      <c r="J472" s="691"/>
      <c r="K472" s="691"/>
      <c r="L472" s="691"/>
      <c r="M472" s="691"/>
      <c r="N472" s="691"/>
      <c r="O472" s="691"/>
      <c r="P472" s="691"/>
      <c r="Q472" s="692"/>
      <c r="R472" s="260"/>
      <c r="S472" s="261"/>
      <c r="T472" s="262"/>
      <c r="U472" s="681"/>
      <c r="V472" s="229"/>
    </row>
    <row r="473" spans="1:22" s="196" customFormat="1" ht="15" customHeight="1" thickBot="1" x14ac:dyDescent="0.25">
      <c r="A473" s="218" t="s">
        <v>264</v>
      </c>
      <c r="B473" s="198" t="s">
        <v>356</v>
      </c>
      <c r="C473" s="199">
        <v>46592.639999999999</v>
      </c>
      <c r="D473" s="200" t="s">
        <v>349</v>
      </c>
      <c r="E473" s="693"/>
      <c r="F473" s="694"/>
      <c r="G473" s="694"/>
      <c r="H473" s="694"/>
      <c r="I473" s="694"/>
      <c r="J473" s="694"/>
      <c r="K473" s="694"/>
      <c r="L473" s="694"/>
      <c r="M473" s="694"/>
      <c r="N473" s="694"/>
      <c r="O473" s="694"/>
      <c r="P473" s="694"/>
      <c r="Q473" s="695"/>
      <c r="R473" s="238"/>
      <c r="S473" s="264"/>
      <c r="T473" s="262"/>
      <c r="U473" s="681"/>
      <c r="V473" s="229"/>
    </row>
    <row r="474" spans="1:22" s="1" customFormat="1" ht="13.5" thickBot="1" x14ac:dyDescent="0.25">
      <c r="B474" s="2"/>
      <c r="C474" s="3"/>
      <c r="D474" s="4"/>
      <c r="H474" s="4"/>
      <c r="I474" s="4"/>
      <c r="J474" s="5"/>
      <c r="K474" s="5"/>
      <c r="L474" s="5"/>
      <c r="M474" s="5"/>
      <c r="N474" s="5"/>
      <c r="O474" s="5"/>
      <c r="P474" s="4"/>
      <c r="Q474" s="201"/>
    </row>
    <row r="475" spans="1:22" s="183" customFormat="1" ht="25.5" customHeight="1" x14ac:dyDescent="0.2">
      <c r="A475" s="181" t="s">
        <v>308</v>
      </c>
      <c r="B475" s="182" t="s">
        <v>500</v>
      </c>
      <c r="C475" s="685" t="s">
        <v>260</v>
      </c>
      <c r="D475" s="696" t="s">
        <v>2887</v>
      </c>
      <c r="E475" s="677" t="s">
        <v>351</v>
      </c>
      <c r="F475" s="679" t="s">
        <v>352</v>
      </c>
      <c r="G475" s="659" t="s">
        <v>350</v>
      </c>
      <c r="H475" s="659"/>
      <c r="I475" s="659"/>
      <c r="J475" s="657" t="s">
        <v>355</v>
      </c>
      <c r="K475" s="656" t="s">
        <v>648</v>
      </c>
      <c r="L475" s="656"/>
      <c r="M475" s="657" t="s">
        <v>670</v>
      </c>
      <c r="N475" s="657" t="s">
        <v>671</v>
      </c>
      <c r="O475" s="657" t="s">
        <v>672</v>
      </c>
      <c r="P475" s="657" t="s">
        <v>673</v>
      </c>
      <c r="Q475" s="671" t="s">
        <v>2871</v>
      </c>
    </row>
    <row r="476" spans="1:22" s="183" customFormat="1" ht="23.25" customHeight="1" x14ac:dyDescent="0.2">
      <c r="A476" s="216" t="s">
        <v>258</v>
      </c>
      <c r="B476" s="217" t="s">
        <v>259</v>
      </c>
      <c r="C476" s="686"/>
      <c r="D476" s="697"/>
      <c r="E476" s="678"/>
      <c r="F476" s="680"/>
      <c r="G476" s="217" t="s">
        <v>353</v>
      </c>
      <c r="H476" s="185" t="s">
        <v>354</v>
      </c>
      <c r="I476" s="185" t="s">
        <v>173</v>
      </c>
      <c r="J476" s="658"/>
      <c r="K476" s="186" t="s">
        <v>542</v>
      </c>
      <c r="L476" s="186" t="s">
        <v>498</v>
      </c>
      <c r="M476" s="658"/>
      <c r="N476" s="658"/>
      <c r="O476" s="658"/>
      <c r="P476" s="658"/>
      <c r="Q476" s="672"/>
    </row>
    <row r="477" spans="1:22" s="196" customFormat="1" ht="84" x14ac:dyDescent="0.2">
      <c r="A477" s="188" t="s">
        <v>261</v>
      </c>
      <c r="B477" s="189" t="s">
        <v>2874</v>
      </c>
      <c r="C477" s="190">
        <v>5000000</v>
      </c>
      <c r="D477" s="191" t="s">
        <v>361</v>
      </c>
      <c r="E477" s="192">
        <v>1993.6</v>
      </c>
      <c r="F477" s="193">
        <v>1972</v>
      </c>
      <c r="G477" s="194" t="s">
        <v>195</v>
      </c>
      <c r="H477" s="195" t="s">
        <v>384</v>
      </c>
      <c r="I477" s="195" t="s">
        <v>182</v>
      </c>
      <c r="J477" s="195" t="s">
        <v>2872</v>
      </c>
      <c r="K477" s="195" t="s">
        <v>2875</v>
      </c>
      <c r="L477" s="195" t="s">
        <v>2873</v>
      </c>
      <c r="M477" s="195" t="s">
        <v>674</v>
      </c>
      <c r="N477" s="195" t="s">
        <v>663</v>
      </c>
      <c r="O477" s="195" t="s">
        <v>663</v>
      </c>
      <c r="P477" s="195" t="s">
        <v>663</v>
      </c>
      <c r="Q477" s="206" t="s">
        <v>663</v>
      </c>
    </row>
    <row r="478" spans="1:22" s="196" customFormat="1" ht="15" customHeight="1" thickBot="1" x14ac:dyDescent="0.25">
      <c r="A478" s="218" t="s">
        <v>263</v>
      </c>
      <c r="B478" s="198" t="s">
        <v>356</v>
      </c>
      <c r="C478" s="199">
        <v>31360.91</v>
      </c>
      <c r="D478" s="200" t="s">
        <v>349</v>
      </c>
      <c r="E478" s="673"/>
      <c r="F478" s="674"/>
      <c r="G478" s="674"/>
      <c r="H478" s="674"/>
      <c r="I478" s="674"/>
      <c r="J478" s="674"/>
      <c r="K478" s="674"/>
      <c r="L478" s="674"/>
      <c r="M478" s="674"/>
      <c r="N478" s="674"/>
      <c r="O478" s="674"/>
      <c r="P478" s="674"/>
      <c r="Q478" s="675"/>
    </row>
    <row r="479" spans="1:22" s="1" customFormat="1" ht="15" customHeight="1" thickBot="1" x14ac:dyDescent="0.25">
      <c r="B479" s="2"/>
      <c r="C479" s="3"/>
      <c r="D479" s="4"/>
      <c r="H479" s="4"/>
      <c r="I479" s="4"/>
      <c r="J479" s="5"/>
      <c r="K479" s="5"/>
      <c r="L479" s="5"/>
      <c r="M479" s="5"/>
      <c r="N479" s="5"/>
      <c r="O479" s="5"/>
      <c r="P479" s="4"/>
      <c r="Q479" s="201"/>
    </row>
    <row r="480" spans="1:22" s="82" customFormat="1" ht="25.5" customHeight="1" x14ac:dyDescent="0.2">
      <c r="A480" s="181" t="s">
        <v>309</v>
      </c>
      <c r="B480" s="182" t="s">
        <v>501</v>
      </c>
      <c r="C480" s="685" t="s">
        <v>260</v>
      </c>
      <c r="D480" s="696" t="s">
        <v>2887</v>
      </c>
      <c r="E480" s="677" t="s">
        <v>351</v>
      </c>
      <c r="F480" s="679" t="s">
        <v>352</v>
      </c>
      <c r="G480" s="659" t="s">
        <v>350</v>
      </c>
      <c r="H480" s="659"/>
      <c r="I480" s="659"/>
      <c r="J480" s="657" t="s">
        <v>355</v>
      </c>
      <c r="K480" s="656" t="s">
        <v>648</v>
      </c>
      <c r="L480" s="656"/>
      <c r="M480" s="657" t="s">
        <v>670</v>
      </c>
      <c r="N480" s="657" t="s">
        <v>671</v>
      </c>
      <c r="O480" s="657" t="s">
        <v>672</v>
      </c>
      <c r="P480" s="657" t="s">
        <v>673</v>
      </c>
      <c r="Q480" s="671" t="s">
        <v>2871</v>
      </c>
    </row>
    <row r="481" spans="1:17" s="82" customFormat="1" ht="21.75" customHeight="1" x14ac:dyDescent="0.2">
      <c r="A481" s="216" t="s">
        <v>258</v>
      </c>
      <c r="B481" s="217" t="s">
        <v>259</v>
      </c>
      <c r="C481" s="686"/>
      <c r="D481" s="697"/>
      <c r="E481" s="678"/>
      <c r="F481" s="680"/>
      <c r="G481" s="217" t="s">
        <v>353</v>
      </c>
      <c r="H481" s="185" t="s">
        <v>354</v>
      </c>
      <c r="I481" s="185" t="s">
        <v>173</v>
      </c>
      <c r="J481" s="658"/>
      <c r="K481" s="337" t="s">
        <v>542</v>
      </c>
      <c r="L481" s="337" t="s">
        <v>498</v>
      </c>
      <c r="M481" s="658"/>
      <c r="N481" s="658"/>
      <c r="O481" s="658"/>
      <c r="P481" s="658"/>
      <c r="Q481" s="672"/>
    </row>
    <row r="482" spans="1:17" s="8" customFormat="1" ht="15" customHeight="1" x14ac:dyDescent="0.2">
      <c r="A482" s="188" t="s">
        <v>261</v>
      </c>
      <c r="B482" s="189" t="s">
        <v>737</v>
      </c>
      <c r="C482" s="205">
        <v>16338.37</v>
      </c>
      <c r="D482" s="191" t="s">
        <v>349</v>
      </c>
      <c r="E482" s="716"/>
      <c r="F482" s="716"/>
      <c r="G482" s="716"/>
      <c r="H482" s="716"/>
      <c r="I482" s="716"/>
      <c r="J482" s="716"/>
      <c r="K482" s="716"/>
      <c r="L482" s="716"/>
      <c r="M482" s="716"/>
      <c r="N482" s="716"/>
      <c r="O482" s="716"/>
      <c r="P482" s="716"/>
      <c r="Q482" s="717"/>
    </row>
    <row r="483" spans="1:17" s="8" customFormat="1" ht="15" customHeight="1" thickBot="1" x14ac:dyDescent="0.25">
      <c r="A483" s="197" t="s">
        <v>263</v>
      </c>
      <c r="B483" s="198" t="s">
        <v>356</v>
      </c>
      <c r="C483" s="199">
        <v>30889.38</v>
      </c>
      <c r="D483" s="200" t="s">
        <v>349</v>
      </c>
      <c r="E483" s="718"/>
      <c r="F483" s="718"/>
      <c r="G483" s="718"/>
      <c r="H483" s="718"/>
      <c r="I483" s="718"/>
      <c r="J483" s="718"/>
      <c r="K483" s="718"/>
      <c r="L483" s="718"/>
      <c r="M483" s="718"/>
      <c r="N483" s="718"/>
      <c r="O483" s="718"/>
      <c r="P483" s="718"/>
      <c r="Q483" s="719"/>
    </row>
    <row r="484" spans="1:17" s="8" customFormat="1" x14ac:dyDescent="0.2">
      <c r="A484" s="10"/>
      <c r="B484" s="35"/>
      <c r="C484" s="36"/>
      <c r="D484" s="37"/>
      <c r="E484" s="38"/>
      <c r="F484" s="38"/>
      <c r="G484" s="38"/>
      <c r="H484" s="39"/>
      <c r="I484" s="34"/>
      <c r="J484" s="34"/>
      <c r="K484" s="34"/>
      <c r="L484" s="34"/>
      <c r="M484" s="34"/>
      <c r="N484" s="34"/>
      <c r="O484" s="34"/>
      <c r="P484" s="34"/>
      <c r="Q484" s="201"/>
    </row>
    <row r="485" spans="1:17" s="1" customFormat="1" ht="13.5" thickBot="1" x14ac:dyDescent="0.25">
      <c r="A485" s="24"/>
      <c r="B485" s="26"/>
      <c r="C485" s="88"/>
      <c r="D485" s="28"/>
      <c r="E485" s="24"/>
      <c r="F485" s="24"/>
      <c r="G485" s="24"/>
      <c r="H485" s="28"/>
      <c r="I485" s="28"/>
      <c r="J485" s="87"/>
      <c r="K485" s="87"/>
      <c r="L485" s="87"/>
      <c r="M485" s="87"/>
      <c r="N485" s="87"/>
      <c r="O485" s="87"/>
      <c r="P485" s="28"/>
      <c r="Q485" s="202"/>
    </row>
    <row r="486" spans="1:17" s="1" customFormat="1" x14ac:dyDescent="0.2">
      <c r="A486" s="400" t="s">
        <v>258</v>
      </c>
      <c r="B486" s="391" t="s">
        <v>496</v>
      </c>
      <c r="C486" s="401" t="s">
        <v>260</v>
      </c>
      <c r="D486" s="90"/>
      <c r="E486" s="72"/>
      <c r="F486" s="72"/>
      <c r="G486" s="72"/>
      <c r="H486" s="86"/>
      <c r="I486" s="91"/>
      <c r="J486" s="92"/>
      <c r="K486" s="92"/>
      <c r="L486" s="92"/>
      <c r="M486" s="92"/>
      <c r="N486" s="92"/>
      <c r="O486" s="92"/>
      <c r="P486" s="86"/>
      <c r="Q486" s="202"/>
    </row>
    <row r="487" spans="1:17" s="1" customFormat="1" x14ac:dyDescent="0.2">
      <c r="A487" s="402" t="s">
        <v>261</v>
      </c>
      <c r="B487" s="403" t="s">
        <v>256</v>
      </c>
      <c r="C487" s="404">
        <f>SUM(C3:C10,C34,C41,C48,C54,C59,C64,C69,C75,C81,C87,C94,C100,C107,C113,C120,C127,C133,C440:C441,C139,C145,C152,C158,C164,C170,C177,C183,C190,C197:C198,C204,C211:C212,C218:C219,C227,C234:C237,C242:C248,C285:C289,C310,C316:C400,C406:C407,C416:C418,C255:C269,C459,C425:C439,C477)</f>
        <v>206257326.49999994</v>
      </c>
      <c r="D487" s="93"/>
      <c r="E487" s="30"/>
      <c r="F487" s="24"/>
      <c r="G487" s="24"/>
      <c r="H487" s="28"/>
      <c r="I487" s="28"/>
      <c r="J487" s="87"/>
      <c r="K487" s="87"/>
      <c r="L487" s="87"/>
      <c r="M487" s="87"/>
      <c r="N487" s="87"/>
      <c r="O487" s="87"/>
      <c r="P487" s="28"/>
      <c r="Q487" s="202"/>
    </row>
    <row r="488" spans="1:17" s="1" customFormat="1" x14ac:dyDescent="0.2">
      <c r="A488" s="402" t="s">
        <v>263</v>
      </c>
      <c r="B488" s="403" t="s">
        <v>497</v>
      </c>
      <c r="C488" s="404">
        <f>SUM(C42,C199,C220:C221,C290:C298,C442:C453,C466,C408:C410,C228,C11:C13)</f>
        <v>7851633.8100000005</v>
      </c>
      <c r="D488" s="94"/>
      <c r="E488" s="30"/>
      <c r="F488" s="24"/>
      <c r="G488" s="24"/>
      <c r="H488" s="28"/>
      <c r="I488" s="28"/>
      <c r="J488" s="87"/>
      <c r="K488" s="87"/>
      <c r="L488" s="87"/>
      <c r="M488" s="87"/>
      <c r="N488" s="87"/>
      <c r="O488" s="87"/>
      <c r="P488" s="28"/>
      <c r="Q488" s="202"/>
    </row>
    <row r="489" spans="1:17" s="1" customFormat="1" x14ac:dyDescent="0.2">
      <c r="A489" s="402" t="s">
        <v>264</v>
      </c>
      <c r="B489" s="403" t="s">
        <v>538</v>
      </c>
      <c r="C489" s="404">
        <f>C14</f>
        <v>5822586.4299999997</v>
      </c>
      <c r="D489" s="94"/>
      <c r="E489" s="30"/>
      <c r="F489" s="24"/>
      <c r="G489" s="24"/>
      <c r="H489" s="28"/>
      <c r="I489" s="28"/>
      <c r="J489" s="87"/>
      <c r="K489" s="87"/>
      <c r="L489" s="87"/>
      <c r="M489" s="87"/>
      <c r="N489" s="87"/>
      <c r="O489" s="87"/>
      <c r="P489" s="28"/>
      <c r="Q489" s="202"/>
    </row>
    <row r="490" spans="1:17" s="1" customFormat="1" x14ac:dyDescent="0.2">
      <c r="A490" s="402" t="s">
        <v>265</v>
      </c>
      <c r="B490" s="403" t="s">
        <v>536</v>
      </c>
      <c r="C490" s="404">
        <f>SUM(C249,C419)</f>
        <v>324700</v>
      </c>
      <c r="D490" s="94"/>
      <c r="E490" s="30"/>
      <c r="F490" s="24"/>
      <c r="G490" s="24"/>
      <c r="H490" s="28"/>
      <c r="I490" s="28"/>
      <c r="J490" s="87"/>
      <c r="K490" s="87"/>
      <c r="L490" s="87"/>
      <c r="M490" s="87"/>
      <c r="N490" s="87"/>
      <c r="O490" s="87"/>
      <c r="P490" s="28"/>
      <c r="Q490" s="202"/>
    </row>
    <row r="491" spans="1:17" s="1" customFormat="1" x14ac:dyDescent="0.2">
      <c r="A491" s="402" t="s">
        <v>266</v>
      </c>
      <c r="B491" s="403" t="s">
        <v>4424</v>
      </c>
      <c r="C491" s="404">
        <f>SUM(C454,C171,C205,C191,C184,C165,C146,C121,C114,C101,C88,C35,)</f>
        <v>823388.0199999999</v>
      </c>
      <c r="D491" s="94"/>
      <c r="E491" s="30"/>
      <c r="F491" s="24"/>
      <c r="G491" s="24"/>
      <c r="H491" s="28"/>
      <c r="I491" s="28"/>
      <c r="J491" s="87"/>
      <c r="K491" s="87"/>
      <c r="L491" s="87"/>
      <c r="M491" s="87"/>
      <c r="N491" s="87"/>
      <c r="O491" s="87"/>
      <c r="P491" s="28"/>
      <c r="Q491" s="202"/>
    </row>
    <row r="492" spans="1:17" s="1" customFormat="1" ht="25.5" x14ac:dyDescent="0.2">
      <c r="A492" s="402" t="s">
        <v>267</v>
      </c>
      <c r="B492" s="189" t="s">
        <v>736</v>
      </c>
      <c r="C492" s="404">
        <f>SUM(C15:C24,C29:C30,C36:C37,C43:C44,C49:C50,C60,C65:C65,C70:C71,C76:C77,C82:C83,C89:C90,C95:C96,C102:C103,C108:C109,C115:C116,C122:C123,C128:C129,C134:C135,C140:C141,C147:C148,C153:C154,C159:C160,C166,C172:C173,C178:C179,C185:C186,C192:C193,C200,C206:C207,C213:C214,C222:C223,C229:C230,C238:C238,C250:C251,C270:C271,C276:C281,C299:C300,C311:C312,C305:C306,C401:C402,C411:C412,C455:C455,C467,C472:C473,C478,C482:C483,C420:C421,C55)</f>
        <v>52246148.100000001</v>
      </c>
      <c r="D492" s="95"/>
      <c r="E492" s="73"/>
      <c r="F492" s="72"/>
      <c r="G492" s="72"/>
      <c r="H492" s="86"/>
      <c r="I492" s="86"/>
      <c r="J492" s="92"/>
      <c r="K492" s="92"/>
      <c r="L492" s="92"/>
      <c r="M492" s="92"/>
      <c r="N492" s="92"/>
      <c r="O492" s="92"/>
      <c r="P492" s="86"/>
      <c r="Q492" s="202"/>
    </row>
    <row r="493" spans="1:17" s="1" customFormat="1" ht="13.5" thickBot="1" x14ac:dyDescent="0.25">
      <c r="A493" s="746" t="s">
        <v>645</v>
      </c>
      <c r="B493" s="747"/>
      <c r="C493" s="405">
        <f>SUM(C487:C492)</f>
        <v>273325782.85999995</v>
      </c>
      <c r="D493" s="96"/>
      <c r="E493" s="97"/>
      <c r="F493" s="98"/>
      <c r="G493" s="98"/>
      <c r="H493" s="99"/>
      <c r="I493" s="99"/>
      <c r="J493" s="100"/>
      <c r="K493" s="100"/>
      <c r="L493" s="100"/>
      <c r="M493" s="100"/>
      <c r="N493" s="100"/>
      <c r="O493" s="100"/>
      <c r="P493" s="99"/>
      <c r="Q493" s="202"/>
    </row>
    <row r="494" spans="1:17" s="41" customFormat="1" ht="17.25" customHeight="1" x14ac:dyDescent="0.2">
      <c r="A494" s="406"/>
      <c r="B494" s="407"/>
      <c r="C494" s="408"/>
      <c r="D494" s="40"/>
      <c r="H494" s="4"/>
      <c r="I494" s="4"/>
      <c r="J494" s="5"/>
      <c r="K494" s="5"/>
      <c r="L494" s="5"/>
      <c r="M494" s="5"/>
      <c r="N494" s="5"/>
      <c r="O494" s="5"/>
      <c r="P494" s="4"/>
      <c r="Q494" s="203"/>
    </row>
    <row r="495" spans="1:17" s="41" customFormat="1" ht="12" x14ac:dyDescent="0.2">
      <c r="B495" s="42"/>
      <c r="C495" s="43"/>
      <c r="D495" s="4"/>
      <c r="H495" s="4"/>
      <c r="I495" s="4"/>
      <c r="J495" s="5"/>
      <c r="K495" s="5"/>
      <c r="L495" s="5"/>
      <c r="M495" s="5"/>
      <c r="N495" s="5"/>
      <c r="O495" s="5"/>
      <c r="P495" s="4"/>
      <c r="Q495" s="203"/>
    </row>
    <row r="496" spans="1:17" s="41" customFormat="1" x14ac:dyDescent="0.2">
      <c r="B496" s="745" t="s">
        <v>504</v>
      </c>
      <c r="C496" s="745"/>
      <c r="D496" s="745"/>
      <c r="H496" s="4"/>
      <c r="I496" s="4"/>
      <c r="J496" s="5"/>
      <c r="K496" s="5"/>
      <c r="L496" s="5"/>
      <c r="M496" s="5"/>
      <c r="N496" s="5"/>
      <c r="O496" s="5"/>
      <c r="P496" s="4"/>
      <c r="Q496" s="203"/>
    </row>
    <row r="497" spans="2:17" s="1" customFormat="1" x14ac:dyDescent="0.2">
      <c r="B497" s="742" t="s">
        <v>505</v>
      </c>
      <c r="C497" s="742"/>
      <c r="D497" s="742"/>
      <c r="H497" s="4"/>
      <c r="I497" s="4"/>
      <c r="J497" s="5"/>
      <c r="K497" s="5"/>
      <c r="L497" s="5"/>
      <c r="M497" s="5"/>
      <c r="N497" s="5"/>
      <c r="O497" s="5"/>
      <c r="P497" s="4"/>
      <c r="Q497" s="201"/>
    </row>
    <row r="498" spans="2:17" s="1" customFormat="1" x14ac:dyDescent="0.2">
      <c r="B498" s="2"/>
      <c r="C498" s="3"/>
      <c r="D498" s="4"/>
      <c r="H498" s="4"/>
      <c r="I498" s="4"/>
      <c r="J498" s="5"/>
      <c r="K498" s="5"/>
      <c r="L498" s="5"/>
      <c r="M498" s="5"/>
      <c r="N498" s="5"/>
      <c r="O498" s="5"/>
      <c r="P498" s="4"/>
      <c r="Q498" s="201"/>
    </row>
    <row r="499" spans="2:17" s="1" customFormat="1" x14ac:dyDescent="0.2">
      <c r="B499" s="2"/>
      <c r="C499" s="3"/>
      <c r="D499" s="4"/>
      <c r="H499" s="4"/>
      <c r="I499" s="4"/>
      <c r="J499" s="5"/>
      <c r="K499" s="5"/>
      <c r="L499" s="5"/>
      <c r="M499" s="5"/>
      <c r="N499" s="5"/>
      <c r="O499" s="5"/>
      <c r="P499" s="4"/>
      <c r="Q499" s="201"/>
    </row>
    <row r="500" spans="2:17" s="1" customFormat="1" x14ac:dyDescent="0.2">
      <c r="B500" s="2"/>
      <c r="C500" s="3"/>
      <c r="D500" s="4"/>
      <c r="H500" s="4"/>
      <c r="I500" s="4"/>
      <c r="J500" s="5"/>
      <c r="K500" s="5"/>
      <c r="L500" s="5"/>
      <c r="M500" s="5"/>
      <c r="N500" s="5"/>
      <c r="O500" s="5"/>
      <c r="P500" s="4"/>
      <c r="Q500" s="201"/>
    </row>
    <row r="501" spans="2:17" s="1" customFormat="1" x14ac:dyDescent="0.2">
      <c r="B501" s="2"/>
      <c r="C501" s="3"/>
      <c r="D501" s="4"/>
      <c r="H501" s="4"/>
      <c r="I501" s="4"/>
      <c r="J501" s="5"/>
      <c r="K501" s="5"/>
      <c r="L501" s="5"/>
      <c r="M501" s="5"/>
      <c r="N501" s="5"/>
      <c r="O501" s="5"/>
      <c r="P501" s="4"/>
      <c r="Q501" s="201"/>
    </row>
    <row r="502" spans="2:17" s="1" customFormat="1" x14ac:dyDescent="0.2">
      <c r="B502" s="2"/>
      <c r="C502" s="3"/>
      <c r="D502" s="4"/>
      <c r="H502" s="4"/>
      <c r="I502" s="4"/>
      <c r="J502" s="5"/>
      <c r="K502" s="5"/>
      <c r="L502" s="5"/>
      <c r="M502" s="5"/>
      <c r="N502" s="5"/>
      <c r="O502" s="5"/>
      <c r="P502" s="4"/>
      <c r="Q502" s="201"/>
    </row>
    <row r="503" spans="2:17" s="1" customFormat="1" x14ac:dyDescent="0.2">
      <c r="B503" s="2"/>
      <c r="C503" s="3"/>
      <c r="D503" s="4"/>
      <c r="H503" s="4"/>
      <c r="I503" s="4"/>
      <c r="J503" s="5"/>
      <c r="K503" s="5"/>
      <c r="L503" s="5"/>
      <c r="M503" s="5"/>
      <c r="N503" s="5"/>
      <c r="O503" s="5"/>
      <c r="P503" s="4"/>
      <c r="Q503" s="201"/>
    </row>
    <row r="504" spans="2:17" s="1" customFormat="1" x14ac:dyDescent="0.2">
      <c r="B504" s="2"/>
      <c r="C504" s="3"/>
      <c r="D504" s="4"/>
      <c r="H504" s="4"/>
      <c r="I504" s="4"/>
      <c r="J504" s="5"/>
      <c r="K504" s="5"/>
      <c r="L504" s="5"/>
      <c r="M504" s="5"/>
      <c r="N504" s="5"/>
      <c r="O504" s="5"/>
      <c r="P504" s="4"/>
      <c r="Q504" s="201"/>
    </row>
    <row r="505" spans="2:17" s="1" customFormat="1" x14ac:dyDescent="0.2">
      <c r="B505" s="2"/>
      <c r="C505" s="3"/>
      <c r="D505" s="4"/>
      <c r="H505" s="4"/>
      <c r="I505" s="4"/>
      <c r="J505" s="5"/>
      <c r="K505" s="5"/>
      <c r="L505" s="5"/>
      <c r="M505" s="5"/>
      <c r="N505" s="5"/>
      <c r="O505" s="5"/>
      <c r="P505" s="4"/>
      <c r="Q505" s="201"/>
    </row>
    <row r="506" spans="2:17" s="1" customFormat="1" x14ac:dyDescent="0.2">
      <c r="B506" s="2"/>
      <c r="C506" s="3"/>
      <c r="D506" s="4"/>
      <c r="H506" s="4"/>
      <c r="I506" s="4"/>
      <c r="J506" s="5"/>
      <c r="K506" s="5"/>
      <c r="L506" s="5"/>
      <c r="M506" s="5"/>
      <c r="N506" s="5"/>
      <c r="O506" s="5"/>
      <c r="P506" s="4"/>
      <c r="Q506" s="201"/>
    </row>
    <row r="507" spans="2:17" s="1" customFormat="1" x14ac:dyDescent="0.2">
      <c r="B507" s="2"/>
      <c r="C507" s="3"/>
      <c r="D507" s="4"/>
      <c r="H507" s="4"/>
      <c r="I507" s="4"/>
      <c r="J507" s="5"/>
      <c r="K507" s="5"/>
      <c r="L507" s="5"/>
      <c r="M507" s="5"/>
      <c r="N507" s="5"/>
      <c r="O507" s="5"/>
      <c r="P507" s="4"/>
      <c r="Q507" s="201"/>
    </row>
    <row r="508" spans="2:17" s="1" customFormat="1" x14ac:dyDescent="0.2">
      <c r="B508" s="2"/>
      <c r="C508" s="3"/>
      <c r="D508" s="4"/>
      <c r="H508" s="4"/>
      <c r="I508" s="4"/>
      <c r="J508" s="5"/>
      <c r="K508" s="5"/>
      <c r="L508" s="5"/>
      <c r="M508" s="5"/>
      <c r="N508" s="5"/>
      <c r="O508" s="5"/>
      <c r="P508" s="4"/>
      <c r="Q508" s="201"/>
    </row>
    <row r="509" spans="2:17" s="1" customFormat="1" x14ac:dyDescent="0.2">
      <c r="B509" s="2"/>
      <c r="C509" s="3"/>
      <c r="D509" s="4"/>
      <c r="H509" s="4"/>
      <c r="I509" s="4"/>
      <c r="J509" s="5"/>
      <c r="K509" s="5"/>
      <c r="L509" s="5"/>
      <c r="M509" s="5"/>
      <c r="N509" s="5"/>
      <c r="O509" s="5"/>
      <c r="P509" s="4"/>
      <c r="Q509" s="201"/>
    </row>
    <row r="510" spans="2:17" s="1" customFormat="1" x14ac:dyDescent="0.2">
      <c r="B510" s="2"/>
      <c r="C510" s="3"/>
      <c r="D510" s="4"/>
      <c r="H510" s="4"/>
      <c r="I510" s="4"/>
      <c r="J510" s="5"/>
      <c r="K510" s="5"/>
      <c r="L510" s="5"/>
      <c r="M510" s="5"/>
      <c r="N510" s="5"/>
      <c r="O510" s="5"/>
      <c r="P510" s="4"/>
      <c r="Q510" s="201"/>
    </row>
    <row r="511" spans="2:17" s="1" customFormat="1" x14ac:dyDescent="0.2">
      <c r="B511" s="2"/>
      <c r="C511" s="3"/>
      <c r="D511" s="4"/>
      <c r="H511" s="4"/>
      <c r="I511" s="4"/>
      <c r="J511" s="5"/>
      <c r="K511" s="5"/>
      <c r="L511" s="5"/>
      <c r="M511" s="5"/>
      <c r="N511" s="5"/>
      <c r="O511" s="5"/>
      <c r="P511" s="4"/>
      <c r="Q511" s="201"/>
    </row>
    <row r="512" spans="2:17" s="1" customFormat="1" x14ac:dyDescent="0.2">
      <c r="B512" s="2"/>
      <c r="C512" s="3"/>
      <c r="D512" s="4"/>
      <c r="H512" s="4"/>
      <c r="I512" s="4"/>
      <c r="J512" s="5"/>
      <c r="K512" s="5"/>
      <c r="L512" s="5"/>
      <c r="M512" s="5"/>
      <c r="N512" s="5"/>
      <c r="O512" s="5"/>
      <c r="P512" s="4"/>
      <c r="Q512" s="201"/>
    </row>
    <row r="513" spans="2:17" s="1" customFormat="1" x14ac:dyDescent="0.2">
      <c r="B513" s="2"/>
      <c r="C513" s="3"/>
      <c r="D513" s="4"/>
      <c r="H513" s="4"/>
      <c r="I513" s="4"/>
      <c r="J513" s="5"/>
      <c r="K513" s="5"/>
      <c r="L513" s="5"/>
      <c r="M513" s="5"/>
      <c r="N513" s="5"/>
      <c r="O513" s="5"/>
      <c r="P513" s="4"/>
      <c r="Q513" s="201"/>
    </row>
    <row r="514" spans="2:17" s="1" customFormat="1" x14ac:dyDescent="0.2">
      <c r="B514" s="2"/>
      <c r="C514" s="3"/>
      <c r="D514" s="4"/>
      <c r="H514" s="4"/>
      <c r="I514" s="4"/>
      <c r="J514" s="5"/>
      <c r="K514" s="5"/>
      <c r="L514" s="5"/>
      <c r="M514" s="5"/>
      <c r="N514" s="5"/>
      <c r="O514" s="5"/>
      <c r="P514" s="4"/>
      <c r="Q514" s="201"/>
    </row>
    <row r="515" spans="2:17" s="1" customFormat="1" x14ac:dyDescent="0.2">
      <c r="B515" s="2"/>
      <c r="C515" s="3"/>
      <c r="D515" s="4"/>
      <c r="H515" s="4"/>
      <c r="I515" s="4"/>
      <c r="J515" s="5"/>
      <c r="K515" s="5"/>
      <c r="L515" s="5"/>
      <c r="M515" s="5"/>
      <c r="N515" s="5"/>
      <c r="O515" s="5"/>
      <c r="P515" s="4"/>
      <c r="Q515" s="201"/>
    </row>
    <row r="516" spans="2:17" s="1" customFormat="1" x14ac:dyDescent="0.2">
      <c r="B516" s="2"/>
      <c r="C516" s="3"/>
      <c r="D516" s="4"/>
      <c r="H516" s="4"/>
      <c r="I516" s="4"/>
      <c r="J516" s="5"/>
      <c r="K516" s="5"/>
      <c r="L516" s="5"/>
      <c r="M516" s="5"/>
      <c r="N516" s="5"/>
      <c r="O516" s="5"/>
      <c r="P516" s="4"/>
      <c r="Q516" s="201"/>
    </row>
    <row r="517" spans="2:17" s="1" customFormat="1" x14ac:dyDescent="0.2">
      <c r="B517" s="2"/>
      <c r="C517" s="3"/>
      <c r="D517" s="4"/>
      <c r="H517" s="4"/>
      <c r="I517" s="4"/>
      <c r="J517" s="5"/>
      <c r="K517" s="5"/>
      <c r="L517" s="5"/>
      <c r="M517" s="5"/>
      <c r="N517" s="5"/>
      <c r="O517" s="5"/>
      <c r="P517" s="4"/>
      <c r="Q517" s="201"/>
    </row>
    <row r="518" spans="2:17" s="1" customFormat="1" x14ac:dyDescent="0.2">
      <c r="B518" s="2"/>
      <c r="C518" s="3"/>
      <c r="D518" s="4"/>
      <c r="H518" s="4"/>
      <c r="I518" s="4"/>
      <c r="J518" s="5"/>
      <c r="K518" s="5"/>
      <c r="L518" s="5"/>
      <c r="M518" s="5"/>
      <c r="N518" s="5"/>
      <c r="O518" s="5"/>
      <c r="P518" s="4"/>
      <c r="Q518" s="201"/>
    </row>
    <row r="519" spans="2:17" s="1" customFormat="1" x14ac:dyDescent="0.2">
      <c r="B519" s="2"/>
      <c r="C519" s="3"/>
      <c r="D519" s="4"/>
      <c r="H519" s="4"/>
      <c r="I519" s="4"/>
      <c r="J519" s="5"/>
      <c r="K519" s="5"/>
      <c r="L519" s="5"/>
      <c r="M519" s="5"/>
      <c r="N519" s="5"/>
      <c r="O519" s="5"/>
      <c r="P519" s="4"/>
      <c r="Q519" s="201"/>
    </row>
    <row r="520" spans="2:17" s="1" customFormat="1" x14ac:dyDescent="0.2">
      <c r="B520" s="2"/>
      <c r="C520" s="3"/>
      <c r="D520" s="4"/>
      <c r="H520" s="4"/>
      <c r="I520" s="4"/>
      <c r="J520" s="5"/>
      <c r="K520" s="5"/>
      <c r="L520" s="5"/>
      <c r="M520" s="5"/>
      <c r="N520" s="5"/>
      <c r="O520" s="5"/>
      <c r="P520" s="4"/>
      <c r="Q520" s="201"/>
    </row>
    <row r="521" spans="2:17" s="1" customFormat="1" x14ac:dyDescent="0.2">
      <c r="B521" s="2"/>
      <c r="C521" s="3"/>
      <c r="D521" s="4"/>
      <c r="H521" s="4"/>
      <c r="I521" s="4"/>
      <c r="J521" s="5"/>
      <c r="K521" s="5"/>
      <c r="L521" s="5"/>
      <c r="M521" s="5"/>
      <c r="N521" s="5"/>
      <c r="O521" s="5"/>
      <c r="P521" s="4"/>
      <c r="Q521" s="201"/>
    </row>
    <row r="522" spans="2:17" s="1" customFormat="1" x14ac:dyDescent="0.2">
      <c r="B522" s="2"/>
      <c r="C522" s="3"/>
      <c r="D522" s="4"/>
      <c r="H522" s="4"/>
      <c r="I522" s="4"/>
      <c r="J522" s="5"/>
      <c r="K522" s="5"/>
      <c r="L522" s="5"/>
      <c r="M522" s="5"/>
      <c r="N522" s="5"/>
      <c r="O522" s="5"/>
      <c r="P522" s="4"/>
      <c r="Q522" s="201"/>
    </row>
    <row r="523" spans="2:17" s="1" customFormat="1" x14ac:dyDescent="0.2">
      <c r="B523" s="2"/>
      <c r="C523" s="3"/>
      <c r="D523" s="4"/>
      <c r="H523" s="4"/>
      <c r="I523" s="4"/>
      <c r="J523" s="5"/>
      <c r="K523" s="5"/>
      <c r="L523" s="5"/>
      <c r="M523" s="5"/>
      <c r="N523" s="5"/>
      <c r="O523" s="5"/>
      <c r="P523" s="4"/>
      <c r="Q523" s="201"/>
    </row>
    <row r="524" spans="2:17" s="1" customFormat="1" x14ac:dyDescent="0.2">
      <c r="B524" s="2"/>
      <c r="C524" s="3"/>
      <c r="D524" s="4"/>
      <c r="H524" s="4"/>
      <c r="I524" s="4"/>
      <c r="J524" s="5"/>
      <c r="K524" s="5"/>
      <c r="L524" s="5"/>
      <c r="M524" s="5"/>
      <c r="N524" s="5"/>
      <c r="O524" s="5"/>
      <c r="P524" s="4"/>
      <c r="Q524" s="201"/>
    </row>
    <row r="525" spans="2:17" s="1" customFormat="1" x14ac:dyDescent="0.2">
      <c r="B525" s="2"/>
      <c r="C525" s="3"/>
      <c r="D525" s="4"/>
      <c r="H525" s="4"/>
      <c r="I525" s="4"/>
      <c r="J525" s="5"/>
      <c r="K525" s="5"/>
      <c r="L525" s="5"/>
      <c r="M525" s="5"/>
      <c r="N525" s="5"/>
      <c r="O525" s="5"/>
      <c r="P525" s="4"/>
      <c r="Q525" s="201"/>
    </row>
    <row r="526" spans="2:17" s="1" customFormat="1" x14ac:dyDescent="0.2">
      <c r="B526" s="2"/>
      <c r="C526" s="3"/>
      <c r="D526" s="4"/>
      <c r="H526" s="4"/>
      <c r="I526" s="4"/>
      <c r="J526" s="5"/>
      <c r="K526" s="5"/>
      <c r="L526" s="5"/>
      <c r="M526" s="5"/>
      <c r="N526" s="5"/>
      <c r="O526" s="5"/>
      <c r="P526" s="4"/>
      <c r="Q526" s="201"/>
    </row>
    <row r="527" spans="2:17" s="1" customFormat="1" x14ac:dyDescent="0.2">
      <c r="B527" s="2"/>
      <c r="C527" s="3"/>
      <c r="D527" s="4"/>
      <c r="H527" s="4"/>
      <c r="I527" s="4"/>
      <c r="J527" s="5"/>
      <c r="K527" s="5"/>
      <c r="L527" s="5"/>
      <c r="M527" s="5"/>
      <c r="N527" s="5"/>
      <c r="O527" s="5"/>
      <c r="P527" s="4"/>
      <c r="Q527" s="201"/>
    </row>
    <row r="528" spans="2:17" s="1" customFormat="1" x14ac:dyDescent="0.2">
      <c r="B528" s="2"/>
      <c r="C528" s="3"/>
      <c r="D528" s="4"/>
      <c r="H528" s="4"/>
      <c r="I528" s="4"/>
      <c r="J528" s="5"/>
      <c r="K528" s="5"/>
      <c r="L528" s="5"/>
      <c r="M528" s="5"/>
      <c r="N528" s="5"/>
      <c r="O528" s="5"/>
      <c r="P528" s="4"/>
      <c r="Q528" s="201"/>
    </row>
    <row r="529" spans="2:17" s="1" customFormat="1" x14ac:dyDescent="0.2">
      <c r="B529" s="2"/>
      <c r="C529" s="3"/>
      <c r="D529" s="4"/>
      <c r="H529" s="4"/>
      <c r="I529" s="4"/>
      <c r="J529" s="5"/>
      <c r="K529" s="5"/>
      <c r="L529" s="5"/>
      <c r="M529" s="5"/>
      <c r="N529" s="5"/>
      <c r="O529" s="5"/>
      <c r="P529" s="4"/>
      <c r="Q529" s="201"/>
    </row>
    <row r="530" spans="2:17" s="1" customFormat="1" x14ac:dyDescent="0.2">
      <c r="B530" s="2"/>
      <c r="C530" s="3"/>
      <c r="D530" s="4"/>
      <c r="H530" s="4"/>
      <c r="I530" s="4"/>
      <c r="J530" s="5"/>
      <c r="K530" s="5"/>
      <c r="L530" s="5"/>
      <c r="M530" s="5"/>
      <c r="N530" s="5"/>
      <c r="O530" s="5"/>
      <c r="P530" s="4"/>
      <c r="Q530" s="201"/>
    </row>
    <row r="531" spans="2:17" s="1" customFormat="1" x14ac:dyDescent="0.2">
      <c r="B531" s="2"/>
      <c r="C531" s="3"/>
      <c r="D531" s="4"/>
      <c r="H531" s="4"/>
      <c r="I531" s="4"/>
      <c r="J531" s="5"/>
      <c r="K531" s="5"/>
      <c r="L531" s="5"/>
      <c r="M531" s="5"/>
      <c r="N531" s="5"/>
      <c r="O531" s="5"/>
      <c r="P531" s="4"/>
      <c r="Q531" s="201"/>
    </row>
    <row r="532" spans="2:17" s="1" customFormat="1" x14ac:dyDescent="0.2">
      <c r="B532" s="2"/>
      <c r="C532" s="3"/>
      <c r="D532" s="4"/>
      <c r="H532" s="4"/>
      <c r="I532" s="4"/>
      <c r="J532" s="5"/>
      <c r="K532" s="5"/>
      <c r="L532" s="5"/>
      <c r="M532" s="5"/>
      <c r="N532" s="5"/>
      <c r="O532" s="5"/>
      <c r="P532" s="4"/>
      <c r="Q532" s="201"/>
    </row>
    <row r="533" spans="2:17" s="1" customFormat="1" x14ac:dyDescent="0.2">
      <c r="B533" s="2"/>
      <c r="C533" s="3"/>
      <c r="D533" s="4"/>
      <c r="H533" s="4"/>
      <c r="I533" s="4"/>
      <c r="J533" s="5"/>
      <c r="K533" s="5"/>
      <c r="L533" s="5"/>
      <c r="M533" s="5"/>
      <c r="N533" s="5"/>
      <c r="O533" s="5"/>
      <c r="P533" s="4"/>
      <c r="Q533" s="201"/>
    </row>
    <row r="534" spans="2:17" s="1" customFormat="1" x14ac:dyDescent="0.2">
      <c r="B534" s="2"/>
      <c r="C534" s="3"/>
      <c r="D534" s="4"/>
      <c r="H534" s="4"/>
      <c r="I534" s="4"/>
      <c r="J534" s="5"/>
      <c r="K534" s="5"/>
      <c r="L534" s="5"/>
      <c r="M534" s="5"/>
      <c r="N534" s="5"/>
      <c r="O534" s="5"/>
      <c r="P534" s="4"/>
      <c r="Q534" s="201"/>
    </row>
    <row r="535" spans="2:17" s="1" customFormat="1" x14ac:dyDescent="0.2">
      <c r="B535" s="2"/>
      <c r="C535" s="3"/>
      <c r="D535" s="4"/>
      <c r="H535" s="4"/>
      <c r="I535" s="4"/>
      <c r="J535" s="5"/>
      <c r="K535" s="5"/>
      <c r="L535" s="5"/>
      <c r="M535" s="5"/>
      <c r="N535" s="5"/>
      <c r="O535" s="5"/>
      <c r="P535" s="4"/>
      <c r="Q535" s="201"/>
    </row>
    <row r="536" spans="2:17" s="1" customFormat="1" x14ac:dyDescent="0.2">
      <c r="B536" s="2"/>
      <c r="C536" s="3"/>
      <c r="D536" s="4"/>
      <c r="H536" s="4"/>
      <c r="I536" s="4"/>
      <c r="J536" s="5"/>
      <c r="K536" s="5"/>
      <c r="L536" s="5"/>
      <c r="M536" s="5"/>
      <c r="N536" s="5"/>
      <c r="O536" s="5"/>
      <c r="P536" s="4"/>
      <c r="Q536" s="201"/>
    </row>
    <row r="537" spans="2:17" s="1" customFormat="1" x14ac:dyDescent="0.2">
      <c r="B537" s="2"/>
      <c r="C537" s="3"/>
      <c r="D537" s="4"/>
      <c r="H537" s="4"/>
      <c r="I537" s="4"/>
      <c r="J537" s="5"/>
      <c r="K537" s="5"/>
      <c r="L537" s="5"/>
      <c r="M537" s="5"/>
      <c r="N537" s="5"/>
      <c r="O537" s="5"/>
      <c r="P537" s="4"/>
      <c r="Q537" s="201"/>
    </row>
    <row r="538" spans="2:17" s="1" customFormat="1" x14ac:dyDescent="0.2">
      <c r="B538" s="2"/>
      <c r="C538" s="3"/>
      <c r="D538" s="4"/>
      <c r="H538" s="4"/>
      <c r="I538" s="4"/>
      <c r="J538" s="5"/>
      <c r="K538" s="5"/>
      <c r="L538" s="5"/>
      <c r="M538" s="5"/>
      <c r="N538" s="5"/>
      <c r="O538" s="5"/>
      <c r="P538" s="4"/>
      <c r="Q538" s="201"/>
    </row>
    <row r="539" spans="2:17" s="1" customFormat="1" x14ac:dyDescent="0.2">
      <c r="B539" s="2"/>
      <c r="C539" s="3"/>
      <c r="D539" s="4"/>
      <c r="H539" s="4"/>
      <c r="I539" s="4"/>
      <c r="J539" s="5"/>
      <c r="K539" s="5"/>
      <c r="L539" s="5"/>
      <c r="M539" s="5"/>
      <c r="N539" s="5"/>
      <c r="O539" s="5"/>
      <c r="P539" s="4"/>
      <c r="Q539" s="201"/>
    </row>
    <row r="540" spans="2:17" s="1" customFormat="1" x14ac:dyDescent="0.2">
      <c r="B540" s="2"/>
      <c r="C540" s="3"/>
      <c r="D540" s="4"/>
      <c r="H540" s="4"/>
      <c r="I540" s="4"/>
      <c r="J540" s="5"/>
      <c r="K540" s="5"/>
      <c r="L540" s="5"/>
      <c r="M540" s="5"/>
      <c r="N540" s="5"/>
      <c r="O540" s="5"/>
      <c r="P540" s="4"/>
      <c r="Q540" s="201"/>
    </row>
    <row r="541" spans="2:17" s="1" customFormat="1" x14ac:dyDescent="0.2">
      <c r="B541" s="2"/>
      <c r="C541" s="3"/>
      <c r="D541" s="4"/>
      <c r="H541" s="4"/>
      <c r="I541" s="4"/>
      <c r="J541" s="5"/>
      <c r="K541" s="5"/>
      <c r="L541" s="5"/>
      <c r="M541" s="5"/>
      <c r="N541" s="5"/>
      <c r="O541" s="5"/>
      <c r="P541" s="4"/>
      <c r="Q541" s="201"/>
    </row>
    <row r="542" spans="2:17" s="1" customFormat="1" x14ac:dyDescent="0.2">
      <c r="B542" s="2"/>
      <c r="C542" s="3"/>
      <c r="D542" s="4"/>
      <c r="H542" s="4"/>
      <c r="I542" s="4"/>
      <c r="J542" s="5"/>
      <c r="K542" s="5"/>
      <c r="L542" s="5"/>
      <c r="M542" s="5"/>
      <c r="N542" s="5"/>
      <c r="O542" s="5"/>
      <c r="P542" s="4"/>
      <c r="Q542" s="201"/>
    </row>
    <row r="543" spans="2:17" s="1" customFormat="1" x14ac:dyDescent="0.2">
      <c r="B543" s="2"/>
      <c r="C543" s="3"/>
      <c r="D543" s="4"/>
      <c r="H543" s="4"/>
      <c r="I543" s="4"/>
      <c r="J543" s="5"/>
      <c r="K543" s="5"/>
      <c r="L543" s="5"/>
      <c r="M543" s="5"/>
      <c r="N543" s="5"/>
      <c r="O543" s="5"/>
      <c r="P543" s="4"/>
      <c r="Q543" s="201"/>
    </row>
    <row r="544" spans="2:17" s="1" customFormat="1" x14ac:dyDescent="0.2">
      <c r="B544" s="2"/>
      <c r="C544" s="3"/>
      <c r="D544" s="4"/>
      <c r="H544" s="4"/>
      <c r="I544" s="4"/>
      <c r="J544" s="5"/>
      <c r="K544" s="5"/>
      <c r="L544" s="5"/>
      <c r="M544" s="5"/>
      <c r="N544" s="5"/>
      <c r="O544" s="5"/>
      <c r="P544" s="4"/>
      <c r="Q544" s="201"/>
    </row>
    <row r="545" spans="2:17" s="1" customFormat="1" x14ac:dyDescent="0.2">
      <c r="B545" s="2"/>
      <c r="C545" s="3"/>
      <c r="D545" s="4"/>
      <c r="H545" s="4"/>
      <c r="I545" s="4"/>
      <c r="J545" s="5"/>
      <c r="K545" s="5"/>
      <c r="L545" s="5"/>
      <c r="M545" s="5"/>
      <c r="N545" s="5"/>
      <c r="O545" s="5"/>
      <c r="P545" s="4"/>
      <c r="Q545" s="201"/>
    </row>
    <row r="546" spans="2:17" s="1" customFormat="1" x14ac:dyDescent="0.2">
      <c r="B546" s="2"/>
      <c r="C546" s="3"/>
      <c r="D546" s="4"/>
      <c r="H546" s="4"/>
      <c r="I546" s="4"/>
      <c r="J546" s="5"/>
      <c r="K546" s="5"/>
      <c r="L546" s="5"/>
      <c r="M546" s="5"/>
      <c r="N546" s="5"/>
      <c r="O546" s="5"/>
      <c r="P546" s="4"/>
      <c r="Q546" s="201"/>
    </row>
    <row r="547" spans="2:17" s="1" customFormat="1" x14ac:dyDescent="0.2">
      <c r="B547" s="2"/>
      <c r="C547" s="3"/>
      <c r="D547" s="4"/>
      <c r="H547" s="4"/>
      <c r="I547" s="4"/>
      <c r="J547" s="5"/>
      <c r="K547" s="5"/>
      <c r="L547" s="5"/>
      <c r="M547" s="5"/>
      <c r="N547" s="5"/>
      <c r="O547" s="5"/>
      <c r="P547" s="4"/>
      <c r="Q547" s="201"/>
    </row>
    <row r="548" spans="2:17" s="1" customFormat="1" x14ac:dyDescent="0.2">
      <c r="B548" s="2"/>
      <c r="C548" s="3"/>
      <c r="D548" s="4"/>
      <c r="H548" s="4"/>
      <c r="I548" s="4"/>
      <c r="J548" s="5"/>
      <c r="K548" s="5"/>
      <c r="L548" s="5"/>
      <c r="M548" s="5"/>
      <c r="N548" s="5"/>
      <c r="O548" s="5"/>
      <c r="P548" s="4"/>
      <c r="Q548" s="201"/>
    </row>
    <row r="549" spans="2:17" s="1" customFormat="1" x14ac:dyDescent="0.2">
      <c r="B549" s="2"/>
      <c r="C549" s="3"/>
      <c r="D549" s="4"/>
      <c r="H549" s="4"/>
      <c r="I549" s="4"/>
      <c r="J549" s="5"/>
      <c r="K549" s="5"/>
      <c r="L549" s="5"/>
      <c r="M549" s="5"/>
      <c r="N549" s="5"/>
      <c r="O549" s="5"/>
      <c r="P549" s="4"/>
      <c r="Q549" s="201"/>
    </row>
    <row r="550" spans="2:17" s="1" customFormat="1" x14ac:dyDescent="0.2">
      <c r="B550" s="2"/>
      <c r="C550" s="3"/>
      <c r="D550" s="4"/>
      <c r="H550" s="4"/>
      <c r="I550" s="4"/>
      <c r="J550" s="5"/>
      <c r="K550" s="5"/>
      <c r="L550" s="5"/>
      <c r="M550" s="5"/>
      <c r="N550" s="5"/>
      <c r="O550" s="5"/>
      <c r="P550" s="4"/>
      <c r="Q550" s="201"/>
    </row>
    <row r="551" spans="2:17" s="1" customFormat="1" x14ac:dyDescent="0.2">
      <c r="B551" s="2"/>
      <c r="C551" s="3"/>
      <c r="D551" s="4"/>
      <c r="H551" s="4"/>
      <c r="I551" s="4"/>
      <c r="J551" s="5"/>
      <c r="K551" s="5"/>
      <c r="L551" s="5"/>
      <c r="M551" s="5"/>
      <c r="N551" s="5"/>
      <c r="O551" s="5"/>
      <c r="P551" s="4"/>
      <c r="Q551" s="201"/>
    </row>
    <row r="552" spans="2:17" s="1" customFormat="1" x14ac:dyDescent="0.2">
      <c r="B552" s="2"/>
      <c r="C552" s="3"/>
      <c r="D552" s="4"/>
      <c r="H552" s="4"/>
      <c r="I552" s="4"/>
      <c r="J552" s="5"/>
      <c r="K552" s="5"/>
      <c r="L552" s="5"/>
      <c r="M552" s="5"/>
      <c r="N552" s="5"/>
      <c r="O552" s="5"/>
      <c r="P552" s="4"/>
      <c r="Q552" s="201"/>
    </row>
    <row r="553" spans="2:17" s="1" customFormat="1" x14ac:dyDescent="0.2">
      <c r="B553" s="2"/>
      <c r="C553" s="3"/>
      <c r="D553" s="4"/>
      <c r="H553" s="4"/>
      <c r="I553" s="4"/>
      <c r="J553" s="5"/>
      <c r="K553" s="5"/>
      <c r="L553" s="5"/>
      <c r="M553" s="5"/>
      <c r="N553" s="5"/>
      <c r="O553" s="5"/>
      <c r="P553" s="4"/>
      <c r="Q553" s="201"/>
    </row>
    <row r="554" spans="2:17" s="1" customFormat="1" x14ac:dyDescent="0.2">
      <c r="B554" s="2"/>
      <c r="C554" s="3"/>
      <c r="D554" s="4"/>
      <c r="H554" s="4"/>
      <c r="I554" s="4"/>
      <c r="J554" s="5"/>
      <c r="K554" s="5"/>
      <c r="L554" s="5"/>
      <c r="M554" s="5"/>
      <c r="N554" s="5"/>
      <c r="O554" s="5"/>
      <c r="P554" s="4"/>
      <c r="Q554" s="201"/>
    </row>
    <row r="555" spans="2:17" s="1" customFormat="1" x14ac:dyDescent="0.2">
      <c r="B555" s="2"/>
      <c r="C555" s="3"/>
      <c r="D555" s="4"/>
      <c r="H555" s="4"/>
      <c r="I555" s="4"/>
      <c r="J555" s="5"/>
      <c r="K555" s="5"/>
      <c r="L555" s="5"/>
      <c r="M555" s="5"/>
      <c r="N555" s="5"/>
      <c r="O555" s="5"/>
      <c r="P555" s="4"/>
      <c r="Q555" s="201"/>
    </row>
    <row r="556" spans="2:17" s="1" customFormat="1" x14ac:dyDescent="0.2">
      <c r="B556" s="2"/>
      <c r="C556" s="3"/>
      <c r="D556" s="4"/>
      <c r="H556" s="4"/>
      <c r="I556" s="4"/>
      <c r="J556" s="5"/>
      <c r="K556" s="5"/>
      <c r="L556" s="5"/>
      <c r="M556" s="5"/>
      <c r="N556" s="5"/>
      <c r="O556" s="5"/>
      <c r="P556" s="4"/>
      <c r="Q556" s="201"/>
    </row>
    <row r="557" spans="2:17" s="1" customFormat="1" x14ac:dyDescent="0.2">
      <c r="B557" s="2"/>
      <c r="C557" s="3"/>
      <c r="D557" s="4"/>
      <c r="H557" s="4"/>
      <c r="I557" s="4"/>
      <c r="J557" s="5"/>
      <c r="K557" s="5"/>
      <c r="L557" s="5"/>
      <c r="M557" s="5"/>
      <c r="N557" s="5"/>
      <c r="O557" s="5"/>
      <c r="P557" s="4"/>
      <c r="Q557" s="201"/>
    </row>
    <row r="558" spans="2:17" s="1" customFormat="1" x14ac:dyDescent="0.2">
      <c r="B558" s="2"/>
      <c r="C558" s="3"/>
      <c r="D558" s="4"/>
      <c r="H558" s="4"/>
      <c r="I558" s="4"/>
      <c r="J558" s="5"/>
      <c r="K558" s="5"/>
      <c r="L558" s="5"/>
      <c r="M558" s="5"/>
      <c r="N558" s="5"/>
      <c r="O558" s="5"/>
      <c r="P558" s="4"/>
      <c r="Q558" s="201"/>
    </row>
    <row r="559" spans="2:17" s="1" customFormat="1" x14ac:dyDescent="0.2">
      <c r="B559" s="2"/>
      <c r="C559" s="3"/>
      <c r="D559" s="4"/>
      <c r="H559" s="4"/>
      <c r="I559" s="4"/>
      <c r="J559" s="5"/>
      <c r="K559" s="5"/>
      <c r="L559" s="5"/>
      <c r="M559" s="5"/>
      <c r="N559" s="5"/>
      <c r="O559" s="5"/>
      <c r="P559" s="4"/>
      <c r="Q559" s="201"/>
    </row>
    <row r="560" spans="2:17" s="1" customFormat="1" x14ac:dyDescent="0.2">
      <c r="B560" s="2"/>
      <c r="C560" s="3"/>
      <c r="D560" s="4"/>
      <c r="H560" s="4"/>
      <c r="I560" s="4"/>
      <c r="J560" s="5"/>
      <c r="K560" s="5"/>
      <c r="L560" s="5"/>
      <c r="M560" s="5"/>
      <c r="N560" s="5"/>
      <c r="O560" s="5"/>
      <c r="P560" s="4"/>
      <c r="Q560" s="201"/>
    </row>
    <row r="561" spans="2:17" s="1" customFormat="1" x14ac:dyDescent="0.2">
      <c r="B561" s="2"/>
      <c r="C561" s="3"/>
      <c r="D561" s="4"/>
      <c r="H561" s="4"/>
      <c r="I561" s="4"/>
      <c r="J561" s="5"/>
      <c r="K561" s="5"/>
      <c r="L561" s="5"/>
      <c r="M561" s="5"/>
      <c r="N561" s="5"/>
      <c r="O561" s="5"/>
      <c r="P561" s="4"/>
      <c r="Q561" s="201"/>
    </row>
    <row r="562" spans="2:17" s="1" customFormat="1" x14ac:dyDescent="0.2">
      <c r="B562" s="2"/>
      <c r="C562" s="3"/>
      <c r="D562" s="4"/>
      <c r="H562" s="4"/>
      <c r="I562" s="4"/>
      <c r="J562" s="5"/>
      <c r="K562" s="5"/>
      <c r="L562" s="5"/>
      <c r="M562" s="5"/>
      <c r="N562" s="5"/>
      <c r="O562" s="5"/>
      <c r="P562" s="4"/>
      <c r="Q562" s="201"/>
    </row>
    <row r="563" spans="2:17" s="1" customFormat="1" x14ac:dyDescent="0.2">
      <c r="B563" s="2"/>
      <c r="C563" s="3"/>
      <c r="D563" s="4"/>
      <c r="H563" s="4"/>
      <c r="I563" s="4"/>
      <c r="J563" s="5"/>
      <c r="K563" s="5"/>
      <c r="L563" s="5"/>
      <c r="M563" s="5"/>
      <c r="N563" s="5"/>
      <c r="O563" s="5"/>
      <c r="P563" s="4"/>
      <c r="Q563" s="201"/>
    </row>
    <row r="564" spans="2:17" s="1" customFormat="1" x14ac:dyDescent="0.2">
      <c r="B564" s="2"/>
      <c r="C564" s="3"/>
      <c r="D564" s="4"/>
      <c r="H564" s="4"/>
      <c r="I564" s="4"/>
      <c r="J564" s="5"/>
      <c r="K564" s="5"/>
      <c r="L564" s="5"/>
      <c r="M564" s="5"/>
      <c r="N564" s="5"/>
      <c r="O564" s="5"/>
      <c r="P564" s="4"/>
      <c r="Q564" s="201"/>
    </row>
    <row r="565" spans="2:17" s="1" customFormat="1" x14ac:dyDescent="0.2">
      <c r="B565" s="2"/>
      <c r="C565" s="3"/>
      <c r="D565" s="4"/>
      <c r="H565" s="4"/>
      <c r="I565" s="4"/>
      <c r="J565" s="5"/>
      <c r="K565" s="5"/>
      <c r="L565" s="5"/>
      <c r="M565" s="5"/>
      <c r="N565" s="5"/>
      <c r="O565" s="5"/>
      <c r="P565" s="4"/>
      <c r="Q565" s="201"/>
    </row>
    <row r="566" spans="2:17" s="1" customFormat="1" x14ac:dyDescent="0.2">
      <c r="B566" s="2"/>
      <c r="C566" s="3"/>
      <c r="D566" s="4"/>
      <c r="H566" s="4"/>
      <c r="I566" s="4"/>
      <c r="J566" s="5"/>
      <c r="K566" s="5"/>
      <c r="L566" s="5"/>
      <c r="M566" s="5"/>
      <c r="N566" s="5"/>
      <c r="O566" s="5"/>
      <c r="P566" s="4"/>
      <c r="Q566" s="201"/>
    </row>
    <row r="567" spans="2:17" s="1" customFormat="1" x14ac:dyDescent="0.2">
      <c r="B567" s="2"/>
      <c r="C567" s="3"/>
      <c r="D567" s="4"/>
      <c r="H567" s="4"/>
      <c r="I567" s="4"/>
      <c r="J567" s="5"/>
      <c r="K567" s="5"/>
      <c r="L567" s="5"/>
      <c r="M567" s="5"/>
      <c r="N567" s="5"/>
      <c r="O567" s="5"/>
      <c r="P567" s="4"/>
      <c r="Q567" s="201"/>
    </row>
    <row r="568" spans="2:17" s="1" customFormat="1" x14ac:dyDescent="0.2">
      <c r="B568" s="2"/>
      <c r="C568" s="3"/>
      <c r="D568" s="4"/>
      <c r="H568" s="4"/>
      <c r="I568" s="4"/>
      <c r="J568" s="5"/>
      <c r="K568" s="5"/>
      <c r="L568" s="5"/>
      <c r="M568" s="5"/>
      <c r="N568" s="5"/>
      <c r="O568" s="5"/>
      <c r="P568" s="4"/>
      <c r="Q568" s="201"/>
    </row>
    <row r="569" spans="2:17" s="1" customFormat="1" x14ac:dyDescent="0.2">
      <c r="B569" s="2"/>
      <c r="C569" s="3"/>
      <c r="D569" s="4"/>
      <c r="H569" s="4"/>
      <c r="I569" s="4"/>
      <c r="J569" s="5"/>
      <c r="K569" s="5"/>
      <c r="L569" s="5"/>
      <c r="M569" s="5"/>
      <c r="N569" s="5"/>
      <c r="O569" s="5"/>
      <c r="P569" s="4"/>
      <c r="Q569" s="201"/>
    </row>
    <row r="570" spans="2:17" s="1" customFormat="1" x14ac:dyDescent="0.2">
      <c r="B570" s="2"/>
      <c r="C570" s="3"/>
      <c r="D570" s="4"/>
      <c r="H570" s="4"/>
      <c r="I570" s="4"/>
      <c r="J570" s="5"/>
      <c r="K570" s="5"/>
      <c r="L570" s="5"/>
      <c r="M570" s="5"/>
      <c r="N570" s="5"/>
      <c r="O570" s="5"/>
      <c r="P570" s="4"/>
      <c r="Q570" s="201"/>
    </row>
    <row r="571" spans="2:17" s="1" customFormat="1" x14ac:dyDescent="0.2">
      <c r="B571" s="2"/>
      <c r="C571" s="3"/>
      <c r="D571" s="4"/>
      <c r="H571" s="4"/>
      <c r="I571" s="4"/>
      <c r="J571" s="5"/>
      <c r="K571" s="5"/>
      <c r="L571" s="5"/>
      <c r="M571" s="5"/>
      <c r="N571" s="5"/>
      <c r="O571" s="5"/>
      <c r="P571" s="4"/>
      <c r="Q571" s="201"/>
    </row>
    <row r="572" spans="2:17" s="1" customFormat="1" x14ac:dyDescent="0.2">
      <c r="B572" s="2"/>
      <c r="C572" s="3"/>
      <c r="D572" s="4"/>
      <c r="H572" s="4"/>
      <c r="I572" s="4"/>
      <c r="J572" s="5"/>
      <c r="K572" s="5"/>
      <c r="L572" s="5"/>
      <c r="M572" s="5"/>
      <c r="N572" s="5"/>
      <c r="O572" s="5"/>
      <c r="P572" s="4"/>
      <c r="Q572" s="201"/>
    </row>
    <row r="573" spans="2:17" s="1" customFormat="1" x14ac:dyDescent="0.2">
      <c r="B573" s="2"/>
      <c r="C573" s="3"/>
      <c r="D573" s="4"/>
      <c r="H573" s="4"/>
      <c r="I573" s="4"/>
      <c r="J573" s="5"/>
      <c r="K573" s="5"/>
      <c r="L573" s="5"/>
      <c r="M573" s="5"/>
      <c r="N573" s="5"/>
      <c r="O573" s="5"/>
      <c r="P573" s="4"/>
      <c r="Q573" s="201"/>
    </row>
    <row r="574" spans="2:17" s="1" customFormat="1" x14ac:dyDescent="0.2">
      <c r="B574" s="2"/>
      <c r="C574" s="3"/>
      <c r="D574" s="4"/>
      <c r="H574" s="4"/>
      <c r="I574" s="4"/>
      <c r="J574" s="5"/>
      <c r="K574" s="5"/>
      <c r="L574" s="5"/>
      <c r="M574" s="5"/>
      <c r="N574" s="5"/>
      <c r="O574" s="5"/>
      <c r="P574" s="4"/>
      <c r="Q574" s="201"/>
    </row>
    <row r="575" spans="2:17" s="1" customFormat="1" x14ac:dyDescent="0.2">
      <c r="B575" s="2"/>
      <c r="C575" s="3"/>
      <c r="D575" s="4"/>
      <c r="H575" s="4"/>
      <c r="I575" s="4"/>
      <c r="J575" s="5"/>
      <c r="K575" s="5"/>
      <c r="L575" s="5"/>
      <c r="M575" s="5"/>
      <c r="N575" s="5"/>
      <c r="O575" s="5"/>
      <c r="P575" s="4"/>
      <c r="Q575" s="201"/>
    </row>
    <row r="576" spans="2:17" s="1" customFormat="1" x14ac:dyDescent="0.2">
      <c r="B576" s="2"/>
      <c r="C576" s="3"/>
      <c r="D576" s="4"/>
      <c r="H576" s="4"/>
      <c r="I576" s="4"/>
      <c r="J576" s="5"/>
      <c r="K576" s="5"/>
      <c r="L576" s="5"/>
      <c r="M576" s="5"/>
      <c r="N576" s="5"/>
      <c r="O576" s="5"/>
      <c r="P576" s="4"/>
      <c r="Q576" s="201"/>
    </row>
    <row r="577" spans="2:17" s="1" customFormat="1" x14ac:dyDescent="0.2">
      <c r="B577" s="2"/>
      <c r="C577" s="3"/>
      <c r="D577" s="4"/>
      <c r="H577" s="4"/>
      <c r="I577" s="4"/>
      <c r="J577" s="5"/>
      <c r="K577" s="5"/>
      <c r="L577" s="5"/>
      <c r="M577" s="5"/>
      <c r="N577" s="5"/>
      <c r="O577" s="5"/>
      <c r="P577" s="4"/>
      <c r="Q577" s="201"/>
    </row>
    <row r="578" spans="2:17" s="1" customFormat="1" x14ac:dyDescent="0.2">
      <c r="B578" s="2"/>
      <c r="C578" s="3"/>
      <c r="D578" s="4"/>
      <c r="H578" s="4"/>
      <c r="I578" s="4"/>
      <c r="J578" s="5"/>
      <c r="K578" s="5"/>
      <c r="L578" s="5"/>
      <c r="M578" s="5"/>
      <c r="N578" s="5"/>
      <c r="O578" s="5"/>
      <c r="P578" s="4"/>
      <c r="Q578" s="201"/>
    </row>
    <row r="579" spans="2:17" s="1" customFormat="1" x14ac:dyDescent="0.2">
      <c r="B579" s="2"/>
      <c r="C579" s="3"/>
      <c r="D579" s="4"/>
      <c r="H579" s="4"/>
      <c r="I579" s="4"/>
      <c r="J579" s="5"/>
      <c r="K579" s="5"/>
      <c r="L579" s="5"/>
      <c r="M579" s="5"/>
      <c r="N579" s="5"/>
      <c r="O579" s="5"/>
      <c r="P579" s="4"/>
      <c r="Q579" s="201"/>
    </row>
    <row r="580" spans="2:17" s="1" customFormat="1" x14ac:dyDescent="0.2">
      <c r="B580" s="2"/>
      <c r="C580" s="3"/>
      <c r="D580" s="4"/>
      <c r="H580" s="4"/>
      <c r="I580" s="4"/>
      <c r="J580" s="5"/>
      <c r="K580" s="5"/>
      <c r="L580" s="5"/>
      <c r="M580" s="5"/>
      <c r="N580" s="5"/>
      <c r="O580" s="5"/>
      <c r="P580" s="4"/>
      <c r="Q580" s="201"/>
    </row>
    <row r="581" spans="2:17" s="1" customFormat="1" x14ac:dyDescent="0.2">
      <c r="B581" s="2"/>
      <c r="C581" s="3"/>
      <c r="D581" s="4"/>
      <c r="H581" s="4"/>
      <c r="I581" s="4"/>
      <c r="J581" s="5"/>
      <c r="K581" s="5"/>
      <c r="L581" s="5"/>
      <c r="M581" s="5"/>
      <c r="N581" s="5"/>
      <c r="O581" s="5"/>
      <c r="P581" s="4"/>
      <c r="Q581" s="201"/>
    </row>
    <row r="582" spans="2:17" s="1" customFormat="1" x14ac:dyDescent="0.2">
      <c r="B582" s="2"/>
      <c r="C582" s="3"/>
      <c r="D582" s="4"/>
      <c r="H582" s="4"/>
      <c r="I582" s="4"/>
      <c r="J582" s="5"/>
      <c r="K582" s="5"/>
      <c r="L582" s="5"/>
      <c r="M582" s="5"/>
      <c r="N582" s="5"/>
      <c r="O582" s="5"/>
      <c r="P582" s="4"/>
      <c r="Q582" s="201"/>
    </row>
    <row r="583" spans="2:17" s="1" customFormat="1" x14ac:dyDescent="0.2">
      <c r="B583" s="2"/>
      <c r="C583" s="3"/>
      <c r="D583" s="4"/>
      <c r="H583" s="4"/>
      <c r="I583" s="4"/>
      <c r="J583" s="5"/>
      <c r="K583" s="5"/>
      <c r="L583" s="5"/>
      <c r="M583" s="5"/>
      <c r="N583" s="5"/>
      <c r="O583" s="5"/>
      <c r="P583" s="4"/>
      <c r="Q583" s="201"/>
    </row>
    <row r="584" spans="2:17" s="1" customFormat="1" x14ac:dyDescent="0.2">
      <c r="B584" s="2"/>
      <c r="C584" s="3"/>
      <c r="D584" s="4"/>
      <c r="H584" s="4"/>
      <c r="I584" s="4"/>
      <c r="J584" s="5"/>
      <c r="K584" s="5"/>
      <c r="L584" s="5"/>
      <c r="M584" s="5"/>
      <c r="N584" s="5"/>
      <c r="O584" s="5"/>
      <c r="P584" s="4"/>
      <c r="Q584" s="201"/>
    </row>
    <row r="585" spans="2:17" s="1" customFormat="1" x14ac:dyDescent="0.2">
      <c r="B585" s="2"/>
      <c r="C585" s="3"/>
      <c r="D585" s="4"/>
      <c r="H585" s="4"/>
      <c r="I585" s="4"/>
      <c r="J585" s="5"/>
      <c r="K585" s="5"/>
      <c r="L585" s="5"/>
      <c r="M585" s="5"/>
      <c r="N585" s="5"/>
      <c r="O585" s="5"/>
      <c r="P585" s="4"/>
      <c r="Q585" s="201"/>
    </row>
    <row r="586" spans="2:17" s="1" customFormat="1" x14ac:dyDescent="0.2">
      <c r="B586" s="2"/>
      <c r="C586" s="3"/>
      <c r="D586" s="4"/>
      <c r="H586" s="4"/>
      <c r="I586" s="4"/>
      <c r="J586" s="5"/>
      <c r="K586" s="5"/>
      <c r="L586" s="5"/>
      <c r="M586" s="5"/>
      <c r="N586" s="5"/>
      <c r="O586" s="5"/>
      <c r="P586" s="4"/>
      <c r="Q586" s="201"/>
    </row>
    <row r="587" spans="2:17" s="1" customFormat="1" x14ac:dyDescent="0.2">
      <c r="B587" s="2"/>
      <c r="C587" s="3"/>
      <c r="D587" s="4"/>
      <c r="H587" s="4"/>
      <c r="I587" s="4"/>
      <c r="J587" s="5"/>
      <c r="K587" s="5"/>
      <c r="L587" s="5"/>
      <c r="M587" s="5"/>
      <c r="N587" s="5"/>
      <c r="O587" s="5"/>
      <c r="P587" s="4"/>
      <c r="Q587" s="201"/>
    </row>
    <row r="588" spans="2:17" s="1" customFormat="1" x14ac:dyDescent="0.2">
      <c r="B588" s="2"/>
      <c r="C588" s="3"/>
      <c r="D588" s="4"/>
      <c r="H588" s="4"/>
      <c r="I588" s="4"/>
      <c r="J588" s="5"/>
      <c r="K588" s="5"/>
      <c r="L588" s="5"/>
      <c r="M588" s="5"/>
      <c r="N588" s="5"/>
      <c r="O588" s="5"/>
      <c r="P588" s="4"/>
      <c r="Q588" s="201"/>
    </row>
    <row r="589" spans="2:17" s="1" customFormat="1" x14ac:dyDescent="0.2">
      <c r="B589" s="2"/>
      <c r="C589" s="3"/>
      <c r="D589" s="4"/>
      <c r="H589" s="4"/>
      <c r="I589" s="4"/>
      <c r="J589" s="5"/>
      <c r="K589" s="5"/>
      <c r="L589" s="5"/>
      <c r="M589" s="5"/>
      <c r="N589" s="5"/>
      <c r="O589" s="5"/>
      <c r="P589" s="4"/>
      <c r="Q589" s="201"/>
    </row>
    <row r="590" spans="2:17" s="1" customFormat="1" x14ac:dyDescent="0.2">
      <c r="B590" s="2"/>
      <c r="C590" s="3"/>
      <c r="D590" s="4"/>
      <c r="H590" s="4"/>
      <c r="I590" s="4"/>
      <c r="J590" s="5"/>
      <c r="K590" s="5"/>
      <c r="L590" s="5"/>
      <c r="M590" s="5"/>
      <c r="N590" s="5"/>
      <c r="O590" s="5"/>
      <c r="P590" s="4"/>
      <c r="Q590" s="201"/>
    </row>
    <row r="591" spans="2:17" s="1" customFormat="1" x14ac:dyDescent="0.2">
      <c r="B591" s="2"/>
      <c r="C591" s="3"/>
      <c r="D591" s="4"/>
      <c r="H591" s="4"/>
      <c r="I591" s="4"/>
      <c r="J591" s="5"/>
      <c r="K591" s="5"/>
      <c r="L591" s="5"/>
      <c r="M591" s="5"/>
      <c r="N591" s="5"/>
      <c r="O591" s="5"/>
      <c r="P591" s="4"/>
      <c r="Q591" s="201"/>
    </row>
    <row r="592" spans="2:17" s="1" customFormat="1" x14ac:dyDescent="0.2">
      <c r="B592" s="2"/>
      <c r="C592" s="3"/>
      <c r="D592" s="4"/>
      <c r="H592" s="4"/>
      <c r="I592" s="4"/>
      <c r="J592" s="5"/>
      <c r="K592" s="5"/>
      <c r="L592" s="5"/>
      <c r="M592" s="5"/>
      <c r="N592" s="5"/>
      <c r="O592" s="5"/>
      <c r="P592" s="4"/>
      <c r="Q592" s="201"/>
    </row>
    <row r="593" spans="2:17" s="1" customFormat="1" x14ac:dyDescent="0.2">
      <c r="B593" s="2"/>
      <c r="C593" s="3"/>
      <c r="D593" s="4"/>
      <c r="H593" s="4"/>
      <c r="I593" s="4"/>
      <c r="J593" s="5"/>
      <c r="K593" s="5"/>
      <c r="L593" s="5"/>
      <c r="M593" s="5"/>
      <c r="N593" s="5"/>
      <c r="O593" s="5"/>
      <c r="P593" s="4"/>
      <c r="Q593" s="201"/>
    </row>
    <row r="594" spans="2:17" s="1" customFormat="1" x14ac:dyDescent="0.2">
      <c r="B594" s="2"/>
      <c r="C594" s="3"/>
      <c r="D594" s="4"/>
      <c r="H594" s="4"/>
      <c r="I594" s="4"/>
      <c r="J594" s="5"/>
      <c r="K594" s="5"/>
      <c r="L594" s="5"/>
      <c r="M594" s="5"/>
      <c r="N594" s="5"/>
      <c r="O594" s="5"/>
      <c r="P594" s="4"/>
      <c r="Q594" s="201"/>
    </row>
    <row r="595" spans="2:17" s="1" customFormat="1" x14ac:dyDescent="0.2">
      <c r="B595" s="2"/>
      <c r="C595" s="3"/>
      <c r="D595" s="4"/>
      <c r="H595" s="4"/>
      <c r="I595" s="4"/>
      <c r="J595" s="5"/>
      <c r="K595" s="5"/>
      <c r="L595" s="5"/>
      <c r="M595" s="5"/>
      <c r="N595" s="5"/>
      <c r="O595" s="5"/>
      <c r="P595" s="4"/>
      <c r="Q595" s="201"/>
    </row>
    <row r="596" spans="2:17" s="1" customFormat="1" x14ac:dyDescent="0.2">
      <c r="B596" s="2"/>
      <c r="C596" s="3"/>
      <c r="D596" s="4"/>
      <c r="H596" s="4"/>
      <c r="I596" s="4"/>
      <c r="J596" s="5"/>
      <c r="K596" s="5"/>
      <c r="L596" s="5"/>
      <c r="M596" s="5"/>
      <c r="N596" s="5"/>
      <c r="O596" s="5"/>
      <c r="P596" s="4"/>
      <c r="Q596" s="201"/>
    </row>
    <row r="597" spans="2:17" s="1" customFormat="1" x14ac:dyDescent="0.2">
      <c r="B597" s="2"/>
      <c r="C597" s="3"/>
      <c r="D597" s="4"/>
      <c r="H597" s="4"/>
      <c r="I597" s="4"/>
      <c r="J597" s="5"/>
      <c r="K597" s="5"/>
      <c r="L597" s="5"/>
      <c r="M597" s="5"/>
      <c r="N597" s="5"/>
      <c r="O597" s="5"/>
      <c r="P597" s="4"/>
      <c r="Q597" s="201"/>
    </row>
    <row r="598" spans="2:17" s="1" customFormat="1" x14ac:dyDescent="0.2">
      <c r="B598" s="2"/>
      <c r="C598" s="3"/>
      <c r="D598" s="4"/>
      <c r="H598" s="4"/>
      <c r="I598" s="4"/>
      <c r="J598" s="5"/>
      <c r="K598" s="5"/>
      <c r="L598" s="5"/>
      <c r="M598" s="5"/>
      <c r="N598" s="5"/>
      <c r="O598" s="5"/>
      <c r="P598" s="4"/>
      <c r="Q598" s="201"/>
    </row>
    <row r="599" spans="2:17" s="1" customFormat="1" x14ac:dyDescent="0.2">
      <c r="B599" s="2"/>
      <c r="C599" s="3"/>
      <c r="D599" s="4"/>
      <c r="H599" s="4"/>
      <c r="I599" s="4"/>
      <c r="J599" s="5"/>
      <c r="K599" s="5"/>
      <c r="L599" s="5"/>
      <c r="M599" s="5"/>
      <c r="N599" s="5"/>
      <c r="O599" s="5"/>
      <c r="P599" s="4"/>
      <c r="Q599" s="201"/>
    </row>
    <row r="600" spans="2:17" s="1" customFormat="1" x14ac:dyDescent="0.2">
      <c r="B600" s="2"/>
      <c r="C600" s="3"/>
      <c r="D600" s="4"/>
      <c r="H600" s="4"/>
      <c r="I600" s="4"/>
      <c r="J600" s="5"/>
      <c r="K600" s="5"/>
      <c r="L600" s="5"/>
      <c r="M600" s="5"/>
      <c r="N600" s="5"/>
      <c r="O600" s="5"/>
      <c r="P600" s="4"/>
      <c r="Q600" s="201"/>
    </row>
    <row r="601" spans="2:17" s="1" customFormat="1" x14ac:dyDescent="0.2">
      <c r="B601" s="2"/>
      <c r="C601" s="3"/>
      <c r="D601" s="4"/>
      <c r="H601" s="4"/>
      <c r="I601" s="4"/>
      <c r="J601" s="5"/>
      <c r="K601" s="5"/>
      <c r="L601" s="5"/>
      <c r="M601" s="5"/>
      <c r="N601" s="5"/>
      <c r="O601" s="5"/>
      <c r="P601" s="4"/>
      <c r="Q601" s="201"/>
    </row>
    <row r="602" spans="2:17" s="1" customFormat="1" x14ac:dyDescent="0.2">
      <c r="B602" s="2"/>
      <c r="C602" s="3"/>
      <c r="D602" s="4"/>
      <c r="H602" s="4"/>
      <c r="I602" s="4"/>
      <c r="J602" s="5"/>
      <c r="K602" s="5"/>
      <c r="L602" s="5"/>
      <c r="M602" s="5"/>
      <c r="N602" s="5"/>
      <c r="O602" s="5"/>
      <c r="P602" s="4"/>
      <c r="Q602" s="201"/>
    </row>
    <row r="603" spans="2:17" s="1" customFormat="1" x14ac:dyDescent="0.2">
      <c r="B603" s="2"/>
      <c r="C603" s="3"/>
      <c r="D603" s="4"/>
      <c r="H603" s="4"/>
      <c r="I603" s="4"/>
      <c r="J603" s="5"/>
      <c r="K603" s="5"/>
      <c r="L603" s="5"/>
      <c r="M603" s="5"/>
      <c r="N603" s="5"/>
      <c r="O603" s="5"/>
      <c r="P603" s="4"/>
      <c r="Q603" s="201"/>
    </row>
    <row r="604" spans="2:17" s="1" customFormat="1" x14ac:dyDescent="0.2">
      <c r="B604" s="2"/>
      <c r="C604" s="3"/>
      <c r="D604" s="4"/>
      <c r="H604" s="4"/>
      <c r="I604" s="4"/>
      <c r="J604" s="5"/>
      <c r="K604" s="5"/>
      <c r="L604" s="5"/>
      <c r="M604" s="5"/>
      <c r="N604" s="5"/>
      <c r="O604" s="5"/>
      <c r="P604" s="4"/>
      <c r="Q604" s="201"/>
    </row>
    <row r="605" spans="2:17" s="1" customFormat="1" x14ac:dyDescent="0.2">
      <c r="B605" s="2"/>
      <c r="C605" s="3"/>
      <c r="D605" s="4"/>
      <c r="H605" s="4"/>
      <c r="I605" s="4"/>
      <c r="J605" s="5"/>
      <c r="K605" s="5"/>
      <c r="L605" s="5"/>
      <c r="M605" s="5"/>
      <c r="N605" s="5"/>
      <c r="O605" s="5"/>
      <c r="P605" s="4"/>
      <c r="Q605" s="201"/>
    </row>
    <row r="606" spans="2:17" s="1" customFormat="1" x14ac:dyDescent="0.2">
      <c r="B606" s="2"/>
      <c r="C606" s="3"/>
      <c r="D606" s="4"/>
      <c r="H606" s="4"/>
      <c r="I606" s="4"/>
      <c r="J606" s="5"/>
      <c r="K606" s="5"/>
      <c r="L606" s="5"/>
      <c r="M606" s="5"/>
      <c r="N606" s="5"/>
      <c r="O606" s="5"/>
      <c r="P606" s="4"/>
      <c r="Q606" s="201"/>
    </row>
    <row r="607" spans="2:17" s="1" customFormat="1" x14ac:dyDescent="0.2">
      <c r="B607" s="2"/>
      <c r="C607" s="3"/>
      <c r="D607" s="4"/>
      <c r="H607" s="4"/>
      <c r="I607" s="4"/>
      <c r="J607" s="5"/>
      <c r="K607" s="5"/>
      <c r="L607" s="5"/>
      <c r="M607" s="5"/>
      <c r="N607" s="5"/>
      <c r="O607" s="5"/>
      <c r="P607" s="4"/>
      <c r="Q607" s="201"/>
    </row>
    <row r="608" spans="2:17" s="1" customFormat="1" x14ac:dyDescent="0.2">
      <c r="B608" s="2"/>
      <c r="C608" s="3"/>
      <c r="D608" s="4"/>
      <c r="H608" s="4"/>
      <c r="I608" s="4"/>
      <c r="J608" s="5"/>
      <c r="K608" s="5"/>
      <c r="L608" s="5"/>
      <c r="M608" s="5"/>
      <c r="N608" s="5"/>
      <c r="O608" s="5"/>
      <c r="P608" s="4"/>
      <c r="Q608" s="201"/>
    </row>
    <row r="609" spans="2:17" s="1" customFormat="1" x14ac:dyDescent="0.2">
      <c r="B609" s="2"/>
      <c r="C609" s="3"/>
      <c r="D609" s="4"/>
      <c r="H609" s="4"/>
      <c r="I609" s="4"/>
      <c r="J609" s="5"/>
      <c r="K609" s="5"/>
      <c r="L609" s="5"/>
      <c r="M609" s="5"/>
      <c r="N609" s="5"/>
      <c r="O609" s="5"/>
      <c r="P609" s="4"/>
      <c r="Q609" s="201"/>
    </row>
    <row r="610" spans="2:17" s="1" customFormat="1" x14ac:dyDescent="0.2">
      <c r="B610" s="2"/>
      <c r="C610" s="3"/>
      <c r="D610" s="4"/>
      <c r="H610" s="4"/>
      <c r="I610" s="4"/>
      <c r="J610" s="5"/>
      <c r="K610" s="5"/>
      <c r="L610" s="5"/>
      <c r="M610" s="5"/>
      <c r="N610" s="5"/>
      <c r="O610" s="5"/>
      <c r="P610" s="4"/>
      <c r="Q610" s="201"/>
    </row>
    <row r="611" spans="2:17" s="1" customFormat="1" x14ac:dyDescent="0.2">
      <c r="B611" s="2"/>
      <c r="C611" s="3"/>
      <c r="D611" s="4"/>
      <c r="H611" s="4"/>
      <c r="I611" s="4"/>
      <c r="J611" s="5"/>
      <c r="K611" s="5"/>
      <c r="L611" s="5"/>
      <c r="M611" s="5"/>
      <c r="N611" s="5"/>
      <c r="O611" s="5"/>
      <c r="P611" s="4"/>
      <c r="Q611" s="201"/>
    </row>
    <row r="612" spans="2:17" s="1" customFormat="1" x14ac:dyDescent="0.2">
      <c r="B612" s="2"/>
      <c r="C612" s="3"/>
      <c r="D612" s="4"/>
      <c r="H612" s="4"/>
      <c r="I612" s="4"/>
      <c r="J612" s="5"/>
      <c r="K612" s="5"/>
      <c r="L612" s="5"/>
      <c r="M612" s="5"/>
      <c r="N612" s="5"/>
      <c r="O612" s="5"/>
      <c r="P612" s="4"/>
      <c r="Q612" s="201"/>
    </row>
    <row r="613" spans="2:17" s="1" customFormat="1" x14ac:dyDescent="0.2">
      <c r="B613" s="2"/>
      <c r="C613" s="3"/>
      <c r="D613" s="4"/>
      <c r="H613" s="4"/>
      <c r="I613" s="4"/>
      <c r="J613" s="5"/>
      <c r="K613" s="5"/>
      <c r="L613" s="5"/>
      <c r="M613" s="5"/>
      <c r="N613" s="5"/>
      <c r="O613" s="5"/>
      <c r="P613" s="4"/>
      <c r="Q613" s="201"/>
    </row>
    <row r="614" spans="2:17" s="1" customFormat="1" x14ac:dyDescent="0.2">
      <c r="B614" s="2"/>
      <c r="C614" s="3"/>
      <c r="D614" s="4"/>
      <c r="H614" s="4"/>
      <c r="I614" s="4"/>
      <c r="J614" s="5"/>
      <c r="K614" s="5"/>
      <c r="L614" s="5"/>
      <c r="M614" s="5"/>
      <c r="N614" s="5"/>
      <c r="O614" s="5"/>
      <c r="P614" s="4"/>
      <c r="Q614" s="201"/>
    </row>
    <row r="615" spans="2:17" s="1" customFormat="1" x14ac:dyDescent="0.2">
      <c r="B615" s="2"/>
      <c r="C615" s="3"/>
      <c r="D615" s="4"/>
      <c r="H615" s="4"/>
      <c r="I615" s="4"/>
      <c r="J615" s="5"/>
      <c r="K615" s="5"/>
      <c r="L615" s="5"/>
      <c r="M615" s="5"/>
      <c r="N615" s="5"/>
      <c r="O615" s="5"/>
      <c r="P615" s="4"/>
      <c r="Q615" s="201"/>
    </row>
    <row r="616" spans="2:17" s="1" customFormat="1" x14ac:dyDescent="0.2">
      <c r="B616" s="2"/>
      <c r="C616" s="3"/>
      <c r="D616" s="4"/>
      <c r="H616" s="4"/>
      <c r="I616" s="4"/>
      <c r="J616" s="5"/>
      <c r="K616" s="5"/>
      <c r="L616" s="5"/>
      <c r="M616" s="5"/>
      <c r="N616" s="5"/>
      <c r="O616" s="5"/>
      <c r="P616" s="4"/>
      <c r="Q616" s="201"/>
    </row>
    <row r="617" spans="2:17" s="1" customFormat="1" x14ac:dyDescent="0.2">
      <c r="B617" s="2"/>
      <c r="C617" s="3"/>
      <c r="D617" s="4"/>
      <c r="H617" s="4"/>
      <c r="I617" s="4"/>
      <c r="J617" s="5"/>
      <c r="K617" s="5"/>
      <c r="L617" s="5"/>
      <c r="M617" s="5"/>
      <c r="N617" s="5"/>
      <c r="O617" s="5"/>
      <c r="P617" s="4"/>
      <c r="Q617" s="201"/>
    </row>
    <row r="618" spans="2:17" s="1" customFormat="1" x14ac:dyDescent="0.2">
      <c r="B618" s="2"/>
      <c r="C618" s="3"/>
      <c r="D618" s="4"/>
      <c r="H618" s="4"/>
      <c r="I618" s="4"/>
      <c r="J618" s="5"/>
      <c r="K618" s="5"/>
      <c r="L618" s="5"/>
      <c r="M618" s="5"/>
      <c r="N618" s="5"/>
      <c r="O618" s="5"/>
      <c r="P618" s="4"/>
      <c r="Q618" s="201"/>
    </row>
    <row r="619" spans="2:17" s="1" customFormat="1" x14ac:dyDescent="0.2">
      <c r="B619" s="2"/>
      <c r="C619" s="3"/>
      <c r="D619" s="4"/>
      <c r="H619" s="4"/>
      <c r="I619" s="4"/>
      <c r="J619" s="5"/>
      <c r="K619" s="5"/>
      <c r="L619" s="5"/>
      <c r="M619" s="5"/>
      <c r="N619" s="5"/>
      <c r="O619" s="5"/>
      <c r="P619" s="4"/>
      <c r="Q619" s="201"/>
    </row>
    <row r="620" spans="2:17" s="1" customFormat="1" x14ac:dyDescent="0.2">
      <c r="B620" s="2"/>
      <c r="C620" s="3"/>
      <c r="D620" s="4"/>
      <c r="H620" s="4"/>
      <c r="I620" s="4"/>
      <c r="J620" s="5"/>
      <c r="K620" s="5"/>
      <c r="L620" s="5"/>
      <c r="M620" s="5"/>
      <c r="N620" s="5"/>
      <c r="O620" s="5"/>
      <c r="P620" s="4"/>
      <c r="Q620" s="201"/>
    </row>
    <row r="621" spans="2:17" s="1" customFormat="1" x14ac:dyDescent="0.2">
      <c r="B621" s="2"/>
      <c r="C621" s="3"/>
      <c r="D621" s="4"/>
      <c r="H621" s="4"/>
      <c r="I621" s="4"/>
      <c r="J621" s="5"/>
      <c r="K621" s="5"/>
      <c r="L621" s="5"/>
      <c r="M621" s="5"/>
      <c r="N621" s="5"/>
      <c r="O621" s="5"/>
      <c r="P621" s="4"/>
      <c r="Q621" s="201"/>
    </row>
    <row r="622" spans="2:17" s="1" customFormat="1" x14ac:dyDescent="0.2">
      <c r="B622" s="2"/>
      <c r="C622" s="3"/>
      <c r="D622" s="4"/>
      <c r="H622" s="4"/>
      <c r="I622" s="4"/>
      <c r="J622" s="5"/>
      <c r="K622" s="5"/>
      <c r="L622" s="5"/>
      <c r="M622" s="5"/>
      <c r="N622" s="5"/>
      <c r="O622" s="5"/>
      <c r="P622" s="4"/>
      <c r="Q622" s="201"/>
    </row>
    <row r="623" spans="2:17" s="1" customFormat="1" x14ac:dyDescent="0.2">
      <c r="B623" s="2"/>
      <c r="C623" s="3"/>
      <c r="D623" s="4"/>
      <c r="H623" s="4"/>
      <c r="I623" s="4"/>
      <c r="J623" s="5"/>
      <c r="K623" s="5"/>
      <c r="L623" s="5"/>
      <c r="M623" s="5"/>
      <c r="N623" s="5"/>
      <c r="O623" s="5"/>
      <c r="P623" s="4"/>
      <c r="Q623" s="201"/>
    </row>
    <row r="624" spans="2:17" s="1" customFormat="1" x14ac:dyDescent="0.2">
      <c r="B624" s="2"/>
      <c r="C624" s="3"/>
      <c r="D624" s="4"/>
      <c r="H624" s="4"/>
      <c r="I624" s="4"/>
      <c r="J624" s="5"/>
      <c r="K624" s="5"/>
      <c r="L624" s="5"/>
      <c r="M624" s="5"/>
      <c r="N624" s="5"/>
      <c r="O624" s="5"/>
      <c r="P624" s="4"/>
      <c r="Q624" s="201"/>
    </row>
    <row r="625" spans="2:17" s="1" customFormat="1" x14ac:dyDescent="0.2">
      <c r="B625" s="2"/>
      <c r="C625" s="3"/>
      <c r="D625" s="4"/>
      <c r="H625" s="4"/>
      <c r="I625" s="4"/>
      <c r="J625" s="5"/>
      <c r="K625" s="5"/>
      <c r="L625" s="5"/>
      <c r="M625" s="5"/>
      <c r="N625" s="5"/>
      <c r="O625" s="5"/>
      <c r="P625" s="4"/>
      <c r="Q625" s="201"/>
    </row>
    <row r="626" spans="2:17" s="1" customFormat="1" x14ac:dyDescent="0.2">
      <c r="B626" s="2"/>
      <c r="C626" s="3"/>
      <c r="D626" s="4"/>
      <c r="H626" s="4"/>
      <c r="I626" s="4"/>
      <c r="J626" s="5"/>
      <c r="K626" s="5"/>
      <c r="L626" s="5"/>
      <c r="M626" s="5"/>
      <c r="N626" s="5"/>
      <c r="O626" s="5"/>
      <c r="P626" s="4"/>
      <c r="Q626" s="201"/>
    </row>
    <row r="627" spans="2:17" s="1" customFormat="1" x14ac:dyDescent="0.2">
      <c r="B627" s="2"/>
      <c r="C627" s="3"/>
      <c r="D627" s="4"/>
      <c r="H627" s="4"/>
      <c r="I627" s="4"/>
      <c r="J627" s="5"/>
      <c r="K627" s="5"/>
      <c r="L627" s="5"/>
      <c r="M627" s="5"/>
      <c r="N627" s="5"/>
      <c r="O627" s="5"/>
      <c r="P627" s="4"/>
      <c r="Q627" s="201"/>
    </row>
    <row r="628" spans="2:17" s="1" customFormat="1" x14ac:dyDescent="0.2">
      <c r="B628" s="2"/>
      <c r="C628" s="3"/>
      <c r="D628" s="4"/>
      <c r="H628" s="4"/>
      <c r="I628" s="4"/>
      <c r="J628" s="5"/>
      <c r="K628" s="5"/>
      <c r="L628" s="5"/>
      <c r="M628" s="5"/>
      <c r="N628" s="5"/>
      <c r="O628" s="5"/>
      <c r="P628" s="4"/>
      <c r="Q628" s="201"/>
    </row>
    <row r="629" spans="2:17" s="1" customFormat="1" x14ac:dyDescent="0.2">
      <c r="B629" s="2"/>
      <c r="C629" s="3"/>
      <c r="D629" s="4"/>
      <c r="H629" s="4"/>
      <c r="I629" s="4"/>
      <c r="J629" s="5"/>
      <c r="K629" s="5"/>
      <c r="L629" s="5"/>
      <c r="M629" s="5"/>
      <c r="N629" s="5"/>
      <c r="O629" s="5"/>
      <c r="P629" s="4"/>
      <c r="Q629" s="201"/>
    </row>
    <row r="630" spans="2:17" s="1" customFormat="1" x14ac:dyDescent="0.2">
      <c r="B630" s="2"/>
      <c r="C630" s="3"/>
      <c r="D630" s="4"/>
      <c r="H630" s="4"/>
      <c r="I630" s="4"/>
      <c r="J630" s="5"/>
      <c r="K630" s="5"/>
      <c r="L630" s="5"/>
      <c r="M630" s="5"/>
      <c r="N630" s="5"/>
      <c r="O630" s="5"/>
      <c r="P630" s="4"/>
      <c r="Q630" s="201"/>
    </row>
    <row r="631" spans="2:17" s="1" customFormat="1" x14ac:dyDescent="0.2">
      <c r="B631" s="2"/>
      <c r="C631" s="3"/>
      <c r="D631" s="4"/>
      <c r="H631" s="4"/>
      <c r="I631" s="4"/>
      <c r="J631" s="5"/>
      <c r="K631" s="5"/>
      <c r="L631" s="5"/>
      <c r="M631" s="5"/>
      <c r="N631" s="5"/>
      <c r="O631" s="5"/>
      <c r="P631" s="4"/>
      <c r="Q631" s="201"/>
    </row>
    <row r="632" spans="2:17" s="1" customFormat="1" x14ac:dyDescent="0.2">
      <c r="B632" s="2"/>
      <c r="C632" s="3"/>
      <c r="D632" s="4"/>
      <c r="H632" s="4"/>
      <c r="I632" s="4"/>
      <c r="J632" s="5"/>
      <c r="K632" s="5"/>
      <c r="L632" s="5"/>
      <c r="M632" s="5"/>
      <c r="N632" s="5"/>
      <c r="O632" s="5"/>
      <c r="P632" s="4"/>
      <c r="Q632" s="201"/>
    </row>
    <row r="633" spans="2:17" s="1" customFormat="1" x14ac:dyDescent="0.2">
      <c r="B633" s="2"/>
      <c r="C633" s="3"/>
      <c r="D633" s="4"/>
      <c r="H633" s="4"/>
      <c r="I633" s="4"/>
      <c r="J633" s="5"/>
      <c r="K633" s="5"/>
      <c r="L633" s="5"/>
      <c r="M633" s="5"/>
      <c r="N633" s="5"/>
      <c r="O633" s="5"/>
      <c r="P633" s="4"/>
      <c r="Q633" s="201"/>
    </row>
    <row r="634" spans="2:17" s="1" customFormat="1" x14ac:dyDescent="0.2">
      <c r="B634" s="2"/>
      <c r="C634" s="3"/>
      <c r="D634" s="4"/>
      <c r="H634" s="4"/>
      <c r="I634" s="4"/>
      <c r="J634" s="5"/>
      <c r="K634" s="5"/>
      <c r="L634" s="5"/>
      <c r="M634" s="5"/>
      <c r="N634" s="5"/>
      <c r="O634" s="5"/>
      <c r="P634" s="4"/>
      <c r="Q634" s="201"/>
    </row>
    <row r="635" spans="2:17" s="1" customFormat="1" x14ac:dyDescent="0.2">
      <c r="B635" s="2"/>
      <c r="C635" s="3"/>
      <c r="D635" s="4"/>
      <c r="H635" s="4"/>
      <c r="I635" s="4"/>
      <c r="J635" s="5"/>
      <c r="K635" s="5"/>
      <c r="L635" s="5"/>
      <c r="M635" s="5"/>
      <c r="N635" s="5"/>
      <c r="O635" s="5"/>
      <c r="P635" s="4"/>
      <c r="Q635" s="201"/>
    </row>
    <row r="636" spans="2:17" s="1" customFormat="1" x14ac:dyDescent="0.2">
      <c r="B636" s="2"/>
      <c r="C636" s="3"/>
      <c r="D636" s="4"/>
      <c r="H636" s="4"/>
      <c r="I636" s="4"/>
      <c r="J636" s="5"/>
      <c r="K636" s="5"/>
      <c r="L636" s="5"/>
      <c r="M636" s="5"/>
      <c r="N636" s="5"/>
      <c r="O636" s="5"/>
      <c r="P636" s="4"/>
      <c r="Q636" s="201"/>
    </row>
    <row r="637" spans="2:17" s="1" customFormat="1" x14ac:dyDescent="0.2">
      <c r="B637" s="2"/>
      <c r="C637" s="3"/>
      <c r="D637" s="4"/>
      <c r="H637" s="4"/>
      <c r="I637" s="4"/>
      <c r="J637" s="5"/>
      <c r="K637" s="5"/>
      <c r="L637" s="5"/>
      <c r="M637" s="5"/>
      <c r="N637" s="5"/>
      <c r="O637" s="5"/>
      <c r="P637" s="4"/>
      <c r="Q637" s="201"/>
    </row>
    <row r="638" spans="2:17" s="1" customFormat="1" x14ac:dyDescent="0.2">
      <c r="B638" s="2"/>
      <c r="C638" s="3"/>
      <c r="D638" s="4"/>
      <c r="H638" s="4"/>
      <c r="I638" s="4"/>
      <c r="J638" s="5"/>
      <c r="K638" s="5"/>
      <c r="L638" s="5"/>
      <c r="M638" s="5"/>
      <c r="N638" s="5"/>
      <c r="O638" s="5"/>
      <c r="P638" s="4"/>
      <c r="Q638" s="201"/>
    </row>
    <row r="639" spans="2:17" s="1" customFormat="1" x14ac:dyDescent="0.2">
      <c r="B639" s="2"/>
      <c r="C639" s="3"/>
      <c r="D639" s="4"/>
      <c r="H639" s="4"/>
      <c r="I639" s="4"/>
      <c r="J639" s="5"/>
      <c r="K639" s="5"/>
      <c r="L639" s="5"/>
      <c r="M639" s="5"/>
      <c r="N639" s="5"/>
      <c r="O639" s="5"/>
      <c r="P639" s="4"/>
      <c r="Q639" s="201"/>
    </row>
    <row r="640" spans="2:17" s="1" customFormat="1" x14ac:dyDescent="0.2">
      <c r="B640" s="2"/>
      <c r="C640" s="3"/>
      <c r="D640" s="4"/>
      <c r="H640" s="4"/>
      <c r="I640" s="4"/>
      <c r="J640" s="5"/>
      <c r="K640" s="5"/>
      <c r="L640" s="5"/>
      <c r="M640" s="5"/>
      <c r="N640" s="5"/>
      <c r="O640" s="5"/>
      <c r="P640" s="4"/>
      <c r="Q640" s="201"/>
    </row>
    <row r="641" spans="2:17" s="1" customFormat="1" x14ac:dyDescent="0.2">
      <c r="B641" s="2"/>
      <c r="C641" s="3"/>
      <c r="D641" s="4"/>
      <c r="H641" s="4"/>
      <c r="I641" s="4"/>
      <c r="J641" s="5"/>
      <c r="K641" s="5"/>
      <c r="L641" s="5"/>
      <c r="M641" s="5"/>
      <c r="N641" s="5"/>
      <c r="O641" s="5"/>
      <c r="P641" s="4"/>
      <c r="Q641" s="201"/>
    </row>
    <row r="642" spans="2:17" s="1" customFormat="1" x14ac:dyDescent="0.2">
      <c r="B642" s="2"/>
      <c r="C642" s="3"/>
      <c r="D642" s="4"/>
      <c r="H642" s="4"/>
      <c r="I642" s="4"/>
      <c r="J642" s="5"/>
      <c r="K642" s="5"/>
      <c r="L642" s="5"/>
      <c r="M642" s="5"/>
      <c r="N642" s="5"/>
      <c r="O642" s="5"/>
      <c r="P642" s="4"/>
      <c r="Q642" s="201"/>
    </row>
    <row r="643" spans="2:17" s="1" customFormat="1" x14ac:dyDescent="0.2">
      <c r="B643" s="2"/>
      <c r="C643" s="3"/>
      <c r="D643" s="4"/>
      <c r="H643" s="4"/>
      <c r="I643" s="4"/>
      <c r="J643" s="5"/>
      <c r="K643" s="5"/>
      <c r="L643" s="5"/>
      <c r="M643" s="5"/>
      <c r="N643" s="5"/>
      <c r="O643" s="5"/>
      <c r="P643" s="4"/>
      <c r="Q643" s="201"/>
    </row>
    <row r="644" spans="2:17" s="1" customFormat="1" x14ac:dyDescent="0.2">
      <c r="B644" s="2"/>
      <c r="C644" s="3"/>
      <c r="D644" s="4"/>
      <c r="H644" s="4"/>
      <c r="I644" s="4"/>
      <c r="J644" s="5"/>
      <c r="K644" s="5"/>
      <c r="L644" s="5"/>
      <c r="M644" s="5"/>
      <c r="N644" s="5"/>
      <c r="O644" s="5"/>
      <c r="P644" s="4"/>
      <c r="Q644" s="201"/>
    </row>
    <row r="645" spans="2:17" s="1" customFormat="1" x14ac:dyDescent="0.2">
      <c r="B645" s="2"/>
      <c r="C645" s="3"/>
      <c r="D645" s="4"/>
      <c r="H645" s="4"/>
      <c r="I645" s="4"/>
      <c r="J645" s="5"/>
      <c r="K645" s="5"/>
      <c r="L645" s="5"/>
      <c r="M645" s="5"/>
      <c r="N645" s="5"/>
      <c r="O645" s="5"/>
      <c r="P645" s="4"/>
      <c r="Q645" s="201"/>
    </row>
    <row r="646" spans="2:17" s="1" customFormat="1" x14ac:dyDescent="0.2">
      <c r="B646" s="2"/>
      <c r="C646" s="3"/>
      <c r="D646" s="4"/>
      <c r="H646" s="4"/>
      <c r="I646" s="4"/>
      <c r="J646" s="5"/>
      <c r="K646" s="5"/>
      <c r="L646" s="5"/>
      <c r="M646" s="5"/>
      <c r="N646" s="5"/>
      <c r="O646" s="5"/>
      <c r="P646" s="4"/>
      <c r="Q646" s="201"/>
    </row>
    <row r="647" spans="2:17" s="1" customFormat="1" x14ac:dyDescent="0.2">
      <c r="B647" s="2"/>
      <c r="C647" s="3"/>
      <c r="D647" s="4"/>
      <c r="H647" s="4"/>
      <c r="I647" s="4"/>
      <c r="J647" s="5"/>
      <c r="K647" s="5"/>
      <c r="L647" s="5"/>
      <c r="M647" s="5"/>
      <c r="N647" s="5"/>
      <c r="O647" s="5"/>
      <c r="P647" s="4"/>
      <c r="Q647" s="201"/>
    </row>
    <row r="648" spans="2:17" s="1" customFormat="1" x14ac:dyDescent="0.2">
      <c r="B648" s="2"/>
      <c r="C648" s="3"/>
      <c r="D648" s="4"/>
      <c r="H648" s="4"/>
      <c r="I648" s="4"/>
      <c r="J648" s="5"/>
      <c r="K648" s="5"/>
      <c r="L648" s="5"/>
      <c r="M648" s="5"/>
      <c r="N648" s="5"/>
      <c r="O648" s="5"/>
      <c r="P648" s="4"/>
      <c r="Q648" s="201"/>
    </row>
    <row r="649" spans="2:17" s="1" customFormat="1" x14ac:dyDescent="0.2">
      <c r="B649" s="2"/>
      <c r="C649" s="3"/>
      <c r="D649" s="4"/>
      <c r="H649" s="4"/>
      <c r="I649" s="4"/>
      <c r="J649" s="5"/>
      <c r="K649" s="5"/>
      <c r="L649" s="5"/>
      <c r="M649" s="5"/>
      <c r="N649" s="5"/>
      <c r="O649" s="5"/>
      <c r="P649" s="4"/>
      <c r="Q649" s="201"/>
    </row>
    <row r="650" spans="2:17" s="1" customFormat="1" x14ac:dyDescent="0.2">
      <c r="B650" s="2"/>
      <c r="C650" s="3"/>
      <c r="D650" s="4"/>
      <c r="H650" s="4"/>
      <c r="I650" s="4"/>
      <c r="J650" s="5"/>
      <c r="K650" s="5"/>
      <c r="L650" s="5"/>
      <c r="M650" s="5"/>
      <c r="N650" s="5"/>
      <c r="O650" s="5"/>
      <c r="P650" s="4"/>
      <c r="Q650" s="201"/>
    </row>
    <row r="651" spans="2:17" s="1" customFormat="1" x14ac:dyDescent="0.2">
      <c r="B651" s="2"/>
      <c r="C651" s="3"/>
      <c r="D651" s="4"/>
      <c r="H651" s="4"/>
      <c r="I651" s="4"/>
      <c r="J651" s="5"/>
      <c r="K651" s="5"/>
      <c r="L651" s="5"/>
      <c r="M651" s="5"/>
      <c r="N651" s="5"/>
      <c r="O651" s="5"/>
      <c r="P651" s="4"/>
      <c r="Q651" s="201"/>
    </row>
    <row r="652" spans="2:17" s="1" customFormat="1" x14ac:dyDescent="0.2">
      <c r="B652" s="2"/>
      <c r="C652" s="3"/>
      <c r="D652" s="4"/>
      <c r="H652" s="4"/>
      <c r="I652" s="4"/>
      <c r="J652" s="5"/>
      <c r="K652" s="5"/>
      <c r="L652" s="5"/>
      <c r="M652" s="5"/>
      <c r="N652" s="5"/>
      <c r="O652" s="5"/>
      <c r="P652" s="4"/>
      <c r="Q652" s="201"/>
    </row>
    <row r="653" spans="2:17" s="1" customFormat="1" x14ac:dyDescent="0.2">
      <c r="B653" s="2"/>
      <c r="C653" s="3"/>
      <c r="D653" s="4"/>
      <c r="H653" s="4"/>
      <c r="I653" s="4"/>
      <c r="J653" s="5"/>
      <c r="K653" s="5"/>
      <c r="L653" s="5"/>
      <c r="M653" s="5"/>
      <c r="N653" s="5"/>
      <c r="O653" s="5"/>
      <c r="P653" s="4"/>
      <c r="Q653" s="201"/>
    </row>
    <row r="654" spans="2:17" s="1" customFormat="1" x14ac:dyDescent="0.2">
      <c r="B654" s="2"/>
      <c r="C654" s="3"/>
      <c r="D654" s="4"/>
      <c r="H654" s="4"/>
      <c r="I654" s="4"/>
      <c r="J654" s="5"/>
      <c r="K654" s="5"/>
      <c r="L654" s="5"/>
      <c r="M654" s="5"/>
      <c r="N654" s="5"/>
      <c r="O654" s="5"/>
      <c r="P654" s="4"/>
      <c r="Q654" s="201"/>
    </row>
    <row r="655" spans="2:17" s="1" customFormat="1" x14ac:dyDescent="0.2">
      <c r="B655" s="2"/>
      <c r="C655" s="3"/>
      <c r="D655" s="4"/>
      <c r="H655" s="4"/>
      <c r="I655" s="4"/>
      <c r="J655" s="5"/>
      <c r="K655" s="5"/>
      <c r="L655" s="5"/>
      <c r="M655" s="5"/>
      <c r="N655" s="5"/>
      <c r="O655" s="5"/>
      <c r="P655" s="4"/>
      <c r="Q655" s="201"/>
    </row>
    <row r="656" spans="2:17" s="1" customFormat="1" x14ac:dyDescent="0.2">
      <c r="B656" s="2"/>
      <c r="C656" s="3"/>
      <c r="D656" s="4"/>
      <c r="H656" s="4"/>
      <c r="I656" s="4"/>
      <c r="J656" s="5"/>
      <c r="K656" s="5"/>
      <c r="L656" s="5"/>
      <c r="M656" s="5"/>
      <c r="N656" s="5"/>
      <c r="O656" s="5"/>
      <c r="P656" s="4"/>
      <c r="Q656" s="201"/>
    </row>
    <row r="657" spans="2:17" s="1" customFormat="1" x14ac:dyDescent="0.2">
      <c r="B657" s="2"/>
      <c r="C657" s="3"/>
      <c r="D657" s="4"/>
      <c r="H657" s="4"/>
      <c r="I657" s="4"/>
      <c r="J657" s="5"/>
      <c r="K657" s="5"/>
      <c r="L657" s="5"/>
      <c r="M657" s="5"/>
      <c r="N657" s="5"/>
      <c r="O657" s="5"/>
      <c r="P657" s="4"/>
      <c r="Q657" s="201"/>
    </row>
    <row r="658" spans="2:17" s="1" customFormat="1" x14ac:dyDescent="0.2">
      <c r="B658" s="2"/>
      <c r="C658" s="3"/>
      <c r="D658" s="4"/>
      <c r="H658" s="4"/>
      <c r="I658" s="4"/>
      <c r="J658" s="5"/>
      <c r="K658" s="5"/>
      <c r="L658" s="5"/>
      <c r="M658" s="5"/>
      <c r="N658" s="5"/>
      <c r="O658" s="5"/>
      <c r="P658" s="4"/>
      <c r="Q658" s="201"/>
    </row>
    <row r="659" spans="2:17" s="1" customFormat="1" x14ac:dyDescent="0.2">
      <c r="B659" s="2"/>
      <c r="C659" s="3"/>
      <c r="D659" s="4"/>
      <c r="H659" s="4"/>
      <c r="I659" s="4"/>
      <c r="J659" s="5"/>
      <c r="K659" s="5"/>
      <c r="L659" s="5"/>
      <c r="M659" s="5"/>
      <c r="N659" s="5"/>
      <c r="O659" s="5"/>
      <c r="P659" s="4"/>
      <c r="Q659" s="201"/>
    </row>
    <row r="660" spans="2:17" s="1" customFormat="1" x14ac:dyDescent="0.2">
      <c r="B660" s="2"/>
      <c r="C660" s="3"/>
      <c r="D660" s="4"/>
      <c r="H660" s="4"/>
      <c r="I660" s="4"/>
      <c r="J660" s="5"/>
      <c r="K660" s="5"/>
      <c r="L660" s="5"/>
      <c r="M660" s="5"/>
      <c r="N660" s="5"/>
      <c r="O660" s="5"/>
      <c r="P660" s="4"/>
      <c r="Q660" s="201"/>
    </row>
    <row r="661" spans="2:17" s="1" customFormat="1" x14ac:dyDescent="0.2">
      <c r="B661" s="2"/>
      <c r="C661" s="3"/>
      <c r="D661" s="4"/>
      <c r="H661" s="4"/>
      <c r="I661" s="4"/>
      <c r="J661" s="5"/>
      <c r="K661" s="5"/>
      <c r="L661" s="5"/>
      <c r="M661" s="5"/>
      <c r="N661" s="5"/>
      <c r="O661" s="5"/>
      <c r="P661" s="4"/>
      <c r="Q661" s="201"/>
    </row>
    <row r="662" spans="2:17" s="1" customFormat="1" x14ac:dyDescent="0.2">
      <c r="B662" s="2"/>
      <c r="C662" s="3"/>
      <c r="D662" s="4"/>
      <c r="H662" s="4"/>
      <c r="I662" s="4"/>
      <c r="J662" s="5"/>
      <c r="K662" s="5"/>
      <c r="L662" s="5"/>
      <c r="M662" s="5"/>
      <c r="N662" s="5"/>
      <c r="O662" s="5"/>
      <c r="P662" s="4"/>
      <c r="Q662" s="201"/>
    </row>
    <row r="663" spans="2:17" s="1" customFormat="1" x14ac:dyDescent="0.2">
      <c r="B663" s="2"/>
      <c r="C663" s="3"/>
      <c r="D663" s="4"/>
      <c r="H663" s="4"/>
      <c r="I663" s="4"/>
      <c r="J663" s="5"/>
      <c r="K663" s="5"/>
      <c r="L663" s="5"/>
      <c r="M663" s="5"/>
      <c r="N663" s="5"/>
      <c r="O663" s="5"/>
      <c r="P663" s="4"/>
      <c r="Q663" s="201"/>
    </row>
    <row r="664" spans="2:17" s="1" customFormat="1" x14ac:dyDescent="0.2">
      <c r="B664" s="2"/>
      <c r="C664" s="3"/>
      <c r="D664" s="4"/>
      <c r="H664" s="4"/>
      <c r="I664" s="4"/>
      <c r="J664" s="5"/>
      <c r="K664" s="5"/>
      <c r="L664" s="5"/>
      <c r="M664" s="5"/>
      <c r="N664" s="5"/>
      <c r="O664" s="5"/>
      <c r="P664" s="4"/>
      <c r="Q664" s="201"/>
    </row>
    <row r="665" spans="2:17" s="1" customFormat="1" x14ac:dyDescent="0.2">
      <c r="B665" s="2"/>
      <c r="C665" s="3"/>
      <c r="D665" s="4"/>
      <c r="H665" s="4"/>
      <c r="I665" s="4"/>
      <c r="J665" s="5"/>
      <c r="K665" s="5"/>
      <c r="L665" s="5"/>
      <c r="M665" s="5"/>
      <c r="N665" s="5"/>
      <c r="O665" s="5"/>
      <c r="P665" s="4"/>
      <c r="Q665" s="201"/>
    </row>
    <row r="666" spans="2:17" s="1" customFormat="1" x14ac:dyDescent="0.2">
      <c r="B666" s="2"/>
      <c r="C666" s="3"/>
      <c r="D666" s="4"/>
      <c r="H666" s="4"/>
      <c r="I666" s="4"/>
      <c r="J666" s="5"/>
      <c r="K666" s="5"/>
      <c r="L666" s="5"/>
      <c r="M666" s="5"/>
      <c r="N666" s="5"/>
      <c r="O666" s="5"/>
      <c r="P666" s="4"/>
      <c r="Q666" s="201"/>
    </row>
    <row r="667" spans="2:17" s="1" customFormat="1" x14ac:dyDescent="0.2">
      <c r="B667" s="2"/>
      <c r="C667" s="3"/>
      <c r="D667" s="4"/>
      <c r="H667" s="4"/>
      <c r="I667" s="4"/>
      <c r="J667" s="5"/>
      <c r="K667" s="5"/>
      <c r="L667" s="5"/>
      <c r="M667" s="5"/>
      <c r="N667" s="5"/>
      <c r="O667" s="5"/>
      <c r="P667" s="4"/>
      <c r="Q667" s="201"/>
    </row>
    <row r="668" spans="2:17" s="1" customFormat="1" x14ac:dyDescent="0.2">
      <c r="B668" s="2"/>
      <c r="C668" s="3"/>
      <c r="D668" s="4"/>
      <c r="H668" s="4"/>
      <c r="I668" s="4"/>
      <c r="J668" s="5"/>
      <c r="K668" s="5"/>
      <c r="L668" s="5"/>
      <c r="M668" s="5"/>
      <c r="N668" s="5"/>
      <c r="O668" s="5"/>
      <c r="P668" s="4"/>
      <c r="Q668" s="201"/>
    </row>
    <row r="669" spans="2:17" s="1" customFormat="1" x14ac:dyDescent="0.2">
      <c r="B669" s="2"/>
      <c r="C669" s="3"/>
      <c r="D669" s="4"/>
      <c r="H669" s="4"/>
      <c r="I669" s="4"/>
      <c r="J669" s="5"/>
      <c r="K669" s="5"/>
      <c r="L669" s="5"/>
      <c r="M669" s="5"/>
      <c r="N669" s="5"/>
      <c r="O669" s="5"/>
      <c r="P669" s="4"/>
      <c r="Q669" s="201"/>
    </row>
    <row r="670" spans="2:17" s="1" customFormat="1" x14ac:dyDescent="0.2">
      <c r="B670" s="2"/>
      <c r="C670" s="3"/>
      <c r="D670" s="4"/>
      <c r="H670" s="4"/>
      <c r="I670" s="4"/>
      <c r="J670" s="5"/>
      <c r="K670" s="5"/>
      <c r="L670" s="5"/>
      <c r="M670" s="5"/>
      <c r="N670" s="5"/>
      <c r="O670" s="5"/>
      <c r="P670" s="4"/>
      <c r="Q670" s="201"/>
    </row>
    <row r="671" spans="2:17" s="1" customFormat="1" x14ac:dyDescent="0.2">
      <c r="B671" s="2"/>
      <c r="C671" s="3"/>
      <c r="D671" s="4"/>
      <c r="H671" s="4"/>
      <c r="I671" s="4"/>
      <c r="J671" s="5"/>
      <c r="K671" s="5"/>
      <c r="L671" s="5"/>
      <c r="M671" s="5"/>
      <c r="N671" s="5"/>
      <c r="O671" s="5"/>
      <c r="P671" s="4"/>
      <c r="Q671" s="201"/>
    </row>
    <row r="672" spans="2:17" s="1" customFormat="1" x14ac:dyDescent="0.2">
      <c r="B672" s="2"/>
      <c r="C672" s="3"/>
      <c r="D672" s="4"/>
      <c r="H672" s="4"/>
      <c r="I672" s="4"/>
      <c r="J672" s="5"/>
      <c r="K672" s="5"/>
      <c r="L672" s="5"/>
      <c r="M672" s="5"/>
      <c r="N672" s="5"/>
      <c r="O672" s="5"/>
      <c r="P672" s="4"/>
      <c r="Q672" s="201"/>
    </row>
    <row r="673" spans="2:17" s="1" customFormat="1" x14ac:dyDescent="0.2">
      <c r="B673" s="2"/>
      <c r="C673" s="3"/>
      <c r="D673" s="4"/>
      <c r="H673" s="4"/>
      <c r="I673" s="4"/>
      <c r="J673" s="5"/>
      <c r="K673" s="5"/>
      <c r="L673" s="5"/>
      <c r="M673" s="5"/>
      <c r="N673" s="5"/>
      <c r="O673" s="5"/>
      <c r="P673" s="4"/>
      <c r="Q673" s="201"/>
    </row>
    <row r="674" spans="2:17" s="1" customFormat="1" x14ac:dyDescent="0.2">
      <c r="B674" s="2"/>
      <c r="C674" s="3"/>
      <c r="D674" s="4"/>
      <c r="H674" s="4"/>
      <c r="I674" s="4"/>
      <c r="J674" s="5"/>
      <c r="K674" s="5"/>
      <c r="L674" s="5"/>
      <c r="M674" s="5"/>
      <c r="N674" s="5"/>
      <c r="O674" s="5"/>
      <c r="P674" s="4"/>
      <c r="Q674" s="201"/>
    </row>
    <row r="675" spans="2:17" s="1" customFormat="1" x14ac:dyDescent="0.2">
      <c r="B675" s="2"/>
      <c r="C675" s="3"/>
      <c r="D675" s="4"/>
      <c r="H675" s="4"/>
      <c r="I675" s="4"/>
      <c r="J675" s="5"/>
      <c r="K675" s="5"/>
      <c r="L675" s="5"/>
      <c r="M675" s="5"/>
      <c r="N675" s="5"/>
      <c r="O675" s="5"/>
      <c r="P675" s="4"/>
      <c r="Q675" s="201"/>
    </row>
    <row r="676" spans="2:17" s="1" customFormat="1" x14ac:dyDescent="0.2">
      <c r="B676" s="2"/>
      <c r="C676" s="3"/>
      <c r="D676" s="4"/>
      <c r="H676" s="4"/>
      <c r="I676" s="4"/>
      <c r="J676" s="5"/>
      <c r="K676" s="5"/>
      <c r="L676" s="5"/>
      <c r="M676" s="5"/>
      <c r="N676" s="5"/>
      <c r="O676" s="5"/>
      <c r="P676" s="4"/>
      <c r="Q676" s="201"/>
    </row>
    <row r="677" spans="2:17" s="1" customFormat="1" x14ac:dyDescent="0.2">
      <c r="B677" s="2"/>
      <c r="C677" s="3"/>
      <c r="D677" s="4"/>
      <c r="H677" s="4"/>
      <c r="I677" s="4"/>
      <c r="J677" s="5"/>
      <c r="K677" s="5"/>
      <c r="L677" s="5"/>
      <c r="M677" s="5"/>
      <c r="N677" s="5"/>
      <c r="O677" s="5"/>
      <c r="P677" s="4"/>
      <c r="Q677" s="201"/>
    </row>
    <row r="678" spans="2:17" s="1" customFormat="1" x14ac:dyDescent="0.2">
      <c r="B678" s="2"/>
      <c r="C678" s="3"/>
      <c r="D678" s="4"/>
      <c r="H678" s="4"/>
      <c r="I678" s="4"/>
      <c r="J678" s="5"/>
      <c r="K678" s="5"/>
      <c r="L678" s="5"/>
      <c r="M678" s="5"/>
      <c r="N678" s="5"/>
      <c r="O678" s="5"/>
      <c r="P678" s="4"/>
      <c r="Q678" s="201"/>
    </row>
    <row r="679" spans="2:17" s="1" customFormat="1" x14ac:dyDescent="0.2">
      <c r="B679" s="2"/>
      <c r="C679" s="3"/>
      <c r="D679" s="4"/>
      <c r="H679" s="4"/>
      <c r="I679" s="4"/>
      <c r="J679" s="5"/>
      <c r="K679" s="5"/>
      <c r="L679" s="5"/>
      <c r="M679" s="5"/>
      <c r="N679" s="5"/>
      <c r="O679" s="5"/>
      <c r="P679" s="4"/>
      <c r="Q679" s="201"/>
    </row>
    <row r="680" spans="2:17" s="1" customFormat="1" x14ac:dyDescent="0.2">
      <c r="B680" s="2"/>
      <c r="C680" s="3"/>
      <c r="D680" s="4"/>
      <c r="H680" s="4"/>
      <c r="I680" s="4"/>
      <c r="J680" s="5"/>
      <c r="K680" s="5"/>
      <c r="L680" s="5"/>
      <c r="M680" s="5"/>
      <c r="N680" s="5"/>
      <c r="O680" s="5"/>
      <c r="P680" s="4"/>
      <c r="Q680" s="201"/>
    </row>
    <row r="681" spans="2:17" s="1" customFormat="1" x14ac:dyDescent="0.2">
      <c r="B681" s="2"/>
      <c r="C681" s="3"/>
      <c r="D681" s="4"/>
      <c r="H681" s="4"/>
      <c r="I681" s="4"/>
      <c r="J681" s="5"/>
      <c r="K681" s="5"/>
      <c r="L681" s="5"/>
      <c r="M681" s="5"/>
      <c r="N681" s="5"/>
      <c r="O681" s="5"/>
      <c r="P681" s="4"/>
      <c r="Q681" s="201"/>
    </row>
    <row r="682" spans="2:17" s="1" customFormat="1" x14ac:dyDescent="0.2">
      <c r="B682" s="2"/>
      <c r="C682" s="3"/>
      <c r="D682" s="4"/>
      <c r="H682" s="4"/>
      <c r="I682" s="4"/>
      <c r="J682" s="5"/>
      <c r="K682" s="5"/>
      <c r="L682" s="5"/>
      <c r="M682" s="5"/>
      <c r="N682" s="5"/>
      <c r="O682" s="5"/>
      <c r="P682" s="4"/>
      <c r="Q682" s="201"/>
    </row>
    <row r="683" spans="2:17" s="1" customFormat="1" x14ac:dyDescent="0.2">
      <c r="B683" s="2"/>
      <c r="C683" s="3"/>
      <c r="D683" s="4"/>
      <c r="H683" s="4"/>
      <c r="I683" s="4"/>
      <c r="J683" s="5"/>
      <c r="K683" s="5"/>
      <c r="L683" s="5"/>
      <c r="M683" s="5"/>
      <c r="N683" s="5"/>
      <c r="O683" s="5"/>
      <c r="P683" s="4"/>
      <c r="Q683" s="201"/>
    </row>
    <row r="684" spans="2:17" s="1" customFormat="1" x14ac:dyDescent="0.2">
      <c r="B684" s="2"/>
      <c r="C684" s="3"/>
      <c r="D684" s="4"/>
      <c r="H684" s="4"/>
      <c r="I684" s="4"/>
      <c r="J684" s="5"/>
      <c r="K684" s="5"/>
      <c r="L684" s="5"/>
      <c r="M684" s="5"/>
      <c r="N684" s="5"/>
      <c r="O684" s="5"/>
      <c r="P684" s="4"/>
      <c r="Q684" s="201"/>
    </row>
    <row r="685" spans="2:17" s="1" customFormat="1" x14ac:dyDescent="0.2">
      <c r="B685" s="2"/>
      <c r="C685" s="3"/>
      <c r="D685" s="4"/>
      <c r="H685" s="4"/>
      <c r="I685" s="4"/>
      <c r="J685" s="5"/>
      <c r="K685" s="5"/>
      <c r="L685" s="5"/>
      <c r="M685" s="5"/>
      <c r="N685" s="5"/>
      <c r="O685" s="5"/>
      <c r="P685" s="4"/>
      <c r="Q685" s="201"/>
    </row>
    <row r="686" spans="2:17" s="1" customFormat="1" x14ac:dyDescent="0.2">
      <c r="B686" s="2"/>
      <c r="C686" s="3"/>
      <c r="D686" s="4"/>
      <c r="H686" s="4"/>
      <c r="I686" s="4"/>
      <c r="J686" s="5"/>
      <c r="K686" s="5"/>
      <c r="L686" s="5"/>
      <c r="M686" s="5"/>
      <c r="N686" s="5"/>
      <c r="O686" s="5"/>
      <c r="P686" s="4"/>
      <c r="Q686" s="201"/>
    </row>
    <row r="687" spans="2:17" s="1" customFormat="1" x14ac:dyDescent="0.2">
      <c r="B687" s="2"/>
      <c r="C687" s="3"/>
      <c r="D687" s="4"/>
      <c r="H687" s="4"/>
      <c r="I687" s="4"/>
      <c r="J687" s="5"/>
      <c r="K687" s="5"/>
      <c r="L687" s="5"/>
      <c r="M687" s="5"/>
      <c r="N687" s="5"/>
      <c r="O687" s="5"/>
      <c r="P687" s="4"/>
      <c r="Q687" s="201"/>
    </row>
    <row r="688" spans="2:17" s="1" customFormat="1" x14ac:dyDescent="0.2">
      <c r="B688" s="2"/>
      <c r="C688" s="3"/>
      <c r="D688" s="4"/>
      <c r="H688" s="4"/>
      <c r="I688" s="4"/>
      <c r="J688" s="5"/>
      <c r="K688" s="5"/>
      <c r="L688" s="5"/>
      <c r="M688" s="5"/>
      <c r="N688" s="5"/>
      <c r="O688" s="5"/>
      <c r="P688" s="4"/>
      <c r="Q688" s="201"/>
    </row>
    <row r="689" spans="2:17" s="1" customFormat="1" x14ac:dyDescent="0.2">
      <c r="B689" s="2"/>
      <c r="C689" s="3"/>
      <c r="D689" s="4"/>
      <c r="H689" s="4"/>
      <c r="I689" s="4"/>
      <c r="J689" s="5"/>
      <c r="K689" s="5"/>
      <c r="L689" s="5"/>
      <c r="M689" s="5"/>
      <c r="N689" s="5"/>
      <c r="O689" s="5"/>
      <c r="P689" s="4"/>
      <c r="Q689" s="201"/>
    </row>
    <row r="690" spans="2:17" s="1" customFormat="1" x14ac:dyDescent="0.2">
      <c r="B690" s="2"/>
      <c r="C690" s="3"/>
      <c r="D690" s="4"/>
      <c r="H690" s="4"/>
      <c r="I690" s="4"/>
      <c r="J690" s="5"/>
      <c r="K690" s="5"/>
      <c r="L690" s="5"/>
      <c r="M690" s="5"/>
      <c r="N690" s="5"/>
      <c r="O690" s="5"/>
      <c r="P690" s="4"/>
      <c r="Q690" s="201"/>
    </row>
    <row r="691" spans="2:17" s="1" customFormat="1" x14ac:dyDescent="0.2">
      <c r="B691" s="2"/>
      <c r="C691" s="3"/>
      <c r="D691" s="4"/>
      <c r="H691" s="4"/>
      <c r="I691" s="4"/>
      <c r="J691" s="5"/>
      <c r="K691" s="5"/>
      <c r="L691" s="5"/>
      <c r="M691" s="5"/>
      <c r="N691" s="5"/>
      <c r="O691" s="5"/>
      <c r="P691" s="4"/>
      <c r="Q691" s="201"/>
    </row>
    <row r="692" spans="2:17" s="1" customFormat="1" x14ac:dyDescent="0.2">
      <c r="B692" s="2"/>
      <c r="C692" s="3"/>
      <c r="D692" s="4"/>
      <c r="H692" s="4"/>
      <c r="I692" s="4"/>
      <c r="J692" s="5"/>
      <c r="K692" s="5"/>
      <c r="L692" s="5"/>
      <c r="M692" s="5"/>
      <c r="N692" s="5"/>
      <c r="O692" s="5"/>
      <c r="P692" s="4"/>
      <c r="Q692" s="201"/>
    </row>
    <row r="693" spans="2:17" s="1" customFormat="1" x14ac:dyDescent="0.2">
      <c r="B693" s="2"/>
      <c r="C693" s="3"/>
      <c r="D693" s="4"/>
      <c r="H693" s="4"/>
      <c r="I693" s="4"/>
      <c r="J693" s="5"/>
      <c r="K693" s="5"/>
      <c r="L693" s="5"/>
      <c r="M693" s="5"/>
      <c r="N693" s="5"/>
      <c r="O693" s="5"/>
      <c r="P693" s="4"/>
      <c r="Q693" s="201"/>
    </row>
    <row r="694" spans="2:17" s="1" customFormat="1" x14ac:dyDescent="0.2">
      <c r="B694" s="2"/>
      <c r="C694" s="3"/>
      <c r="D694" s="4"/>
      <c r="H694" s="4"/>
      <c r="I694" s="4"/>
      <c r="J694" s="5"/>
      <c r="K694" s="5"/>
      <c r="L694" s="5"/>
      <c r="M694" s="5"/>
      <c r="N694" s="5"/>
      <c r="O694" s="5"/>
      <c r="P694" s="4"/>
      <c r="Q694" s="201"/>
    </row>
    <row r="695" spans="2:17" s="1" customFormat="1" x14ac:dyDescent="0.2">
      <c r="B695" s="2"/>
      <c r="C695" s="3"/>
      <c r="D695" s="4"/>
      <c r="H695" s="4"/>
      <c r="I695" s="4"/>
      <c r="J695" s="5"/>
      <c r="K695" s="5"/>
      <c r="L695" s="5"/>
      <c r="M695" s="5"/>
      <c r="N695" s="5"/>
      <c r="O695" s="5"/>
      <c r="P695" s="4"/>
      <c r="Q695" s="201"/>
    </row>
    <row r="696" spans="2:17" s="1" customFormat="1" x14ac:dyDescent="0.2">
      <c r="B696" s="2"/>
      <c r="C696" s="3"/>
      <c r="D696" s="4"/>
      <c r="H696" s="4"/>
      <c r="I696" s="4"/>
      <c r="J696" s="5"/>
      <c r="K696" s="5"/>
      <c r="L696" s="5"/>
      <c r="M696" s="5"/>
      <c r="N696" s="5"/>
      <c r="O696" s="5"/>
      <c r="P696" s="4"/>
      <c r="Q696" s="201"/>
    </row>
    <row r="697" spans="2:17" s="1" customFormat="1" x14ac:dyDescent="0.2">
      <c r="B697" s="2"/>
      <c r="C697" s="3"/>
      <c r="D697" s="4"/>
      <c r="H697" s="4"/>
      <c r="I697" s="4"/>
      <c r="J697" s="5"/>
      <c r="K697" s="5"/>
      <c r="L697" s="5"/>
      <c r="M697" s="5"/>
      <c r="N697" s="5"/>
      <c r="O697" s="5"/>
      <c r="P697" s="4"/>
      <c r="Q697" s="201"/>
    </row>
    <row r="698" spans="2:17" s="1" customFormat="1" x14ac:dyDescent="0.2">
      <c r="B698" s="2"/>
      <c r="C698" s="3"/>
      <c r="D698" s="4"/>
      <c r="H698" s="4"/>
      <c r="I698" s="4"/>
      <c r="J698" s="5"/>
      <c r="K698" s="5"/>
      <c r="L698" s="5"/>
      <c r="M698" s="5"/>
      <c r="N698" s="5"/>
      <c r="O698" s="5"/>
      <c r="P698" s="4"/>
      <c r="Q698" s="201"/>
    </row>
    <row r="699" spans="2:17" s="1" customFormat="1" x14ac:dyDescent="0.2">
      <c r="B699" s="2"/>
      <c r="C699" s="3"/>
      <c r="D699" s="4"/>
      <c r="H699" s="4"/>
      <c r="I699" s="4"/>
      <c r="J699" s="5"/>
      <c r="K699" s="5"/>
      <c r="L699" s="5"/>
      <c r="M699" s="5"/>
      <c r="N699" s="5"/>
      <c r="O699" s="5"/>
      <c r="P699" s="4"/>
      <c r="Q699" s="201"/>
    </row>
    <row r="700" spans="2:17" s="1" customFormat="1" x14ac:dyDescent="0.2">
      <c r="B700" s="2"/>
      <c r="C700" s="3"/>
      <c r="D700" s="4"/>
      <c r="H700" s="4"/>
      <c r="I700" s="4"/>
      <c r="J700" s="5"/>
      <c r="K700" s="5"/>
      <c r="L700" s="5"/>
      <c r="M700" s="5"/>
      <c r="N700" s="5"/>
      <c r="O700" s="5"/>
      <c r="P700" s="4"/>
      <c r="Q700" s="201"/>
    </row>
    <row r="701" spans="2:17" s="1" customFormat="1" x14ac:dyDescent="0.2">
      <c r="B701" s="2"/>
      <c r="C701" s="3"/>
      <c r="D701" s="4"/>
      <c r="H701" s="4"/>
      <c r="I701" s="4"/>
      <c r="J701" s="5"/>
      <c r="K701" s="5"/>
      <c r="L701" s="5"/>
      <c r="M701" s="5"/>
      <c r="N701" s="5"/>
      <c r="O701" s="5"/>
      <c r="P701" s="4"/>
      <c r="Q701" s="201"/>
    </row>
    <row r="702" spans="2:17" s="1" customFormat="1" x14ac:dyDescent="0.2">
      <c r="B702" s="2"/>
      <c r="C702" s="3"/>
      <c r="D702" s="4"/>
      <c r="H702" s="4"/>
      <c r="I702" s="4"/>
      <c r="J702" s="5"/>
      <c r="K702" s="5"/>
      <c r="L702" s="5"/>
      <c r="M702" s="5"/>
      <c r="N702" s="5"/>
      <c r="O702" s="5"/>
      <c r="P702" s="4"/>
      <c r="Q702" s="201"/>
    </row>
    <row r="703" spans="2:17" s="1" customFormat="1" x14ac:dyDescent="0.2">
      <c r="B703" s="2"/>
      <c r="C703" s="3"/>
      <c r="D703" s="4"/>
      <c r="H703" s="4"/>
      <c r="I703" s="4"/>
      <c r="J703" s="5"/>
      <c r="K703" s="5"/>
      <c r="L703" s="5"/>
      <c r="M703" s="5"/>
      <c r="N703" s="5"/>
      <c r="O703" s="5"/>
      <c r="P703" s="4"/>
      <c r="Q703" s="201"/>
    </row>
    <row r="704" spans="2:17" s="1" customFormat="1" x14ac:dyDescent="0.2">
      <c r="B704" s="2"/>
      <c r="C704" s="3"/>
      <c r="D704" s="4"/>
      <c r="H704" s="4"/>
      <c r="I704" s="4"/>
      <c r="J704" s="5"/>
      <c r="K704" s="5"/>
      <c r="L704" s="5"/>
      <c r="M704" s="5"/>
      <c r="N704" s="5"/>
      <c r="O704" s="5"/>
      <c r="P704" s="4"/>
      <c r="Q704" s="201"/>
    </row>
    <row r="705" spans="2:17" s="1" customFormat="1" x14ac:dyDescent="0.2">
      <c r="B705" s="2"/>
      <c r="C705" s="3"/>
      <c r="D705" s="4"/>
      <c r="H705" s="4"/>
      <c r="I705" s="4"/>
      <c r="J705" s="5"/>
      <c r="K705" s="5"/>
      <c r="L705" s="5"/>
      <c r="M705" s="5"/>
      <c r="N705" s="5"/>
      <c r="O705" s="5"/>
      <c r="P705" s="4"/>
      <c r="Q705" s="201"/>
    </row>
    <row r="706" spans="2:17" s="1" customFormat="1" x14ac:dyDescent="0.2">
      <c r="B706" s="2"/>
      <c r="C706" s="3"/>
      <c r="D706" s="4"/>
      <c r="H706" s="4"/>
      <c r="I706" s="4"/>
      <c r="J706" s="5"/>
      <c r="K706" s="5"/>
      <c r="L706" s="5"/>
      <c r="M706" s="5"/>
      <c r="N706" s="5"/>
      <c r="O706" s="5"/>
      <c r="P706" s="4"/>
      <c r="Q706" s="201"/>
    </row>
    <row r="707" spans="2:17" s="1" customFormat="1" x14ac:dyDescent="0.2">
      <c r="B707" s="2"/>
      <c r="C707" s="3"/>
      <c r="D707" s="4"/>
      <c r="H707" s="4"/>
      <c r="I707" s="4"/>
      <c r="J707" s="5"/>
      <c r="K707" s="5"/>
      <c r="L707" s="5"/>
      <c r="M707" s="5"/>
      <c r="N707" s="5"/>
      <c r="O707" s="5"/>
      <c r="P707" s="4"/>
      <c r="Q707" s="201"/>
    </row>
    <row r="708" spans="2:17" s="1" customFormat="1" x14ac:dyDescent="0.2">
      <c r="B708" s="2"/>
      <c r="C708" s="3"/>
      <c r="D708" s="4"/>
      <c r="H708" s="4"/>
      <c r="I708" s="4"/>
      <c r="J708" s="5"/>
      <c r="K708" s="5"/>
      <c r="L708" s="5"/>
      <c r="M708" s="5"/>
      <c r="N708" s="5"/>
      <c r="O708" s="5"/>
      <c r="P708" s="4"/>
      <c r="Q708" s="201"/>
    </row>
    <row r="709" spans="2:17" s="1" customFormat="1" x14ac:dyDescent="0.2">
      <c r="B709" s="2"/>
      <c r="C709" s="3"/>
      <c r="D709" s="4"/>
      <c r="H709" s="4"/>
      <c r="I709" s="4"/>
      <c r="J709" s="5"/>
      <c r="K709" s="5"/>
      <c r="L709" s="5"/>
      <c r="M709" s="5"/>
      <c r="N709" s="5"/>
      <c r="O709" s="5"/>
      <c r="P709" s="4"/>
      <c r="Q709" s="201"/>
    </row>
    <row r="710" spans="2:17" s="1" customFormat="1" x14ac:dyDescent="0.2">
      <c r="B710" s="2"/>
      <c r="C710" s="3"/>
      <c r="D710" s="4"/>
      <c r="H710" s="4"/>
      <c r="I710" s="4"/>
      <c r="J710" s="5"/>
      <c r="K710" s="5"/>
      <c r="L710" s="5"/>
      <c r="M710" s="5"/>
      <c r="N710" s="5"/>
      <c r="O710" s="5"/>
      <c r="P710" s="4"/>
      <c r="Q710" s="201"/>
    </row>
    <row r="711" spans="2:17" s="1" customFormat="1" x14ac:dyDescent="0.2">
      <c r="B711" s="2"/>
      <c r="C711" s="3"/>
      <c r="D711" s="4"/>
      <c r="H711" s="4"/>
      <c r="I711" s="4"/>
      <c r="J711" s="5"/>
      <c r="K711" s="5"/>
      <c r="L711" s="5"/>
      <c r="M711" s="5"/>
      <c r="N711" s="5"/>
      <c r="O711" s="5"/>
      <c r="P711" s="4"/>
      <c r="Q711" s="201"/>
    </row>
    <row r="712" spans="2:17" s="1" customFormat="1" x14ac:dyDescent="0.2">
      <c r="B712" s="2"/>
      <c r="C712" s="3"/>
      <c r="D712" s="4"/>
      <c r="H712" s="4"/>
      <c r="I712" s="4"/>
      <c r="J712" s="5"/>
      <c r="K712" s="5"/>
      <c r="L712" s="5"/>
      <c r="M712" s="5"/>
      <c r="N712" s="5"/>
      <c r="O712" s="5"/>
      <c r="P712" s="4"/>
      <c r="Q712" s="201"/>
    </row>
    <row r="713" spans="2:17" s="1" customFormat="1" x14ac:dyDescent="0.2">
      <c r="B713" s="2"/>
      <c r="C713" s="3"/>
      <c r="D713" s="4"/>
      <c r="H713" s="4"/>
      <c r="I713" s="4"/>
      <c r="J713" s="5"/>
      <c r="K713" s="5"/>
      <c r="L713" s="5"/>
      <c r="M713" s="5"/>
      <c r="N713" s="5"/>
      <c r="O713" s="5"/>
      <c r="P713" s="4"/>
      <c r="Q713" s="201"/>
    </row>
    <row r="714" spans="2:17" s="1" customFormat="1" x14ac:dyDescent="0.2">
      <c r="B714" s="2"/>
      <c r="C714" s="3"/>
      <c r="D714" s="4"/>
      <c r="H714" s="4"/>
      <c r="I714" s="4"/>
      <c r="J714" s="5"/>
      <c r="K714" s="5"/>
      <c r="L714" s="5"/>
      <c r="M714" s="5"/>
      <c r="N714" s="5"/>
      <c r="O714" s="5"/>
      <c r="P714" s="4"/>
      <c r="Q714" s="201"/>
    </row>
    <row r="715" spans="2:17" s="1" customFormat="1" x14ac:dyDescent="0.2">
      <c r="B715" s="2"/>
      <c r="C715" s="3"/>
      <c r="D715" s="4"/>
      <c r="H715" s="4"/>
      <c r="I715" s="4"/>
      <c r="J715" s="5"/>
      <c r="K715" s="5"/>
      <c r="L715" s="5"/>
      <c r="M715" s="5"/>
      <c r="N715" s="5"/>
      <c r="O715" s="5"/>
      <c r="P715" s="4"/>
      <c r="Q715" s="201"/>
    </row>
    <row r="716" spans="2:17" s="1" customFormat="1" x14ac:dyDescent="0.2">
      <c r="B716" s="2"/>
      <c r="C716" s="3"/>
      <c r="D716" s="4"/>
      <c r="H716" s="4"/>
      <c r="I716" s="4"/>
      <c r="J716" s="5"/>
      <c r="K716" s="5"/>
      <c r="L716" s="5"/>
      <c r="M716" s="5"/>
      <c r="N716" s="5"/>
      <c r="O716" s="5"/>
      <c r="P716" s="4"/>
      <c r="Q716" s="201"/>
    </row>
    <row r="717" spans="2:17" s="1" customFormat="1" x14ac:dyDescent="0.2">
      <c r="B717" s="2"/>
      <c r="C717" s="3"/>
      <c r="D717" s="4"/>
      <c r="H717" s="4"/>
      <c r="I717" s="4"/>
      <c r="J717" s="5"/>
      <c r="K717" s="5"/>
      <c r="L717" s="5"/>
      <c r="M717" s="5"/>
      <c r="N717" s="5"/>
      <c r="O717" s="5"/>
      <c r="P717" s="4"/>
      <c r="Q717" s="201"/>
    </row>
    <row r="718" spans="2:17" s="1" customFormat="1" x14ac:dyDescent="0.2">
      <c r="B718" s="2"/>
      <c r="C718" s="3"/>
      <c r="D718" s="4"/>
      <c r="H718" s="4"/>
      <c r="I718" s="4"/>
      <c r="J718" s="5"/>
      <c r="K718" s="5"/>
      <c r="L718" s="5"/>
      <c r="M718" s="5"/>
      <c r="N718" s="5"/>
      <c r="O718" s="5"/>
      <c r="P718" s="4"/>
      <c r="Q718" s="201"/>
    </row>
    <row r="719" spans="2:17" s="1" customFormat="1" x14ac:dyDescent="0.2">
      <c r="B719" s="2"/>
      <c r="C719" s="3"/>
      <c r="D719" s="4"/>
      <c r="H719" s="4"/>
      <c r="I719" s="4"/>
      <c r="J719" s="5"/>
      <c r="K719" s="5"/>
      <c r="L719" s="5"/>
      <c r="M719" s="5"/>
      <c r="N719" s="5"/>
      <c r="O719" s="5"/>
      <c r="P719" s="4"/>
      <c r="Q719" s="201"/>
    </row>
    <row r="720" spans="2:17" s="1" customFormat="1" x14ac:dyDescent="0.2">
      <c r="B720" s="2"/>
      <c r="C720" s="3"/>
      <c r="D720" s="4"/>
      <c r="H720" s="4"/>
      <c r="I720" s="4"/>
      <c r="J720" s="5"/>
      <c r="K720" s="5"/>
      <c r="L720" s="5"/>
      <c r="M720" s="5"/>
      <c r="N720" s="5"/>
      <c r="O720" s="5"/>
      <c r="P720" s="4"/>
      <c r="Q720" s="201"/>
    </row>
    <row r="721" spans="2:17" s="1" customFormat="1" x14ac:dyDescent="0.2">
      <c r="B721" s="2"/>
      <c r="C721" s="3"/>
      <c r="D721" s="4"/>
      <c r="H721" s="4"/>
      <c r="I721" s="4"/>
      <c r="J721" s="5"/>
      <c r="K721" s="5"/>
      <c r="L721" s="5"/>
      <c r="M721" s="5"/>
      <c r="N721" s="5"/>
      <c r="O721" s="5"/>
      <c r="P721" s="4"/>
      <c r="Q721" s="201"/>
    </row>
    <row r="722" spans="2:17" s="1" customFormat="1" x14ac:dyDescent="0.2">
      <c r="B722" s="2"/>
      <c r="C722" s="3"/>
      <c r="D722" s="4"/>
      <c r="H722" s="4"/>
      <c r="I722" s="4"/>
      <c r="J722" s="5"/>
      <c r="K722" s="5"/>
      <c r="L722" s="5"/>
      <c r="M722" s="5"/>
      <c r="N722" s="5"/>
      <c r="O722" s="5"/>
      <c r="P722" s="4"/>
      <c r="Q722" s="201"/>
    </row>
    <row r="723" spans="2:17" s="1" customFormat="1" x14ac:dyDescent="0.2">
      <c r="B723" s="2"/>
      <c r="C723" s="3"/>
      <c r="D723" s="4"/>
      <c r="H723" s="4"/>
      <c r="I723" s="4"/>
      <c r="J723" s="5"/>
      <c r="K723" s="5"/>
      <c r="L723" s="5"/>
      <c r="M723" s="5"/>
      <c r="N723" s="5"/>
      <c r="O723" s="5"/>
      <c r="P723" s="4"/>
      <c r="Q723" s="201"/>
    </row>
    <row r="724" spans="2:17" s="1" customFormat="1" x14ac:dyDescent="0.2">
      <c r="B724" s="2"/>
      <c r="C724" s="3"/>
      <c r="D724" s="4"/>
      <c r="H724" s="4"/>
      <c r="I724" s="4"/>
      <c r="J724" s="5"/>
      <c r="K724" s="5"/>
      <c r="L724" s="5"/>
      <c r="M724" s="5"/>
      <c r="N724" s="5"/>
      <c r="O724" s="5"/>
      <c r="P724" s="4"/>
      <c r="Q724" s="201"/>
    </row>
    <row r="725" spans="2:17" s="1" customFormat="1" x14ac:dyDescent="0.2">
      <c r="B725" s="2"/>
      <c r="C725" s="3"/>
      <c r="D725" s="4"/>
      <c r="H725" s="4"/>
      <c r="I725" s="4"/>
      <c r="J725" s="5"/>
      <c r="K725" s="5"/>
      <c r="L725" s="5"/>
      <c r="M725" s="5"/>
      <c r="N725" s="5"/>
      <c r="O725" s="5"/>
      <c r="P725" s="4"/>
      <c r="Q725" s="201"/>
    </row>
    <row r="726" spans="2:17" s="1" customFormat="1" x14ac:dyDescent="0.2">
      <c r="B726" s="2"/>
      <c r="C726" s="3"/>
      <c r="D726" s="4"/>
      <c r="H726" s="4"/>
      <c r="I726" s="4"/>
      <c r="J726" s="5"/>
      <c r="K726" s="5"/>
      <c r="L726" s="5"/>
      <c r="M726" s="5"/>
      <c r="N726" s="5"/>
      <c r="O726" s="5"/>
      <c r="P726" s="4"/>
      <c r="Q726" s="201"/>
    </row>
    <row r="727" spans="2:17" s="1" customFormat="1" x14ac:dyDescent="0.2">
      <c r="B727" s="2"/>
      <c r="C727" s="3"/>
      <c r="D727" s="4"/>
      <c r="H727" s="4"/>
      <c r="I727" s="4"/>
      <c r="J727" s="5"/>
      <c r="K727" s="5"/>
      <c r="L727" s="5"/>
      <c r="M727" s="5"/>
      <c r="N727" s="5"/>
      <c r="O727" s="5"/>
      <c r="P727" s="4"/>
      <c r="Q727" s="201"/>
    </row>
    <row r="728" spans="2:17" s="1" customFormat="1" x14ac:dyDescent="0.2">
      <c r="B728" s="2"/>
      <c r="C728" s="3"/>
      <c r="D728" s="4"/>
      <c r="H728" s="4"/>
      <c r="I728" s="4"/>
      <c r="J728" s="5"/>
      <c r="K728" s="5"/>
      <c r="L728" s="5"/>
      <c r="M728" s="5"/>
      <c r="N728" s="5"/>
      <c r="O728" s="5"/>
      <c r="P728" s="4"/>
      <c r="Q728" s="201"/>
    </row>
    <row r="729" spans="2:17" s="1" customFormat="1" x14ac:dyDescent="0.2">
      <c r="B729" s="2"/>
      <c r="C729" s="3"/>
      <c r="D729" s="4"/>
      <c r="H729" s="4"/>
      <c r="I729" s="4"/>
      <c r="J729" s="5"/>
      <c r="K729" s="5"/>
      <c r="L729" s="5"/>
      <c r="M729" s="5"/>
      <c r="N729" s="5"/>
      <c r="O729" s="5"/>
      <c r="P729" s="4"/>
      <c r="Q729" s="201"/>
    </row>
    <row r="730" spans="2:17" s="1" customFormat="1" x14ac:dyDescent="0.2">
      <c r="B730" s="2"/>
      <c r="C730" s="3"/>
      <c r="D730" s="4"/>
      <c r="H730" s="4"/>
      <c r="I730" s="4"/>
      <c r="J730" s="5"/>
      <c r="K730" s="5"/>
      <c r="L730" s="5"/>
      <c r="M730" s="5"/>
      <c r="N730" s="5"/>
      <c r="O730" s="5"/>
      <c r="P730" s="4"/>
      <c r="Q730" s="201"/>
    </row>
    <row r="731" spans="2:17" s="1" customFormat="1" x14ac:dyDescent="0.2">
      <c r="B731" s="2"/>
      <c r="C731" s="3"/>
      <c r="D731" s="4"/>
      <c r="H731" s="4"/>
      <c r="I731" s="4"/>
      <c r="J731" s="5"/>
      <c r="K731" s="5"/>
      <c r="L731" s="5"/>
      <c r="M731" s="5"/>
      <c r="N731" s="5"/>
      <c r="O731" s="5"/>
      <c r="P731" s="4"/>
      <c r="Q731" s="201"/>
    </row>
    <row r="732" spans="2:17" s="1" customFormat="1" x14ac:dyDescent="0.2">
      <c r="B732" s="2"/>
      <c r="C732" s="3"/>
      <c r="D732" s="4"/>
      <c r="H732" s="4"/>
      <c r="I732" s="4"/>
      <c r="J732" s="5"/>
      <c r="K732" s="5"/>
      <c r="L732" s="5"/>
      <c r="M732" s="5"/>
      <c r="N732" s="5"/>
      <c r="O732" s="5"/>
      <c r="P732" s="4"/>
      <c r="Q732" s="201"/>
    </row>
    <row r="733" spans="2:17" s="1" customFormat="1" x14ac:dyDescent="0.2">
      <c r="B733" s="2"/>
      <c r="C733" s="3"/>
      <c r="D733" s="4"/>
      <c r="H733" s="4"/>
      <c r="I733" s="4"/>
      <c r="J733" s="5"/>
      <c r="K733" s="5"/>
      <c r="L733" s="5"/>
      <c r="M733" s="5"/>
      <c r="N733" s="5"/>
      <c r="O733" s="5"/>
      <c r="P733" s="4"/>
      <c r="Q733" s="201"/>
    </row>
    <row r="734" spans="2:17" s="1" customFormat="1" x14ac:dyDescent="0.2">
      <c r="B734" s="2"/>
      <c r="C734" s="3"/>
      <c r="D734" s="4"/>
      <c r="H734" s="4"/>
      <c r="I734" s="4"/>
      <c r="J734" s="5"/>
      <c r="K734" s="5"/>
      <c r="L734" s="5"/>
      <c r="M734" s="5"/>
      <c r="N734" s="5"/>
      <c r="O734" s="5"/>
      <c r="P734" s="4"/>
      <c r="Q734" s="201"/>
    </row>
    <row r="735" spans="2:17" s="1" customFormat="1" x14ac:dyDescent="0.2">
      <c r="B735" s="2"/>
      <c r="C735" s="3"/>
      <c r="D735" s="4"/>
      <c r="H735" s="4"/>
      <c r="I735" s="4"/>
      <c r="J735" s="5"/>
      <c r="K735" s="5"/>
      <c r="L735" s="5"/>
      <c r="M735" s="5"/>
      <c r="N735" s="5"/>
      <c r="O735" s="5"/>
      <c r="P735" s="4"/>
      <c r="Q735" s="201"/>
    </row>
    <row r="736" spans="2:17" s="1" customFormat="1" x14ac:dyDescent="0.2">
      <c r="B736" s="2"/>
      <c r="C736" s="3"/>
      <c r="D736" s="4"/>
      <c r="H736" s="4"/>
      <c r="I736" s="4"/>
      <c r="J736" s="5"/>
      <c r="K736" s="5"/>
      <c r="L736" s="5"/>
      <c r="M736" s="5"/>
      <c r="N736" s="5"/>
      <c r="O736" s="5"/>
      <c r="P736" s="4"/>
      <c r="Q736" s="201"/>
    </row>
    <row r="737" spans="2:17" s="1" customFormat="1" x14ac:dyDescent="0.2">
      <c r="B737" s="2"/>
      <c r="C737" s="3"/>
      <c r="D737" s="4"/>
      <c r="H737" s="4"/>
      <c r="I737" s="4"/>
      <c r="J737" s="5"/>
      <c r="K737" s="5"/>
      <c r="L737" s="5"/>
      <c r="M737" s="5"/>
      <c r="N737" s="5"/>
      <c r="O737" s="5"/>
      <c r="P737" s="4"/>
      <c r="Q737" s="201"/>
    </row>
    <row r="738" spans="2:17" s="1" customFormat="1" x14ac:dyDescent="0.2">
      <c r="B738" s="2"/>
      <c r="C738" s="3"/>
      <c r="D738" s="4"/>
      <c r="H738" s="4"/>
      <c r="I738" s="4"/>
      <c r="J738" s="5"/>
      <c r="K738" s="5"/>
      <c r="L738" s="5"/>
      <c r="M738" s="5"/>
      <c r="N738" s="5"/>
      <c r="O738" s="5"/>
      <c r="P738" s="4"/>
      <c r="Q738" s="201"/>
    </row>
    <row r="739" spans="2:17" s="1" customFormat="1" x14ac:dyDescent="0.2">
      <c r="B739" s="2"/>
      <c r="C739" s="3"/>
      <c r="D739" s="4"/>
      <c r="H739" s="4"/>
      <c r="I739" s="4"/>
      <c r="J739" s="5"/>
      <c r="K739" s="5"/>
      <c r="L739" s="5"/>
      <c r="M739" s="5"/>
      <c r="N739" s="5"/>
      <c r="O739" s="5"/>
      <c r="P739" s="4"/>
      <c r="Q739" s="201"/>
    </row>
    <row r="740" spans="2:17" s="1" customFormat="1" x14ac:dyDescent="0.2">
      <c r="B740" s="2"/>
      <c r="C740" s="3"/>
      <c r="D740" s="4"/>
      <c r="H740" s="4"/>
      <c r="I740" s="4"/>
      <c r="J740" s="5"/>
      <c r="K740" s="5"/>
      <c r="L740" s="5"/>
      <c r="M740" s="5"/>
      <c r="N740" s="5"/>
      <c r="O740" s="5"/>
      <c r="P740" s="4"/>
      <c r="Q740" s="201"/>
    </row>
    <row r="741" spans="2:17" s="1" customFormat="1" x14ac:dyDescent="0.2">
      <c r="B741" s="2"/>
      <c r="C741" s="3"/>
      <c r="D741" s="4"/>
      <c r="H741" s="4"/>
      <c r="I741" s="4"/>
      <c r="J741" s="5"/>
      <c r="K741" s="5"/>
      <c r="L741" s="5"/>
      <c r="M741" s="5"/>
      <c r="N741" s="5"/>
      <c r="O741" s="5"/>
      <c r="P741" s="4"/>
      <c r="Q741" s="201"/>
    </row>
    <row r="742" spans="2:17" s="1" customFormat="1" x14ac:dyDescent="0.2">
      <c r="B742" s="2"/>
      <c r="C742" s="3"/>
      <c r="D742" s="4"/>
      <c r="H742" s="4"/>
      <c r="I742" s="4"/>
      <c r="J742" s="5"/>
      <c r="K742" s="5"/>
      <c r="L742" s="5"/>
      <c r="M742" s="5"/>
      <c r="N742" s="5"/>
      <c r="O742" s="5"/>
      <c r="P742" s="4"/>
      <c r="Q742" s="201"/>
    </row>
    <row r="743" spans="2:17" s="1" customFormat="1" x14ac:dyDescent="0.2">
      <c r="B743" s="2"/>
      <c r="C743" s="3"/>
      <c r="D743" s="4"/>
      <c r="H743" s="4"/>
      <c r="I743" s="4"/>
      <c r="J743" s="5"/>
      <c r="K743" s="5"/>
      <c r="L743" s="5"/>
      <c r="M743" s="5"/>
      <c r="N743" s="5"/>
      <c r="O743" s="5"/>
      <c r="P743" s="4"/>
      <c r="Q743" s="201"/>
    </row>
    <row r="744" spans="2:17" s="1" customFormat="1" x14ac:dyDescent="0.2">
      <c r="B744" s="2"/>
      <c r="C744" s="3"/>
      <c r="D744" s="4"/>
      <c r="H744" s="4"/>
      <c r="I744" s="4"/>
      <c r="J744" s="5"/>
      <c r="K744" s="5"/>
      <c r="L744" s="5"/>
      <c r="M744" s="5"/>
      <c r="N744" s="5"/>
      <c r="O744" s="5"/>
      <c r="P744" s="4"/>
      <c r="Q744" s="201"/>
    </row>
    <row r="745" spans="2:17" s="1" customFormat="1" x14ac:dyDescent="0.2">
      <c r="B745" s="2"/>
      <c r="C745" s="3"/>
      <c r="D745" s="4"/>
      <c r="H745" s="4"/>
      <c r="I745" s="4"/>
      <c r="J745" s="5"/>
      <c r="K745" s="5"/>
      <c r="L745" s="5"/>
      <c r="M745" s="5"/>
      <c r="N745" s="5"/>
      <c r="O745" s="5"/>
      <c r="P745" s="4"/>
      <c r="Q745" s="201"/>
    </row>
    <row r="746" spans="2:17" s="1" customFormat="1" x14ac:dyDescent="0.2">
      <c r="B746" s="2"/>
      <c r="C746" s="3"/>
      <c r="D746" s="4"/>
      <c r="H746" s="4"/>
      <c r="I746" s="4"/>
      <c r="J746" s="5"/>
      <c r="K746" s="5"/>
      <c r="L746" s="5"/>
      <c r="M746" s="5"/>
      <c r="N746" s="5"/>
      <c r="O746" s="5"/>
      <c r="P746" s="4"/>
      <c r="Q746" s="201"/>
    </row>
    <row r="747" spans="2:17" s="1" customFormat="1" x14ac:dyDescent="0.2">
      <c r="B747" s="2"/>
      <c r="C747" s="3"/>
      <c r="D747" s="4"/>
      <c r="H747" s="4"/>
      <c r="I747" s="4"/>
      <c r="J747" s="5"/>
      <c r="K747" s="5"/>
      <c r="L747" s="5"/>
      <c r="M747" s="5"/>
      <c r="N747" s="5"/>
      <c r="O747" s="5"/>
      <c r="P747" s="4"/>
      <c r="Q747" s="201"/>
    </row>
    <row r="748" spans="2:17" s="1" customFormat="1" x14ac:dyDescent="0.2">
      <c r="B748" s="2"/>
      <c r="C748" s="3"/>
      <c r="D748" s="4"/>
      <c r="H748" s="4"/>
      <c r="I748" s="4"/>
      <c r="J748" s="5"/>
      <c r="K748" s="5"/>
      <c r="L748" s="5"/>
      <c r="M748" s="5"/>
      <c r="N748" s="5"/>
      <c r="O748" s="5"/>
      <c r="P748" s="4"/>
      <c r="Q748" s="201"/>
    </row>
    <row r="749" spans="2:17" s="1" customFormat="1" x14ac:dyDescent="0.2">
      <c r="B749" s="2"/>
      <c r="C749" s="3"/>
      <c r="D749" s="4"/>
      <c r="H749" s="4"/>
      <c r="I749" s="4"/>
      <c r="J749" s="5"/>
      <c r="K749" s="5"/>
      <c r="L749" s="5"/>
      <c r="M749" s="5"/>
      <c r="N749" s="5"/>
      <c r="O749" s="5"/>
      <c r="P749" s="4"/>
      <c r="Q749" s="201"/>
    </row>
    <row r="750" spans="2:17" s="1" customFormat="1" x14ac:dyDescent="0.2">
      <c r="B750" s="2"/>
      <c r="C750" s="3"/>
      <c r="D750" s="4"/>
      <c r="H750" s="4"/>
      <c r="I750" s="4"/>
      <c r="J750" s="5"/>
      <c r="K750" s="5"/>
      <c r="L750" s="5"/>
      <c r="M750" s="5"/>
      <c r="N750" s="5"/>
      <c r="O750" s="5"/>
      <c r="P750" s="4"/>
      <c r="Q750" s="201"/>
    </row>
    <row r="751" spans="2:17" s="1" customFormat="1" x14ac:dyDescent="0.2">
      <c r="B751" s="2"/>
      <c r="C751" s="3"/>
      <c r="D751" s="4"/>
      <c r="H751" s="4"/>
      <c r="I751" s="4"/>
      <c r="J751" s="5"/>
      <c r="K751" s="5"/>
      <c r="L751" s="5"/>
      <c r="M751" s="5"/>
      <c r="N751" s="5"/>
      <c r="O751" s="5"/>
      <c r="P751" s="4"/>
      <c r="Q751" s="201"/>
    </row>
    <row r="752" spans="2:17" s="1" customFormat="1" x14ac:dyDescent="0.2">
      <c r="B752" s="2"/>
      <c r="C752" s="3"/>
      <c r="D752" s="4"/>
      <c r="H752" s="4"/>
      <c r="I752" s="4"/>
      <c r="J752" s="5"/>
      <c r="K752" s="5"/>
      <c r="L752" s="5"/>
      <c r="M752" s="5"/>
      <c r="N752" s="5"/>
      <c r="O752" s="5"/>
      <c r="P752" s="4"/>
      <c r="Q752" s="201"/>
    </row>
    <row r="753" spans="2:17" s="1" customFormat="1" x14ac:dyDescent="0.2">
      <c r="B753" s="2"/>
      <c r="C753" s="3"/>
      <c r="D753" s="4"/>
      <c r="H753" s="4"/>
      <c r="I753" s="4"/>
      <c r="J753" s="5"/>
      <c r="K753" s="5"/>
      <c r="L753" s="5"/>
      <c r="M753" s="5"/>
      <c r="N753" s="5"/>
      <c r="O753" s="5"/>
      <c r="P753" s="4"/>
      <c r="Q753" s="201"/>
    </row>
    <row r="754" spans="2:17" s="1" customFormat="1" x14ac:dyDescent="0.2">
      <c r="B754" s="2"/>
      <c r="C754" s="3"/>
      <c r="D754" s="4"/>
      <c r="H754" s="4"/>
      <c r="I754" s="4"/>
      <c r="J754" s="5"/>
      <c r="K754" s="5"/>
      <c r="L754" s="5"/>
      <c r="M754" s="5"/>
      <c r="N754" s="5"/>
      <c r="O754" s="5"/>
      <c r="P754" s="4"/>
      <c r="Q754" s="201"/>
    </row>
    <row r="755" spans="2:17" s="1" customFormat="1" x14ac:dyDescent="0.2">
      <c r="B755" s="2"/>
      <c r="C755" s="3"/>
      <c r="D755" s="4"/>
      <c r="H755" s="4"/>
      <c r="I755" s="4"/>
      <c r="J755" s="5"/>
      <c r="K755" s="5"/>
      <c r="L755" s="5"/>
      <c r="M755" s="5"/>
      <c r="N755" s="5"/>
      <c r="O755" s="5"/>
      <c r="P755" s="4"/>
      <c r="Q755" s="201"/>
    </row>
    <row r="756" spans="2:17" s="1" customFormat="1" x14ac:dyDescent="0.2">
      <c r="B756" s="2"/>
      <c r="C756" s="3"/>
      <c r="D756" s="4"/>
      <c r="H756" s="4"/>
      <c r="I756" s="4"/>
      <c r="J756" s="5"/>
      <c r="K756" s="5"/>
      <c r="L756" s="5"/>
      <c r="M756" s="5"/>
      <c r="N756" s="5"/>
      <c r="O756" s="5"/>
      <c r="P756" s="4"/>
      <c r="Q756" s="201"/>
    </row>
    <row r="757" spans="2:17" s="1" customFormat="1" x14ac:dyDescent="0.2">
      <c r="B757" s="2"/>
      <c r="C757" s="3"/>
      <c r="D757" s="4"/>
      <c r="H757" s="4"/>
      <c r="I757" s="4"/>
      <c r="J757" s="5"/>
      <c r="K757" s="5"/>
      <c r="L757" s="5"/>
      <c r="M757" s="5"/>
      <c r="N757" s="5"/>
      <c r="O757" s="5"/>
      <c r="P757" s="4"/>
      <c r="Q757" s="201"/>
    </row>
    <row r="758" spans="2:17" s="1" customFormat="1" x14ac:dyDescent="0.2">
      <c r="B758" s="2"/>
      <c r="C758" s="3"/>
      <c r="D758" s="4"/>
      <c r="H758" s="4"/>
      <c r="I758" s="4"/>
      <c r="J758" s="5"/>
      <c r="K758" s="5"/>
      <c r="L758" s="5"/>
      <c r="M758" s="5"/>
      <c r="N758" s="5"/>
      <c r="O758" s="5"/>
      <c r="P758" s="4"/>
      <c r="Q758" s="201"/>
    </row>
    <row r="759" spans="2:17" s="1" customFormat="1" x14ac:dyDescent="0.2">
      <c r="B759" s="2"/>
      <c r="C759" s="3"/>
      <c r="D759" s="4"/>
      <c r="H759" s="4"/>
      <c r="I759" s="4"/>
      <c r="J759" s="5"/>
      <c r="K759" s="5"/>
      <c r="L759" s="5"/>
      <c r="M759" s="5"/>
      <c r="N759" s="5"/>
      <c r="O759" s="5"/>
      <c r="P759" s="4"/>
      <c r="Q759" s="201"/>
    </row>
    <row r="760" spans="2:17" s="1" customFormat="1" x14ac:dyDescent="0.2">
      <c r="B760" s="2"/>
      <c r="C760" s="3"/>
      <c r="D760" s="4"/>
      <c r="H760" s="4"/>
      <c r="I760" s="4"/>
      <c r="J760" s="5"/>
      <c r="K760" s="5"/>
      <c r="L760" s="5"/>
      <c r="M760" s="5"/>
      <c r="N760" s="5"/>
      <c r="O760" s="5"/>
      <c r="P760" s="4"/>
      <c r="Q760" s="201"/>
    </row>
    <row r="761" spans="2:17" s="1" customFormat="1" x14ac:dyDescent="0.2">
      <c r="B761" s="2"/>
      <c r="C761" s="3"/>
      <c r="D761" s="4"/>
      <c r="H761" s="4"/>
      <c r="I761" s="4"/>
      <c r="J761" s="5"/>
      <c r="K761" s="5"/>
      <c r="L761" s="5"/>
      <c r="M761" s="5"/>
      <c r="N761" s="5"/>
      <c r="O761" s="5"/>
      <c r="P761" s="4"/>
      <c r="Q761" s="201"/>
    </row>
    <row r="762" spans="2:17" s="1" customFormat="1" x14ac:dyDescent="0.2">
      <c r="B762" s="2"/>
      <c r="C762" s="3"/>
      <c r="D762" s="4"/>
      <c r="H762" s="4"/>
      <c r="I762" s="4"/>
      <c r="J762" s="5"/>
      <c r="K762" s="5"/>
      <c r="L762" s="5"/>
      <c r="M762" s="5"/>
      <c r="N762" s="5"/>
      <c r="O762" s="5"/>
      <c r="P762" s="4"/>
      <c r="Q762" s="201"/>
    </row>
    <row r="763" spans="2:17" s="1" customFormat="1" x14ac:dyDescent="0.2">
      <c r="B763" s="2"/>
      <c r="C763" s="3"/>
      <c r="D763" s="4"/>
      <c r="H763" s="4"/>
      <c r="I763" s="4"/>
      <c r="J763" s="5"/>
      <c r="K763" s="5"/>
      <c r="L763" s="5"/>
      <c r="M763" s="5"/>
      <c r="N763" s="5"/>
      <c r="O763" s="5"/>
      <c r="P763" s="4"/>
      <c r="Q763" s="201"/>
    </row>
    <row r="764" spans="2:17" s="1" customFormat="1" x14ac:dyDescent="0.2">
      <c r="B764" s="2"/>
      <c r="C764" s="3"/>
      <c r="D764" s="4"/>
      <c r="H764" s="4"/>
      <c r="I764" s="4"/>
      <c r="J764" s="5"/>
      <c r="K764" s="5"/>
      <c r="L764" s="5"/>
      <c r="M764" s="5"/>
      <c r="N764" s="5"/>
      <c r="O764" s="5"/>
      <c r="P764" s="4"/>
      <c r="Q764" s="201"/>
    </row>
    <row r="765" spans="2:17" s="1" customFormat="1" x14ac:dyDescent="0.2">
      <c r="B765" s="2"/>
      <c r="C765" s="3"/>
      <c r="D765" s="4"/>
      <c r="H765" s="4"/>
      <c r="I765" s="4"/>
      <c r="J765" s="5"/>
      <c r="K765" s="5"/>
      <c r="L765" s="5"/>
      <c r="M765" s="5"/>
      <c r="N765" s="5"/>
      <c r="O765" s="5"/>
      <c r="P765" s="4"/>
      <c r="Q765" s="201"/>
    </row>
    <row r="766" spans="2:17" s="1" customFormat="1" x14ac:dyDescent="0.2">
      <c r="B766" s="2"/>
      <c r="C766" s="3"/>
      <c r="D766" s="4"/>
      <c r="H766" s="4"/>
      <c r="I766" s="4"/>
      <c r="J766" s="5"/>
      <c r="K766" s="5"/>
      <c r="L766" s="5"/>
      <c r="M766" s="5"/>
      <c r="N766" s="5"/>
      <c r="O766" s="5"/>
      <c r="P766" s="4"/>
      <c r="Q766" s="201"/>
    </row>
    <row r="767" spans="2:17" s="1" customFormat="1" x14ac:dyDescent="0.2">
      <c r="B767" s="2"/>
      <c r="C767" s="3"/>
      <c r="D767" s="4"/>
      <c r="H767" s="4"/>
      <c r="I767" s="4"/>
      <c r="J767" s="5"/>
      <c r="K767" s="5"/>
      <c r="L767" s="5"/>
      <c r="M767" s="5"/>
      <c r="N767" s="5"/>
      <c r="O767" s="5"/>
      <c r="P767" s="4"/>
      <c r="Q767" s="201"/>
    </row>
    <row r="768" spans="2:17" s="1" customFormat="1" x14ac:dyDescent="0.2">
      <c r="B768" s="2"/>
      <c r="C768" s="3"/>
      <c r="D768" s="4"/>
      <c r="H768" s="4"/>
      <c r="I768" s="4"/>
      <c r="J768" s="5"/>
      <c r="K768" s="5"/>
      <c r="L768" s="5"/>
      <c r="M768" s="5"/>
      <c r="N768" s="5"/>
      <c r="O768" s="5"/>
      <c r="P768" s="4"/>
      <c r="Q768" s="201"/>
    </row>
    <row r="769" spans="2:17" s="1" customFormat="1" x14ac:dyDescent="0.2">
      <c r="B769" s="2"/>
      <c r="C769" s="3"/>
      <c r="D769" s="4"/>
      <c r="H769" s="4"/>
      <c r="I769" s="4"/>
      <c r="J769" s="5"/>
      <c r="K769" s="5"/>
      <c r="L769" s="5"/>
      <c r="M769" s="5"/>
      <c r="N769" s="5"/>
      <c r="O769" s="5"/>
      <c r="P769" s="4"/>
      <c r="Q769" s="201"/>
    </row>
    <row r="770" spans="2:17" s="1" customFormat="1" x14ac:dyDescent="0.2">
      <c r="B770" s="2"/>
      <c r="C770" s="3"/>
      <c r="D770" s="4"/>
      <c r="H770" s="4"/>
      <c r="I770" s="4"/>
      <c r="J770" s="5"/>
      <c r="K770" s="5"/>
      <c r="L770" s="5"/>
      <c r="M770" s="5"/>
      <c r="N770" s="5"/>
      <c r="O770" s="5"/>
      <c r="P770" s="4"/>
      <c r="Q770" s="201"/>
    </row>
    <row r="771" spans="2:17" s="1" customFormat="1" x14ac:dyDescent="0.2">
      <c r="B771" s="2"/>
      <c r="C771" s="3"/>
      <c r="D771" s="4"/>
      <c r="H771" s="4"/>
      <c r="I771" s="4"/>
      <c r="J771" s="5"/>
      <c r="K771" s="5"/>
      <c r="L771" s="5"/>
      <c r="M771" s="5"/>
      <c r="N771" s="5"/>
      <c r="O771" s="5"/>
      <c r="P771" s="4"/>
      <c r="Q771" s="201"/>
    </row>
    <row r="772" spans="2:17" s="1" customFormat="1" x14ac:dyDescent="0.2">
      <c r="B772" s="2"/>
      <c r="C772" s="3"/>
      <c r="D772" s="4"/>
      <c r="H772" s="4"/>
      <c r="I772" s="4"/>
      <c r="J772" s="5"/>
      <c r="K772" s="5"/>
      <c r="L772" s="5"/>
      <c r="M772" s="5"/>
      <c r="N772" s="5"/>
      <c r="O772" s="5"/>
      <c r="P772" s="4"/>
      <c r="Q772" s="201"/>
    </row>
    <row r="773" spans="2:17" s="1" customFormat="1" x14ac:dyDescent="0.2">
      <c r="B773" s="2"/>
      <c r="C773" s="3"/>
      <c r="D773" s="4"/>
      <c r="H773" s="4"/>
      <c r="I773" s="4"/>
      <c r="J773" s="5"/>
      <c r="K773" s="5"/>
      <c r="L773" s="5"/>
      <c r="M773" s="5"/>
      <c r="N773" s="5"/>
      <c r="O773" s="5"/>
      <c r="P773" s="4"/>
      <c r="Q773" s="201"/>
    </row>
    <row r="774" spans="2:17" s="1" customFormat="1" x14ac:dyDescent="0.2">
      <c r="B774" s="2"/>
      <c r="C774" s="3"/>
      <c r="D774" s="4"/>
      <c r="H774" s="4"/>
      <c r="I774" s="4"/>
      <c r="J774" s="5"/>
      <c r="K774" s="5"/>
      <c r="L774" s="5"/>
      <c r="M774" s="5"/>
      <c r="N774" s="5"/>
      <c r="O774" s="5"/>
      <c r="P774" s="4"/>
      <c r="Q774" s="201"/>
    </row>
    <row r="775" spans="2:17" s="1" customFormat="1" x14ac:dyDescent="0.2">
      <c r="B775" s="2"/>
      <c r="C775" s="3"/>
      <c r="D775" s="4"/>
      <c r="H775" s="4"/>
      <c r="I775" s="4"/>
      <c r="J775" s="5"/>
      <c r="K775" s="5"/>
      <c r="L775" s="5"/>
      <c r="M775" s="5"/>
      <c r="N775" s="5"/>
      <c r="O775" s="5"/>
      <c r="P775" s="4"/>
      <c r="Q775" s="201"/>
    </row>
    <row r="776" spans="2:17" s="1" customFormat="1" x14ac:dyDescent="0.2">
      <c r="B776" s="2"/>
      <c r="C776" s="3"/>
      <c r="D776" s="4"/>
      <c r="H776" s="4"/>
      <c r="I776" s="4"/>
      <c r="J776" s="5"/>
      <c r="K776" s="5"/>
      <c r="L776" s="5"/>
      <c r="M776" s="5"/>
      <c r="N776" s="5"/>
      <c r="O776" s="5"/>
      <c r="P776" s="4"/>
      <c r="Q776" s="201"/>
    </row>
    <row r="777" spans="2:17" s="1" customFormat="1" x14ac:dyDescent="0.2">
      <c r="B777" s="2"/>
      <c r="C777" s="3"/>
      <c r="D777" s="4"/>
      <c r="H777" s="4"/>
      <c r="I777" s="4"/>
      <c r="J777" s="5"/>
      <c r="K777" s="5"/>
      <c r="L777" s="5"/>
      <c r="M777" s="5"/>
      <c r="N777" s="5"/>
      <c r="O777" s="5"/>
      <c r="P777" s="4"/>
      <c r="Q777" s="201"/>
    </row>
    <row r="778" spans="2:17" s="1" customFormat="1" x14ac:dyDescent="0.2">
      <c r="B778" s="2"/>
      <c r="C778" s="3"/>
      <c r="D778" s="4"/>
      <c r="H778" s="4"/>
      <c r="I778" s="4"/>
      <c r="J778" s="5"/>
      <c r="K778" s="5"/>
      <c r="L778" s="5"/>
      <c r="M778" s="5"/>
      <c r="N778" s="5"/>
      <c r="O778" s="5"/>
      <c r="P778" s="4"/>
      <c r="Q778" s="201"/>
    </row>
    <row r="779" spans="2:17" s="1" customFormat="1" x14ac:dyDescent="0.2">
      <c r="B779" s="2"/>
      <c r="C779" s="3"/>
      <c r="D779" s="4"/>
      <c r="H779" s="4"/>
      <c r="I779" s="4"/>
      <c r="J779" s="5"/>
      <c r="K779" s="5"/>
      <c r="L779" s="5"/>
      <c r="M779" s="5"/>
      <c r="N779" s="5"/>
      <c r="O779" s="5"/>
      <c r="P779" s="4"/>
      <c r="Q779" s="201"/>
    </row>
    <row r="780" spans="2:17" s="1" customFormat="1" x14ac:dyDescent="0.2">
      <c r="B780" s="2"/>
      <c r="C780" s="3"/>
      <c r="D780" s="4"/>
      <c r="H780" s="4"/>
      <c r="I780" s="4"/>
      <c r="J780" s="5"/>
      <c r="K780" s="5"/>
      <c r="L780" s="5"/>
      <c r="M780" s="5"/>
      <c r="N780" s="5"/>
      <c r="O780" s="5"/>
      <c r="P780" s="4"/>
      <c r="Q780" s="201"/>
    </row>
    <row r="781" spans="2:17" s="1" customFormat="1" x14ac:dyDescent="0.2">
      <c r="B781" s="2"/>
      <c r="C781" s="3"/>
      <c r="D781" s="4"/>
      <c r="H781" s="4"/>
      <c r="I781" s="4"/>
      <c r="J781" s="5"/>
      <c r="K781" s="5"/>
      <c r="L781" s="5"/>
      <c r="M781" s="5"/>
      <c r="N781" s="5"/>
      <c r="O781" s="5"/>
      <c r="P781" s="4"/>
      <c r="Q781" s="201"/>
    </row>
    <row r="782" spans="2:17" s="1" customFormat="1" x14ac:dyDescent="0.2">
      <c r="B782" s="2"/>
      <c r="C782" s="3"/>
      <c r="D782" s="4"/>
      <c r="H782" s="4"/>
      <c r="I782" s="4"/>
      <c r="J782" s="5"/>
      <c r="K782" s="5"/>
      <c r="L782" s="5"/>
      <c r="M782" s="5"/>
      <c r="N782" s="5"/>
      <c r="O782" s="5"/>
      <c r="P782" s="4"/>
      <c r="Q782" s="201"/>
    </row>
    <row r="783" spans="2:17" s="1" customFormat="1" x14ac:dyDescent="0.2">
      <c r="B783" s="2"/>
      <c r="C783" s="3"/>
      <c r="D783" s="4"/>
      <c r="H783" s="4"/>
      <c r="I783" s="4"/>
      <c r="J783" s="5"/>
      <c r="K783" s="5"/>
      <c r="L783" s="5"/>
      <c r="M783" s="5"/>
      <c r="N783" s="5"/>
      <c r="O783" s="5"/>
      <c r="P783" s="4"/>
      <c r="Q783" s="201"/>
    </row>
    <row r="784" spans="2:17" s="1" customFormat="1" x14ac:dyDescent="0.2">
      <c r="B784" s="2"/>
      <c r="C784" s="3"/>
      <c r="D784" s="4"/>
      <c r="H784" s="4"/>
      <c r="I784" s="4"/>
      <c r="J784" s="5"/>
      <c r="K784" s="5"/>
      <c r="L784" s="5"/>
      <c r="M784" s="5"/>
      <c r="N784" s="5"/>
      <c r="O784" s="5"/>
      <c r="P784" s="4"/>
      <c r="Q784" s="201"/>
    </row>
    <row r="785" spans="2:17" s="1" customFormat="1" x14ac:dyDescent="0.2">
      <c r="B785" s="2"/>
      <c r="C785" s="3"/>
      <c r="D785" s="4"/>
      <c r="H785" s="4"/>
      <c r="I785" s="4"/>
      <c r="J785" s="5"/>
      <c r="K785" s="5"/>
      <c r="L785" s="5"/>
      <c r="M785" s="5"/>
      <c r="N785" s="5"/>
      <c r="O785" s="5"/>
      <c r="P785" s="4"/>
      <c r="Q785" s="201"/>
    </row>
    <row r="786" spans="2:17" s="1" customFormat="1" x14ac:dyDescent="0.2">
      <c r="B786" s="2"/>
      <c r="C786" s="3"/>
      <c r="D786" s="4"/>
      <c r="H786" s="4"/>
      <c r="I786" s="4"/>
      <c r="J786" s="5"/>
      <c r="K786" s="5"/>
      <c r="L786" s="5"/>
      <c r="M786" s="5"/>
      <c r="N786" s="5"/>
      <c r="O786" s="5"/>
      <c r="P786" s="4"/>
      <c r="Q786" s="201"/>
    </row>
    <row r="787" spans="2:17" s="1" customFormat="1" x14ac:dyDescent="0.2">
      <c r="B787" s="2"/>
      <c r="C787" s="3"/>
      <c r="D787" s="4"/>
      <c r="H787" s="4"/>
      <c r="I787" s="4"/>
      <c r="J787" s="5"/>
      <c r="K787" s="5"/>
      <c r="L787" s="5"/>
      <c r="M787" s="5"/>
      <c r="N787" s="5"/>
      <c r="O787" s="5"/>
      <c r="P787" s="4"/>
      <c r="Q787" s="201"/>
    </row>
    <row r="788" spans="2:17" s="1" customFormat="1" x14ac:dyDescent="0.2">
      <c r="B788" s="2"/>
      <c r="C788" s="3"/>
      <c r="D788" s="4"/>
      <c r="H788" s="4"/>
      <c r="I788" s="4"/>
      <c r="J788" s="5"/>
      <c r="K788" s="5"/>
      <c r="L788" s="5"/>
      <c r="M788" s="5"/>
      <c r="N788" s="5"/>
      <c r="O788" s="5"/>
      <c r="P788" s="4"/>
      <c r="Q788" s="201"/>
    </row>
    <row r="789" spans="2:17" s="1" customFormat="1" x14ac:dyDescent="0.2">
      <c r="B789" s="2"/>
      <c r="C789" s="3"/>
      <c r="D789" s="4"/>
      <c r="H789" s="4"/>
      <c r="I789" s="4"/>
      <c r="J789" s="5"/>
      <c r="K789" s="5"/>
      <c r="L789" s="5"/>
      <c r="M789" s="5"/>
      <c r="N789" s="5"/>
      <c r="O789" s="5"/>
      <c r="P789" s="4"/>
      <c r="Q789" s="201"/>
    </row>
    <row r="790" spans="2:17" s="1" customFormat="1" x14ac:dyDescent="0.2">
      <c r="B790" s="2"/>
      <c r="C790" s="3"/>
      <c r="D790" s="4"/>
      <c r="H790" s="4"/>
      <c r="I790" s="4"/>
      <c r="J790" s="5"/>
      <c r="K790" s="5"/>
      <c r="L790" s="5"/>
      <c r="M790" s="5"/>
      <c r="N790" s="5"/>
      <c r="O790" s="5"/>
      <c r="P790" s="4"/>
      <c r="Q790" s="201"/>
    </row>
    <row r="791" spans="2:17" s="1" customFormat="1" x14ac:dyDescent="0.2">
      <c r="B791" s="2"/>
      <c r="C791" s="3"/>
      <c r="D791" s="4"/>
      <c r="H791" s="4"/>
      <c r="I791" s="4"/>
      <c r="J791" s="5"/>
      <c r="K791" s="5"/>
      <c r="L791" s="5"/>
      <c r="M791" s="5"/>
      <c r="N791" s="5"/>
      <c r="O791" s="5"/>
      <c r="P791" s="4"/>
      <c r="Q791" s="201"/>
    </row>
    <row r="792" spans="2:17" s="1" customFormat="1" x14ac:dyDescent="0.2">
      <c r="B792" s="2"/>
      <c r="C792" s="3"/>
      <c r="D792" s="4"/>
      <c r="H792" s="4"/>
      <c r="I792" s="4"/>
      <c r="J792" s="5"/>
      <c r="K792" s="5"/>
      <c r="L792" s="5"/>
      <c r="M792" s="5"/>
      <c r="N792" s="5"/>
      <c r="O792" s="5"/>
      <c r="P792" s="4"/>
      <c r="Q792" s="201"/>
    </row>
    <row r="793" spans="2:17" s="1" customFormat="1" x14ac:dyDescent="0.2">
      <c r="B793" s="2"/>
      <c r="C793" s="3"/>
      <c r="D793" s="4"/>
      <c r="H793" s="4"/>
      <c r="I793" s="4"/>
      <c r="J793" s="5"/>
      <c r="K793" s="5"/>
      <c r="L793" s="5"/>
      <c r="M793" s="5"/>
      <c r="N793" s="5"/>
      <c r="O793" s="5"/>
      <c r="P793" s="4"/>
      <c r="Q793" s="201"/>
    </row>
    <row r="794" spans="2:17" s="1" customFormat="1" x14ac:dyDescent="0.2">
      <c r="B794" s="2"/>
      <c r="C794" s="3"/>
      <c r="D794" s="4"/>
      <c r="H794" s="4"/>
      <c r="I794" s="4"/>
      <c r="J794" s="5"/>
      <c r="K794" s="5"/>
      <c r="L794" s="5"/>
      <c r="M794" s="5"/>
      <c r="N794" s="5"/>
      <c r="O794" s="5"/>
      <c r="P794" s="4"/>
      <c r="Q794" s="201"/>
    </row>
    <row r="795" spans="2:17" s="1" customFormat="1" x14ac:dyDescent="0.2">
      <c r="B795" s="2"/>
      <c r="C795" s="3"/>
      <c r="D795" s="4"/>
      <c r="H795" s="4"/>
      <c r="I795" s="4"/>
      <c r="J795" s="5"/>
      <c r="K795" s="5"/>
      <c r="L795" s="5"/>
      <c r="M795" s="5"/>
      <c r="N795" s="5"/>
      <c r="O795" s="5"/>
      <c r="P795" s="4"/>
      <c r="Q795" s="201"/>
    </row>
    <row r="796" spans="2:17" s="1" customFormat="1" x14ac:dyDescent="0.2">
      <c r="B796" s="2"/>
      <c r="C796" s="3"/>
      <c r="D796" s="4"/>
      <c r="H796" s="4"/>
      <c r="I796" s="4"/>
      <c r="J796" s="5"/>
      <c r="K796" s="5"/>
      <c r="L796" s="5"/>
      <c r="M796" s="5"/>
      <c r="N796" s="5"/>
      <c r="O796" s="5"/>
      <c r="P796" s="4"/>
      <c r="Q796" s="201"/>
    </row>
    <row r="797" spans="2:17" s="1" customFormat="1" x14ac:dyDescent="0.2">
      <c r="B797" s="2"/>
      <c r="C797" s="3"/>
      <c r="D797" s="4"/>
      <c r="H797" s="4"/>
      <c r="I797" s="4"/>
      <c r="J797" s="5"/>
      <c r="K797" s="5"/>
      <c r="L797" s="5"/>
      <c r="M797" s="5"/>
      <c r="N797" s="5"/>
      <c r="O797" s="5"/>
      <c r="P797" s="4"/>
      <c r="Q797" s="201"/>
    </row>
    <row r="798" spans="2:17" s="1" customFormat="1" x14ac:dyDescent="0.2">
      <c r="B798" s="2"/>
      <c r="C798" s="3"/>
      <c r="D798" s="4"/>
      <c r="H798" s="4"/>
      <c r="I798" s="4"/>
      <c r="J798" s="5"/>
      <c r="K798" s="5"/>
      <c r="L798" s="5"/>
      <c r="M798" s="5"/>
      <c r="N798" s="5"/>
      <c r="O798" s="5"/>
      <c r="P798" s="4"/>
      <c r="Q798" s="201"/>
    </row>
    <row r="799" spans="2:17" s="1" customFormat="1" x14ac:dyDescent="0.2">
      <c r="B799" s="2"/>
      <c r="C799" s="3"/>
      <c r="D799" s="4"/>
      <c r="H799" s="4"/>
      <c r="I799" s="4"/>
      <c r="J799" s="5"/>
      <c r="K799" s="5"/>
      <c r="L799" s="5"/>
      <c r="M799" s="5"/>
      <c r="N799" s="5"/>
      <c r="O799" s="5"/>
      <c r="P799" s="4"/>
      <c r="Q799" s="201"/>
    </row>
    <row r="800" spans="2:17" s="1" customFormat="1" x14ac:dyDescent="0.2">
      <c r="B800" s="2"/>
      <c r="C800" s="3"/>
      <c r="D800" s="4"/>
      <c r="H800" s="4"/>
      <c r="I800" s="4"/>
      <c r="J800" s="5"/>
      <c r="K800" s="5"/>
      <c r="L800" s="5"/>
      <c r="M800" s="5"/>
      <c r="N800" s="5"/>
      <c r="O800" s="5"/>
      <c r="P800" s="4"/>
      <c r="Q800" s="201"/>
    </row>
    <row r="801" spans="2:17" s="1" customFormat="1" x14ac:dyDescent="0.2">
      <c r="B801" s="2"/>
      <c r="C801" s="3"/>
      <c r="D801" s="4"/>
      <c r="H801" s="4"/>
      <c r="I801" s="4"/>
      <c r="J801" s="5"/>
      <c r="K801" s="5"/>
      <c r="L801" s="5"/>
      <c r="M801" s="5"/>
      <c r="N801" s="5"/>
      <c r="O801" s="5"/>
      <c r="P801" s="4"/>
      <c r="Q801" s="201"/>
    </row>
    <row r="802" spans="2:17" s="1" customFormat="1" x14ac:dyDescent="0.2">
      <c r="B802" s="2"/>
      <c r="C802" s="3"/>
      <c r="D802" s="4"/>
      <c r="H802" s="4"/>
      <c r="I802" s="4"/>
      <c r="J802" s="5"/>
      <c r="K802" s="5"/>
      <c r="L802" s="5"/>
      <c r="M802" s="5"/>
      <c r="N802" s="5"/>
      <c r="O802" s="5"/>
      <c r="P802" s="4"/>
      <c r="Q802" s="201"/>
    </row>
    <row r="803" spans="2:17" s="1" customFormat="1" x14ac:dyDescent="0.2">
      <c r="B803" s="2"/>
      <c r="C803" s="3"/>
      <c r="D803" s="4"/>
      <c r="H803" s="4"/>
      <c r="I803" s="4"/>
      <c r="J803" s="5"/>
      <c r="K803" s="5"/>
      <c r="L803" s="5"/>
      <c r="M803" s="5"/>
      <c r="N803" s="5"/>
      <c r="O803" s="5"/>
      <c r="P803" s="4"/>
      <c r="Q803" s="201"/>
    </row>
    <row r="804" spans="2:17" s="1" customFormat="1" x14ac:dyDescent="0.2">
      <c r="B804" s="2"/>
      <c r="C804" s="3"/>
      <c r="D804" s="4"/>
      <c r="H804" s="4"/>
      <c r="I804" s="4"/>
      <c r="J804" s="5"/>
      <c r="K804" s="5"/>
      <c r="L804" s="5"/>
      <c r="M804" s="5"/>
      <c r="N804" s="5"/>
      <c r="O804" s="5"/>
      <c r="P804" s="4"/>
      <c r="Q804" s="201"/>
    </row>
    <row r="805" spans="2:17" s="1" customFormat="1" x14ac:dyDescent="0.2">
      <c r="B805" s="2"/>
      <c r="C805" s="3"/>
      <c r="D805" s="4"/>
      <c r="H805" s="4"/>
      <c r="I805" s="4"/>
      <c r="J805" s="5"/>
      <c r="K805" s="5"/>
      <c r="L805" s="5"/>
      <c r="M805" s="5"/>
      <c r="N805" s="5"/>
      <c r="O805" s="5"/>
      <c r="P805" s="4"/>
      <c r="Q805" s="201"/>
    </row>
    <row r="806" spans="2:17" s="1" customFormat="1" x14ac:dyDescent="0.2">
      <c r="B806" s="2"/>
      <c r="C806" s="3"/>
      <c r="D806" s="4"/>
      <c r="H806" s="4"/>
      <c r="I806" s="4"/>
      <c r="J806" s="5"/>
      <c r="K806" s="5"/>
      <c r="L806" s="5"/>
      <c r="M806" s="5"/>
      <c r="N806" s="5"/>
      <c r="O806" s="5"/>
      <c r="P806" s="4"/>
      <c r="Q806" s="201"/>
    </row>
    <row r="807" spans="2:17" s="1" customFormat="1" x14ac:dyDescent="0.2">
      <c r="B807" s="2"/>
      <c r="C807" s="3"/>
      <c r="D807" s="4"/>
      <c r="H807" s="4"/>
      <c r="I807" s="4"/>
      <c r="J807" s="5"/>
      <c r="K807" s="5"/>
      <c r="L807" s="5"/>
      <c r="M807" s="5"/>
      <c r="N807" s="5"/>
      <c r="O807" s="5"/>
      <c r="P807" s="4"/>
      <c r="Q807" s="201"/>
    </row>
    <row r="808" spans="2:17" s="1" customFormat="1" x14ac:dyDescent="0.2">
      <c r="B808" s="2"/>
      <c r="C808" s="3"/>
      <c r="D808" s="4"/>
      <c r="H808" s="4"/>
      <c r="I808" s="4"/>
      <c r="J808" s="5"/>
      <c r="K808" s="5"/>
      <c r="L808" s="5"/>
      <c r="M808" s="5"/>
      <c r="N808" s="5"/>
      <c r="O808" s="5"/>
      <c r="P808" s="4"/>
      <c r="Q808" s="201"/>
    </row>
    <row r="809" spans="2:17" s="1" customFormat="1" x14ac:dyDescent="0.2">
      <c r="B809" s="2"/>
      <c r="C809" s="3"/>
      <c r="D809" s="4"/>
      <c r="H809" s="4"/>
      <c r="I809" s="4"/>
      <c r="J809" s="5"/>
      <c r="K809" s="5"/>
      <c r="L809" s="5"/>
      <c r="M809" s="5"/>
      <c r="N809" s="5"/>
      <c r="O809" s="5"/>
      <c r="P809" s="4"/>
      <c r="Q809" s="201"/>
    </row>
    <row r="810" spans="2:17" s="1" customFormat="1" x14ac:dyDescent="0.2">
      <c r="B810" s="2"/>
      <c r="C810" s="3"/>
      <c r="D810" s="4"/>
      <c r="H810" s="4"/>
      <c r="I810" s="4"/>
      <c r="J810" s="5"/>
      <c r="K810" s="5"/>
      <c r="L810" s="5"/>
      <c r="M810" s="5"/>
      <c r="N810" s="5"/>
      <c r="O810" s="5"/>
      <c r="P810" s="4"/>
      <c r="Q810" s="201"/>
    </row>
    <row r="811" spans="2:17" s="1" customFormat="1" x14ac:dyDescent="0.2">
      <c r="B811" s="2"/>
      <c r="C811" s="3"/>
      <c r="D811" s="4"/>
      <c r="H811" s="4"/>
      <c r="I811" s="4"/>
      <c r="J811" s="5"/>
      <c r="K811" s="5"/>
      <c r="L811" s="5"/>
      <c r="M811" s="5"/>
      <c r="N811" s="5"/>
      <c r="O811" s="5"/>
      <c r="P811" s="4"/>
      <c r="Q811" s="201"/>
    </row>
    <row r="812" spans="2:17" s="1" customFormat="1" x14ac:dyDescent="0.2">
      <c r="B812" s="2"/>
      <c r="C812" s="3"/>
      <c r="D812" s="4"/>
      <c r="H812" s="4"/>
      <c r="I812" s="4"/>
      <c r="J812" s="5"/>
      <c r="K812" s="5"/>
      <c r="L812" s="5"/>
      <c r="M812" s="5"/>
      <c r="N812" s="5"/>
      <c r="O812" s="5"/>
      <c r="P812" s="4"/>
      <c r="Q812" s="201"/>
    </row>
    <row r="813" spans="2:17" s="1" customFormat="1" x14ac:dyDescent="0.2">
      <c r="B813" s="2"/>
      <c r="C813" s="3"/>
      <c r="D813" s="4"/>
      <c r="H813" s="4"/>
      <c r="I813" s="4"/>
      <c r="J813" s="5"/>
      <c r="K813" s="5"/>
      <c r="L813" s="5"/>
      <c r="M813" s="5"/>
      <c r="N813" s="5"/>
      <c r="O813" s="5"/>
      <c r="P813" s="4"/>
      <c r="Q813" s="201"/>
    </row>
    <row r="814" spans="2:17" s="1" customFormat="1" x14ac:dyDescent="0.2">
      <c r="B814" s="2"/>
      <c r="C814" s="3"/>
      <c r="D814" s="4"/>
      <c r="H814" s="4"/>
      <c r="I814" s="4"/>
      <c r="J814" s="5"/>
      <c r="K814" s="5"/>
      <c r="L814" s="5"/>
      <c r="M814" s="5"/>
      <c r="N814" s="5"/>
      <c r="O814" s="5"/>
      <c r="P814" s="4"/>
      <c r="Q814" s="201"/>
    </row>
    <row r="815" spans="2:17" s="1" customFormat="1" x14ac:dyDescent="0.2">
      <c r="B815" s="2"/>
      <c r="C815" s="3"/>
      <c r="D815" s="4"/>
      <c r="H815" s="4"/>
      <c r="I815" s="4"/>
      <c r="J815" s="5"/>
      <c r="K815" s="5"/>
      <c r="L815" s="5"/>
      <c r="M815" s="5"/>
      <c r="N815" s="5"/>
      <c r="O815" s="5"/>
      <c r="P815" s="4"/>
      <c r="Q815" s="201"/>
    </row>
    <row r="816" spans="2:17" s="1" customFormat="1" x14ac:dyDescent="0.2">
      <c r="B816" s="2"/>
      <c r="C816" s="3"/>
      <c r="D816" s="4"/>
      <c r="H816" s="4"/>
      <c r="I816" s="4"/>
      <c r="J816" s="5"/>
      <c r="K816" s="5"/>
      <c r="L816" s="5"/>
      <c r="M816" s="5"/>
      <c r="N816" s="5"/>
      <c r="O816" s="5"/>
      <c r="P816" s="4"/>
      <c r="Q816" s="201"/>
    </row>
    <row r="817" spans="2:17" s="1" customFormat="1" x14ac:dyDescent="0.2">
      <c r="B817" s="2"/>
      <c r="C817" s="3"/>
      <c r="D817" s="4"/>
      <c r="H817" s="4"/>
      <c r="I817" s="4"/>
      <c r="J817" s="5"/>
      <c r="K817" s="5"/>
      <c r="L817" s="5"/>
      <c r="M817" s="5"/>
      <c r="N817" s="5"/>
      <c r="O817" s="5"/>
      <c r="P817" s="4"/>
      <c r="Q817" s="201"/>
    </row>
    <row r="818" spans="2:17" s="1" customFormat="1" x14ac:dyDescent="0.2">
      <c r="B818" s="2"/>
      <c r="C818" s="3"/>
      <c r="D818" s="4"/>
      <c r="H818" s="4"/>
      <c r="I818" s="4"/>
      <c r="J818" s="5"/>
      <c r="K818" s="5"/>
      <c r="L818" s="5"/>
      <c r="M818" s="5"/>
      <c r="N818" s="5"/>
      <c r="O818" s="5"/>
      <c r="P818" s="4"/>
      <c r="Q818" s="201"/>
    </row>
    <row r="819" spans="2:17" s="1" customFormat="1" x14ac:dyDescent="0.2">
      <c r="B819" s="2"/>
      <c r="C819" s="3"/>
      <c r="D819" s="4"/>
      <c r="H819" s="4"/>
      <c r="I819" s="4"/>
      <c r="J819" s="5"/>
      <c r="K819" s="5"/>
      <c r="L819" s="5"/>
      <c r="M819" s="5"/>
      <c r="N819" s="5"/>
      <c r="O819" s="5"/>
      <c r="P819" s="4"/>
      <c r="Q819" s="201"/>
    </row>
    <row r="820" spans="2:17" s="1" customFormat="1" x14ac:dyDescent="0.2">
      <c r="B820" s="2"/>
      <c r="C820" s="3"/>
      <c r="D820" s="4"/>
      <c r="H820" s="4"/>
      <c r="I820" s="4"/>
      <c r="J820" s="5"/>
      <c r="K820" s="5"/>
      <c r="L820" s="5"/>
      <c r="M820" s="5"/>
      <c r="N820" s="5"/>
      <c r="O820" s="5"/>
      <c r="P820" s="4"/>
      <c r="Q820" s="201"/>
    </row>
    <row r="821" spans="2:17" s="1" customFormat="1" x14ac:dyDescent="0.2">
      <c r="B821" s="2"/>
      <c r="C821" s="3"/>
      <c r="D821" s="4"/>
      <c r="H821" s="4"/>
      <c r="I821" s="4"/>
      <c r="J821" s="5"/>
      <c r="K821" s="5"/>
      <c r="L821" s="5"/>
      <c r="M821" s="5"/>
      <c r="N821" s="5"/>
      <c r="O821" s="5"/>
      <c r="P821" s="4"/>
      <c r="Q821" s="201"/>
    </row>
    <row r="822" spans="2:17" s="1" customFormat="1" x14ac:dyDescent="0.2">
      <c r="B822" s="2"/>
      <c r="C822" s="3"/>
      <c r="D822" s="4"/>
      <c r="H822" s="4"/>
      <c r="I822" s="4"/>
      <c r="J822" s="5"/>
      <c r="K822" s="5"/>
      <c r="L822" s="5"/>
      <c r="M822" s="5"/>
      <c r="N822" s="5"/>
      <c r="O822" s="5"/>
      <c r="P822" s="4"/>
      <c r="Q822" s="201"/>
    </row>
    <row r="823" spans="2:17" s="1" customFormat="1" x14ac:dyDescent="0.2">
      <c r="B823" s="2"/>
      <c r="C823" s="3"/>
      <c r="D823" s="4"/>
      <c r="H823" s="4"/>
      <c r="I823" s="4"/>
      <c r="J823" s="5"/>
      <c r="K823" s="5"/>
      <c r="L823" s="5"/>
      <c r="M823" s="5"/>
      <c r="N823" s="5"/>
      <c r="O823" s="5"/>
      <c r="P823" s="4"/>
      <c r="Q823" s="201"/>
    </row>
    <row r="824" spans="2:17" s="1" customFormat="1" x14ac:dyDescent="0.2">
      <c r="B824" s="2"/>
      <c r="C824" s="3"/>
      <c r="D824" s="4"/>
      <c r="H824" s="4"/>
      <c r="I824" s="4"/>
      <c r="J824" s="5"/>
      <c r="K824" s="5"/>
      <c r="L824" s="5"/>
      <c r="M824" s="5"/>
      <c r="N824" s="5"/>
      <c r="O824" s="5"/>
      <c r="P824" s="4"/>
      <c r="Q824" s="201"/>
    </row>
    <row r="825" spans="2:17" s="1" customFormat="1" x14ac:dyDescent="0.2">
      <c r="B825" s="2"/>
      <c r="C825" s="3"/>
      <c r="D825" s="4"/>
      <c r="H825" s="4"/>
      <c r="I825" s="4"/>
      <c r="J825" s="5"/>
      <c r="K825" s="5"/>
      <c r="L825" s="5"/>
      <c r="M825" s="5"/>
      <c r="N825" s="5"/>
      <c r="O825" s="5"/>
      <c r="P825" s="4"/>
      <c r="Q825" s="201"/>
    </row>
    <row r="826" spans="2:17" s="1" customFormat="1" x14ac:dyDescent="0.2">
      <c r="B826" s="2"/>
      <c r="C826" s="3"/>
      <c r="D826" s="4"/>
      <c r="H826" s="4"/>
      <c r="I826" s="4"/>
      <c r="J826" s="5"/>
      <c r="K826" s="5"/>
      <c r="L826" s="5"/>
      <c r="M826" s="5"/>
      <c r="N826" s="5"/>
      <c r="O826" s="5"/>
      <c r="P826" s="4"/>
      <c r="Q826" s="201"/>
    </row>
    <row r="827" spans="2:17" s="1" customFormat="1" x14ac:dyDescent="0.2">
      <c r="B827" s="2"/>
      <c r="C827" s="3"/>
      <c r="D827" s="4"/>
      <c r="H827" s="4"/>
      <c r="I827" s="4"/>
      <c r="J827" s="5"/>
      <c r="K827" s="5"/>
      <c r="L827" s="5"/>
      <c r="M827" s="5"/>
      <c r="N827" s="5"/>
      <c r="O827" s="5"/>
      <c r="P827" s="4"/>
      <c r="Q827" s="201"/>
    </row>
    <row r="828" spans="2:17" s="1" customFormat="1" x14ac:dyDescent="0.2">
      <c r="B828" s="2"/>
      <c r="C828" s="3"/>
      <c r="D828" s="4"/>
      <c r="H828" s="4"/>
      <c r="I828" s="4"/>
      <c r="J828" s="5"/>
      <c r="K828" s="5"/>
      <c r="L828" s="5"/>
      <c r="M828" s="5"/>
      <c r="N828" s="5"/>
      <c r="O828" s="5"/>
      <c r="P828" s="4"/>
      <c r="Q828" s="201"/>
    </row>
    <row r="829" spans="2:17" s="1" customFormat="1" x14ac:dyDescent="0.2">
      <c r="B829" s="2"/>
      <c r="C829" s="3"/>
      <c r="D829" s="4"/>
      <c r="H829" s="4"/>
      <c r="I829" s="4"/>
      <c r="J829" s="5"/>
      <c r="K829" s="5"/>
      <c r="L829" s="5"/>
      <c r="M829" s="5"/>
      <c r="N829" s="5"/>
      <c r="O829" s="5"/>
      <c r="P829" s="4"/>
      <c r="Q829" s="201"/>
    </row>
    <row r="830" spans="2:17" s="1" customFormat="1" x14ac:dyDescent="0.2">
      <c r="B830" s="2"/>
      <c r="C830" s="3"/>
      <c r="D830" s="4"/>
      <c r="H830" s="4"/>
      <c r="I830" s="4"/>
      <c r="J830" s="5"/>
      <c r="K830" s="5"/>
      <c r="L830" s="5"/>
      <c r="M830" s="5"/>
      <c r="N830" s="5"/>
      <c r="O830" s="5"/>
      <c r="P830" s="4"/>
      <c r="Q830" s="201"/>
    </row>
    <row r="831" spans="2:17" s="1" customFormat="1" x14ac:dyDescent="0.2">
      <c r="B831" s="2"/>
      <c r="C831" s="3"/>
      <c r="D831" s="4"/>
      <c r="H831" s="4"/>
      <c r="I831" s="4"/>
      <c r="J831" s="5"/>
      <c r="K831" s="5"/>
      <c r="L831" s="5"/>
      <c r="M831" s="5"/>
      <c r="N831" s="5"/>
      <c r="O831" s="5"/>
      <c r="P831" s="4"/>
      <c r="Q831" s="201"/>
    </row>
    <row r="832" spans="2:17" s="1" customFormat="1" x14ac:dyDescent="0.2">
      <c r="B832" s="2"/>
      <c r="C832" s="3"/>
      <c r="D832" s="4"/>
      <c r="H832" s="4"/>
      <c r="I832" s="4"/>
      <c r="J832" s="5"/>
      <c r="K832" s="5"/>
      <c r="L832" s="5"/>
      <c r="M832" s="5"/>
      <c r="N832" s="5"/>
      <c r="O832" s="5"/>
      <c r="P832" s="4"/>
      <c r="Q832" s="201"/>
    </row>
    <row r="833" spans="2:17" s="1" customFormat="1" x14ac:dyDescent="0.2">
      <c r="B833" s="2"/>
      <c r="C833" s="3"/>
      <c r="D833" s="4"/>
      <c r="H833" s="4"/>
      <c r="I833" s="4"/>
      <c r="J833" s="5"/>
      <c r="K833" s="5"/>
      <c r="L833" s="5"/>
      <c r="M833" s="5"/>
      <c r="N833" s="5"/>
      <c r="O833" s="5"/>
      <c r="P833" s="4"/>
      <c r="Q833" s="201"/>
    </row>
    <row r="834" spans="2:17" s="1" customFormat="1" x14ac:dyDescent="0.2">
      <c r="B834" s="2"/>
      <c r="C834" s="3"/>
      <c r="D834" s="4"/>
      <c r="H834" s="4"/>
      <c r="I834" s="4"/>
      <c r="J834" s="5"/>
      <c r="K834" s="5"/>
      <c r="L834" s="5"/>
      <c r="M834" s="5"/>
      <c r="N834" s="5"/>
      <c r="O834" s="5"/>
      <c r="P834" s="4"/>
      <c r="Q834" s="201"/>
    </row>
    <row r="835" spans="2:17" s="1" customFormat="1" x14ac:dyDescent="0.2">
      <c r="B835" s="2"/>
      <c r="C835" s="3"/>
      <c r="D835" s="4"/>
      <c r="H835" s="4"/>
      <c r="I835" s="4"/>
      <c r="J835" s="5"/>
      <c r="K835" s="5"/>
      <c r="L835" s="5"/>
      <c r="M835" s="5"/>
      <c r="N835" s="5"/>
      <c r="O835" s="5"/>
      <c r="P835" s="4"/>
      <c r="Q835" s="201"/>
    </row>
    <row r="836" spans="2:17" s="1" customFormat="1" x14ac:dyDescent="0.2">
      <c r="B836" s="2"/>
      <c r="C836" s="3"/>
      <c r="D836" s="4"/>
      <c r="H836" s="4"/>
      <c r="I836" s="4"/>
      <c r="J836" s="5"/>
      <c r="K836" s="5"/>
      <c r="L836" s="5"/>
      <c r="M836" s="5"/>
      <c r="N836" s="5"/>
      <c r="O836" s="5"/>
      <c r="P836" s="4"/>
      <c r="Q836" s="201"/>
    </row>
    <row r="837" spans="2:17" s="1" customFormat="1" x14ac:dyDescent="0.2">
      <c r="B837" s="2"/>
      <c r="C837" s="3"/>
      <c r="D837" s="4"/>
      <c r="H837" s="4"/>
      <c r="I837" s="4"/>
      <c r="J837" s="5"/>
      <c r="K837" s="5"/>
      <c r="L837" s="5"/>
      <c r="M837" s="5"/>
      <c r="N837" s="5"/>
      <c r="O837" s="5"/>
      <c r="P837" s="4"/>
      <c r="Q837" s="201"/>
    </row>
    <row r="838" spans="2:17" s="1" customFormat="1" x14ac:dyDescent="0.2">
      <c r="B838" s="2"/>
      <c r="C838" s="3"/>
      <c r="D838" s="4"/>
      <c r="H838" s="4"/>
      <c r="I838" s="4"/>
      <c r="J838" s="5"/>
      <c r="K838" s="5"/>
      <c r="L838" s="5"/>
      <c r="M838" s="5"/>
      <c r="N838" s="5"/>
      <c r="O838" s="5"/>
      <c r="P838" s="4"/>
      <c r="Q838" s="201"/>
    </row>
    <row r="839" spans="2:17" s="1" customFormat="1" x14ac:dyDescent="0.2">
      <c r="B839" s="2"/>
      <c r="C839" s="3"/>
      <c r="D839" s="4"/>
      <c r="H839" s="4"/>
      <c r="I839" s="4"/>
      <c r="J839" s="5"/>
      <c r="K839" s="5"/>
      <c r="L839" s="5"/>
      <c r="M839" s="5"/>
      <c r="N839" s="5"/>
      <c r="O839" s="5"/>
      <c r="P839" s="4"/>
      <c r="Q839" s="201"/>
    </row>
    <row r="840" spans="2:17" s="1" customFormat="1" x14ac:dyDescent="0.2">
      <c r="B840" s="2"/>
      <c r="C840" s="3"/>
      <c r="D840" s="4"/>
      <c r="H840" s="4"/>
      <c r="I840" s="4"/>
      <c r="J840" s="5"/>
      <c r="K840" s="5"/>
      <c r="L840" s="5"/>
      <c r="M840" s="5"/>
      <c r="N840" s="5"/>
      <c r="O840" s="5"/>
      <c r="P840" s="4"/>
      <c r="Q840" s="201"/>
    </row>
    <row r="841" spans="2:17" s="1" customFormat="1" x14ac:dyDescent="0.2">
      <c r="B841" s="2"/>
      <c r="C841" s="3"/>
      <c r="D841" s="4"/>
      <c r="H841" s="4"/>
      <c r="I841" s="4"/>
      <c r="J841" s="5"/>
      <c r="K841" s="5"/>
      <c r="L841" s="5"/>
      <c r="M841" s="5"/>
      <c r="N841" s="5"/>
      <c r="O841" s="5"/>
      <c r="P841" s="4"/>
      <c r="Q841" s="201"/>
    </row>
    <row r="842" spans="2:17" s="1" customFormat="1" x14ac:dyDescent="0.2">
      <c r="B842" s="2"/>
      <c r="C842" s="3"/>
      <c r="D842" s="4"/>
      <c r="H842" s="4"/>
      <c r="I842" s="4"/>
      <c r="J842" s="5"/>
      <c r="K842" s="5"/>
      <c r="L842" s="5"/>
      <c r="M842" s="5"/>
      <c r="N842" s="5"/>
      <c r="O842" s="5"/>
      <c r="P842" s="4"/>
      <c r="Q842" s="201"/>
    </row>
    <row r="843" spans="2:17" s="1" customFormat="1" x14ac:dyDescent="0.2">
      <c r="B843" s="2"/>
      <c r="C843" s="3"/>
      <c r="D843" s="4"/>
      <c r="H843" s="4"/>
      <c r="I843" s="4"/>
      <c r="J843" s="5"/>
      <c r="K843" s="5"/>
      <c r="L843" s="5"/>
      <c r="M843" s="5"/>
      <c r="N843" s="5"/>
      <c r="O843" s="5"/>
      <c r="P843" s="4"/>
      <c r="Q843" s="201"/>
    </row>
    <row r="844" spans="2:17" s="1" customFormat="1" x14ac:dyDescent="0.2">
      <c r="B844" s="2"/>
      <c r="C844" s="3"/>
      <c r="D844" s="4"/>
      <c r="H844" s="4"/>
      <c r="I844" s="4"/>
      <c r="J844" s="5"/>
      <c r="K844" s="5"/>
      <c r="L844" s="5"/>
      <c r="M844" s="5"/>
      <c r="N844" s="5"/>
      <c r="O844" s="5"/>
      <c r="P844" s="4"/>
      <c r="Q844" s="201"/>
    </row>
    <row r="845" spans="2:17" s="1" customFormat="1" x14ac:dyDescent="0.2">
      <c r="B845" s="2"/>
      <c r="C845" s="3"/>
      <c r="D845" s="4"/>
      <c r="H845" s="4"/>
      <c r="I845" s="4"/>
      <c r="J845" s="5"/>
      <c r="K845" s="5"/>
      <c r="L845" s="5"/>
      <c r="M845" s="5"/>
      <c r="N845" s="5"/>
      <c r="O845" s="5"/>
      <c r="P845" s="4"/>
      <c r="Q845" s="201"/>
    </row>
    <row r="846" spans="2:17" s="1" customFormat="1" x14ac:dyDescent="0.2">
      <c r="B846" s="2"/>
      <c r="C846" s="3"/>
      <c r="D846" s="4"/>
      <c r="H846" s="4"/>
      <c r="I846" s="4"/>
      <c r="J846" s="5"/>
      <c r="K846" s="5"/>
      <c r="L846" s="5"/>
      <c r="M846" s="5"/>
      <c r="N846" s="5"/>
      <c r="O846" s="5"/>
      <c r="P846" s="4"/>
      <c r="Q846" s="201"/>
    </row>
    <row r="847" spans="2:17" s="1" customFormat="1" x14ac:dyDescent="0.2">
      <c r="B847" s="2"/>
      <c r="C847" s="3"/>
      <c r="D847" s="4"/>
      <c r="H847" s="4"/>
      <c r="I847" s="4"/>
      <c r="J847" s="5"/>
      <c r="K847" s="5"/>
      <c r="L847" s="5"/>
      <c r="M847" s="5"/>
      <c r="N847" s="5"/>
      <c r="O847" s="5"/>
      <c r="P847" s="4"/>
      <c r="Q847" s="201"/>
    </row>
    <row r="848" spans="2:17" s="1" customFormat="1" x14ac:dyDescent="0.2">
      <c r="B848" s="2"/>
      <c r="C848" s="3"/>
      <c r="D848" s="4"/>
      <c r="H848" s="4"/>
      <c r="I848" s="4"/>
      <c r="J848" s="5"/>
      <c r="K848" s="5"/>
      <c r="L848" s="5"/>
      <c r="M848" s="5"/>
      <c r="N848" s="5"/>
      <c r="O848" s="5"/>
      <c r="P848" s="4"/>
      <c r="Q848" s="201"/>
    </row>
    <row r="849" spans="2:17" s="1" customFormat="1" x14ac:dyDescent="0.2">
      <c r="B849" s="2"/>
      <c r="C849" s="3"/>
      <c r="D849" s="4"/>
      <c r="H849" s="4"/>
      <c r="I849" s="4"/>
      <c r="J849" s="5"/>
      <c r="K849" s="5"/>
      <c r="L849" s="5"/>
      <c r="M849" s="5"/>
      <c r="N849" s="5"/>
      <c r="O849" s="5"/>
      <c r="P849" s="4"/>
      <c r="Q849" s="201"/>
    </row>
    <row r="850" spans="2:17" s="1" customFormat="1" x14ac:dyDescent="0.2">
      <c r="B850" s="2"/>
      <c r="C850" s="3"/>
      <c r="D850" s="4"/>
      <c r="H850" s="4"/>
      <c r="I850" s="4"/>
      <c r="J850" s="5"/>
      <c r="K850" s="5"/>
      <c r="L850" s="5"/>
      <c r="M850" s="5"/>
      <c r="N850" s="5"/>
      <c r="O850" s="5"/>
      <c r="P850" s="4"/>
      <c r="Q850" s="201"/>
    </row>
    <row r="851" spans="2:17" s="1" customFormat="1" x14ac:dyDescent="0.2">
      <c r="B851" s="2"/>
      <c r="C851" s="3"/>
      <c r="D851" s="4"/>
      <c r="H851" s="4"/>
      <c r="I851" s="4"/>
      <c r="J851" s="5"/>
      <c r="K851" s="5"/>
      <c r="L851" s="5"/>
      <c r="M851" s="5"/>
      <c r="N851" s="5"/>
      <c r="O851" s="5"/>
      <c r="P851" s="4"/>
      <c r="Q851" s="201"/>
    </row>
    <row r="852" spans="2:17" s="1" customFormat="1" x14ac:dyDescent="0.2">
      <c r="B852" s="2"/>
      <c r="C852" s="3"/>
      <c r="D852" s="4"/>
      <c r="H852" s="4"/>
      <c r="I852" s="4"/>
      <c r="J852" s="5"/>
      <c r="K852" s="5"/>
      <c r="L852" s="5"/>
      <c r="M852" s="5"/>
      <c r="N852" s="5"/>
      <c r="O852" s="5"/>
      <c r="P852" s="4"/>
      <c r="Q852" s="201"/>
    </row>
    <row r="853" spans="2:17" s="1" customFormat="1" x14ac:dyDescent="0.2">
      <c r="B853" s="2"/>
      <c r="C853" s="3"/>
      <c r="D853" s="4"/>
      <c r="H853" s="4"/>
      <c r="I853" s="4"/>
      <c r="J853" s="5"/>
      <c r="K853" s="5"/>
      <c r="L853" s="5"/>
      <c r="M853" s="5"/>
      <c r="N853" s="5"/>
      <c r="O853" s="5"/>
      <c r="P853" s="4"/>
      <c r="Q853" s="201"/>
    </row>
    <row r="854" spans="2:17" s="1" customFormat="1" x14ac:dyDescent="0.2">
      <c r="B854" s="2"/>
      <c r="C854" s="3"/>
      <c r="D854" s="4"/>
      <c r="H854" s="4"/>
      <c r="I854" s="4"/>
      <c r="J854" s="5"/>
      <c r="K854" s="5"/>
      <c r="L854" s="5"/>
      <c r="M854" s="5"/>
      <c r="N854" s="5"/>
      <c r="O854" s="5"/>
      <c r="P854" s="4"/>
      <c r="Q854" s="201"/>
    </row>
    <row r="855" spans="2:17" s="1" customFormat="1" x14ac:dyDescent="0.2">
      <c r="B855" s="2"/>
      <c r="C855" s="3"/>
      <c r="D855" s="4"/>
      <c r="H855" s="4"/>
      <c r="I855" s="4"/>
      <c r="J855" s="5"/>
      <c r="K855" s="5"/>
      <c r="L855" s="5"/>
      <c r="M855" s="5"/>
      <c r="N855" s="5"/>
      <c r="O855" s="5"/>
      <c r="P855" s="4"/>
      <c r="Q855" s="201"/>
    </row>
    <row r="856" spans="2:17" s="1" customFormat="1" x14ac:dyDescent="0.2">
      <c r="B856" s="2"/>
      <c r="C856" s="3"/>
      <c r="D856" s="4"/>
      <c r="H856" s="4"/>
      <c r="I856" s="4"/>
      <c r="J856" s="5"/>
      <c r="K856" s="5"/>
      <c r="L856" s="5"/>
      <c r="M856" s="5"/>
      <c r="N856" s="5"/>
      <c r="O856" s="5"/>
      <c r="P856" s="4"/>
      <c r="Q856" s="201"/>
    </row>
    <row r="857" spans="2:17" s="1" customFormat="1" x14ac:dyDescent="0.2">
      <c r="B857" s="2"/>
      <c r="C857" s="3"/>
      <c r="D857" s="4"/>
      <c r="H857" s="4"/>
      <c r="I857" s="4"/>
      <c r="J857" s="5"/>
      <c r="K857" s="5"/>
      <c r="L857" s="5"/>
      <c r="M857" s="5"/>
      <c r="N857" s="5"/>
      <c r="O857" s="5"/>
      <c r="P857" s="4"/>
      <c r="Q857" s="201"/>
    </row>
    <row r="858" spans="2:17" s="1" customFormat="1" x14ac:dyDescent="0.2">
      <c r="B858" s="2"/>
      <c r="C858" s="3"/>
      <c r="D858" s="4"/>
      <c r="H858" s="4"/>
      <c r="I858" s="4"/>
      <c r="J858" s="5"/>
      <c r="K858" s="5"/>
      <c r="L858" s="5"/>
      <c r="M858" s="5"/>
      <c r="N858" s="5"/>
      <c r="O858" s="5"/>
      <c r="P858" s="4"/>
      <c r="Q858" s="201"/>
    </row>
    <row r="859" spans="2:17" s="1" customFormat="1" x14ac:dyDescent="0.2">
      <c r="B859" s="2"/>
      <c r="C859" s="3"/>
      <c r="D859" s="4"/>
      <c r="H859" s="4"/>
      <c r="I859" s="4"/>
      <c r="J859" s="5"/>
      <c r="K859" s="5"/>
      <c r="L859" s="5"/>
      <c r="M859" s="5"/>
      <c r="N859" s="5"/>
      <c r="O859" s="5"/>
      <c r="P859" s="4"/>
      <c r="Q859" s="201"/>
    </row>
    <row r="860" spans="2:17" s="1" customFormat="1" x14ac:dyDescent="0.2">
      <c r="B860" s="2"/>
      <c r="C860" s="3"/>
      <c r="D860" s="4"/>
      <c r="H860" s="4"/>
      <c r="I860" s="4"/>
      <c r="J860" s="5"/>
      <c r="K860" s="5"/>
      <c r="L860" s="5"/>
      <c r="M860" s="5"/>
      <c r="N860" s="5"/>
      <c r="O860" s="5"/>
      <c r="P860" s="4"/>
      <c r="Q860" s="201"/>
    </row>
    <row r="861" spans="2:17" s="1" customFormat="1" x14ac:dyDescent="0.2">
      <c r="B861" s="2"/>
      <c r="C861" s="3"/>
      <c r="D861" s="4"/>
      <c r="H861" s="4"/>
      <c r="I861" s="4"/>
      <c r="J861" s="5"/>
      <c r="K861" s="5"/>
      <c r="L861" s="5"/>
      <c r="M861" s="5"/>
      <c r="N861" s="5"/>
      <c r="O861" s="5"/>
      <c r="P861" s="4"/>
      <c r="Q861" s="201"/>
    </row>
    <row r="862" spans="2:17" s="1" customFormat="1" x14ac:dyDescent="0.2">
      <c r="B862" s="2"/>
      <c r="C862" s="3"/>
      <c r="D862" s="4"/>
      <c r="H862" s="4"/>
      <c r="I862" s="4"/>
      <c r="J862" s="5"/>
      <c r="K862" s="5"/>
      <c r="L862" s="5"/>
      <c r="M862" s="5"/>
      <c r="N862" s="5"/>
      <c r="O862" s="5"/>
      <c r="P862" s="4"/>
      <c r="Q862" s="201"/>
    </row>
    <row r="863" spans="2:17" s="1" customFormat="1" x14ac:dyDescent="0.2">
      <c r="B863" s="2"/>
      <c r="C863" s="3"/>
      <c r="D863" s="4"/>
      <c r="H863" s="4"/>
      <c r="I863" s="4"/>
      <c r="J863" s="5"/>
      <c r="K863" s="5"/>
      <c r="L863" s="5"/>
      <c r="M863" s="5"/>
      <c r="N863" s="5"/>
      <c r="O863" s="5"/>
      <c r="P863" s="4"/>
      <c r="Q863" s="201"/>
    </row>
    <row r="864" spans="2:17" s="1" customFormat="1" x14ac:dyDescent="0.2">
      <c r="B864" s="2"/>
      <c r="C864" s="3"/>
      <c r="D864" s="4"/>
      <c r="H864" s="4"/>
      <c r="I864" s="4"/>
      <c r="J864" s="5"/>
      <c r="K864" s="5"/>
      <c r="L864" s="5"/>
      <c r="M864" s="5"/>
      <c r="N864" s="5"/>
      <c r="O864" s="5"/>
      <c r="P864" s="4"/>
      <c r="Q864" s="201"/>
    </row>
    <row r="865" spans="2:17" s="1" customFormat="1" x14ac:dyDescent="0.2">
      <c r="B865" s="2"/>
      <c r="C865" s="3"/>
      <c r="D865" s="4"/>
      <c r="H865" s="4"/>
      <c r="I865" s="4"/>
      <c r="J865" s="5"/>
      <c r="K865" s="5"/>
      <c r="L865" s="5"/>
      <c r="M865" s="5"/>
      <c r="N865" s="5"/>
      <c r="O865" s="5"/>
      <c r="P865" s="4"/>
      <c r="Q865" s="201"/>
    </row>
    <row r="866" spans="2:17" s="1" customFormat="1" x14ac:dyDescent="0.2">
      <c r="B866" s="2"/>
      <c r="C866" s="3"/>
      <c r="D866" s="4"/>
      <c r="H866" s="4"/>
      <c r="I866" s="4"/>
      <c r="J866" s="5"/>
      <c r="K866" s="5"/>
      <c r="L866" s="5"/>
      <c r="M866" s="5"/>
      <c r="N866" s="5"/>
      <c r="O866" s="5"/>
      <c r="P866" s="4"/>
      <c r="Q866" s="201"/>
    </row>
    <row r="867" spans="2:17" s="1" customFormat="1" x14ac:dyDescent="0.2">
      <c r="B867" s="2"/>
      <c r="C867" s="3"/>
      <c r="D867" s="4"/>
      <c r="H867" s="4"/>
      <c r="I867" s="4"/>
      <c r="J867" s="5"/>
      <c r="K867" s="5"/>
      <c r="L867" s="5"/>
      <c r="M867" s="5"/>
      <c r="N867" s="5"/>
      <c r="O867" s="5"/>
      <c r="P867" s="4"/>
      <c r="Q867" s="201"/>
    </row>
    <row r="868" spans="2:17" s="1" customFormat="1" x14ac:dyDescent="0.2">
      <c r="B868" s="2"/>
      <c r="C868" s="3"/>
      <c r="D868" s="4"/>
      <c r="H868" s="4"/>
      <c r="I868" s="4"/>
      <c r="J868" s="5"/>
      <c r="K868" s="5"/>
      <c r="L868" s="5"/>
      <c r="M868" s="5"/>
      <c r="N868" s="5"/>
      <c r="O868" s="5"/>
      <c r="P868" s="4"/>
      <c r="Q868" s="201"/>
    </row>
    <row r="869" spans="2:17" s="1" customFormat="1" x14ac:dyDescent="0.2">
      <c r="B869" s="2"/>
      <c r="C869" s="3"/>
      <c r="D869" s="4"/>
      <c r="H869" s="4"/>
      <c r="I869" s="4"/>
      <c r="J869" s="5"/>
      <c r="K869" s="5"/>
      <c r="L869" s="5"/>
      <c r="M869" s="5"/>
      <c r="N869" s="5"/>
      <c r="O869" s="5"/>
      <c r="P869" s="4"/>
      <c r="Q869" s="201"/>
    </row>
    <row r="870" spans="2:17" s="1" customFormat="1" x14ac:dyDescent="0.2">
      <c r="B870" s="2"/>
      <c r="C870" s="3"/>
      <c r="D870" s="4"/>
      <c r="H870" s="4"/>
      <c r="I870" s="4"/>
      <c r="J870" s="5"/>
      <c r="K870" s="5"/>
      <c r="L870" s="5"/>
      <c r="M870" s="5"/>
      <c r="N870" s="5"/>
      <c r="O870" s="5"/>
      <c r="P870" s="4"/>
      <c r="Q870" s="201"/>
    </row>
    <row r="871" spans="2:17" s="1" customFormat="1" x14ac:dyDescent="0.2">
      <c r="B871" s="2"/>
      <c r="C871" s="3"/>
      <c r="D871" s="4"/>
      <c r="H871" s="4"/>
      <c r="I871" s="4"/>
      <c r="J871" s="5"/>
      <c r="K871" s="5"/>
      <c r="L871" s="5"/>
      <c r="M871" s="5"/>
      <c r="N871" s="5"/>
      <c r="O871" s="5"/>
      <c r="P871" s="4"/>
      <c r="Q871" s="201"/>
    </row>
    <row r="872" spans="2:17" s="1" customFormat="1" x14ac:dyDescent="0.2">
      <c r="B872" s="2"/>
      <c r="C872" s="3"/>
      <c r="D872" s="4"/>
      <c r="H872" s="4"/>
      <c r="I872" s="4"/>
      <c r="J872" s="5"/>
      <c r="K872" s="5"/>
      <c r="L872" s="5"/>
      <c r="M872" s="5"/>
      <c r="N872" s="5"/>
      <c r="O872" s="5"/>
      <c r="P872" s="4"/>
      <c r="Q872" s="201"/>
    </row>
    <row r="873" spans="2:17" s="1" customFormat="1" x14ac:dyDescent="0.2">
      <c r="B873" s="2"/>
      <c r="C873" s="3"/>
      <c r="D873" s="4"/>
      <c r="H873" s="4"/>
      <c r="I873" s="4"/>
      <c r="J873" s="5"/>
      <c r="K873" s="5"/>
      <c r="L873" s="5"/>
      <c r="M873" s="5"/>
      <c r="N873" s="5"/>
      <c r="O873" s="5"/>
      <c r="P873" s="4"/>
      <c r="Q873" s="201"/>
    </row>
    <row r="874" spans="2:17" s="1" customFormat="1" x14ac:dyDescent="0.2">
      <c r="B874" s="2"/>
      <c r="C874" s="3"/>
      <c r="D874" s="4"/>
      <c r="H874" s="4"/>
      <c r="I874" s="4"/>
      <c r="J874" s="5"/>
      <c r="K874" s="5"/>
      <c r="L874" s="5"/>
      <c r="M874" s="5"/>
      <c r="N874" s="5"/>
      <c r="O874" s="5"/>
      <c r="P874" s="4"/>
      <c r="Q874" s="201"/>
    </row>
    <row r="875" spans="2:17" s="1" customFormat="1" x14ac:dyDescent="0.2">
      <c r="B875" s="2"/>
      <c r="C875" s="3"/>
      <c r="D875" s="4"/>
      <c r="H875" s="4"/>
      <c r="I875" s="4"/>
      <c r="J875" s="5"/>
      <c r="K875" s="5"/>
      <c r="L875" s="5"/>
      <c r="M875" s="5"/>
      <c r="N875" s="5"/>
      <c r="O875" s="5"/>
      <c r="P875" s="4"/>
      <c r="Q875" s="201"/>
    </row>
    <row r="876" spans="2:17" s="1" customFormat="1" x14ac:dyDescent="0.2">
      <c r="B876" s="2"/>
      <c r="C876" s="3"/>
      <c r="D876" s="4"/>
      <c r="H876" s="4"/>
      <c r="I876" s="4"/>
      <c r="J876" s="5"/>
      <c r="K876" s="5"/>
      <c r="L876" s="5"/>
      <c r="M876" s="5"/>
      <c r="N876" s="5"/>
      <c r="O876" s="5"/>
      <c r="P876" s="4"/>
      <c r="Q876" s="201"/>
    </row>
    <row r="877" spans="2:17" s="1" customFormat="1" x14ac:dyDescent="0.2">
      <c r="B877" s="2"/>
      <c r="C877" s="3"/>
      <c r="D877" s="4"/>
      <c r="H877" s="4"/>
      <c r="I877" s="4"/>
      <c r="J877" s="5"/>
      <c r="K877" s="5"/>
      <c r="L877" s="5"/>
      <c r="M877" s="5"/>
      <c r="N877" s="5"/>
      <c r="O877" s="5"/>
      <c r="P877" s="4"/>
      <c r="Q877" s="201"/>
    </row>
    <row r="878" spans="2:17" s="1" customFormat="1" x14ac:dyDescent="0.2">
      <c r="B878" s="2"/>
      <c r="C878" s="3"/>
      <c r="D878" s="4"/>
      <c r="H878" s="4"/>
      <c r="I878" s="4"/>
      <c r="J878" s="5"/>
      <c r="K878" s="5"/>
      <c r="L878" s="5"/>
      <c r="M878" s="5"/>
      <c r="N878" s="5"/>
      <c r="O878" s="5"/>
      <c r="P878" s="4"/>
      <c r="Q878" s="201"/>
    </row>
    <row r="879" spans="2:17" s="1" customFormat="1" x14ac:dyDescent="0.2">
      <c r="B879" s="2"/>
      <c r="C879" s="3"/>
      <c r="D879" s="4"/>
      <c r="H879" s="4"/>
      <c r="I879" s="4"/>
      <c r="J879" s="5"/>
      <c r="K879" s="5"/>
      <c r="L879" s="5"/>
      <c r="M879" s="5"/>
      <c r="N879" s="5"/>
      <c r="O879" s="5"/>
      <c r="P879" s="4"/>
      <c r="Q879" s="201"/>
    </row>
    <row r="880" spans="2:17" s="1" customFormat="1" x14ac:dyDescent="0.2">
      <c r="B880" s="2"/>
      <c r="C880" s="3"/>
      <c r="D880" s="4"/>
      <c r="H880" s="4"/>
      <c r="I880" s="4"/>
      <c r="J880" s="5"/>
      <c r="K880" s="5"/>
      <c r="L880" s="5"/>
      <c r="M880" s="5"/>
      <c r="N880" s="5"/>
      <c r="O880" s="5"/>
      <c r="P880" s="4"/>
      <c r="Q880" s="201"/>
    </row>
    <row r="881" spans="2:17" s="1" customFormat="1" x14ac:dyDescent="0.2">
      <c r="B881" s="2"/>
      <c r="C881" s="3"/>
      <c r="D881" s="4"/>
      <c r="H881" s="4"/>
      <c r="I881" s="4"/>
      <c r="J881" s="5"/>
      <c r="K881" s="5"/>
      <c r="L881" s="5"/>
      <c r="M881" s="5"/>
      <c r="N881" s="5"/>
      <c r="O881" s="5"/>
      <c r="P881" s="4"/>
      <c r="Q881" s="201"/>
    </row>
    <row r="882" spans="2:17" s="1" customFormat="1" x14ac:dyDescent="0.2">
      <c r="B882" s="2"/>
      <c r="C882" s="3"/>
      <c r="D882" s="4"/>
      <c r="H882" s="4"/>
      <c r="I882" s="4"/>
      <c r="J882" s="5"/>
      <c r="K882" s="5"/>
      <c r="L882" s="5"/>
      <c r="M882" s="5"/>
      <c r="N882" s="5"/>
      <c r="O882" s="5"/>
      <c r="P882" s="4"/>
      <c r="Q882" s="201"/>
    </row>
    <row r="883" spans="2:17" s="1" customFormat="1" x14ac:dyDescent="0.2">
      <c r="B883" s="2"/>
      <c r="C883" s="3"/>
      <c r="D883" s="4"/>
      <c r="H883" s="4"/>
      <c r="I883" s="4"/>
      <c r="J883" s="5"/>
      <c r="K883" s="5"/>
      <c r="L883" s="5"/>
      <c r="M883" s="5"/>
      <c r="N883" s="5"/>
      <c r="O883" s="5"/>
      <c r="P883" s="4"/>
      <c r="Q883" s="201"/>
    </row>
    <row r="884" spans="2:17" s="1" customFormat="1" x14ac:dyDescent="0.2">
      <c r="B884" s="2"/>
      <c r="C884" s="3"/>
      <c r="D884" s="4"/>
      <c r="H884" s="4"/>
      <c r="I884" s="4"/>
      <c r="J884" s="5"/>
      <c r="K884" s="5"/>
      <c r="L884" s="5"/>
      <c r="M884" s="5"/>
      <c r="N884" s="5"/>
      <c r="O884" s="5"/>
      <c r="P884" s="4"/>
      <c r="Q884" s="201"/>
    </row>
    <row r="885" spans="2:17" s="1" customFormat="1" x14ac:dyDescent="0.2">
      <c r="B885" s="2"/>
      <c r="C885" s="3"/>
      <c r="D885" s="4"/>
      <c r="H885" s="4"/>
      <c r="I885" s="4"/>
      <c r="J885" s="5"/>
      <c r="K885" s="5"/>
      <c r="L885" s="5"/>
      <c r="M885" s="5"/>
      <c r="N885" s="5"/>
      <c r="O885" s="5"/>
      <c r="P885" s="4"/>
      <c r="Q885" s="201"/>
    </row>
    <row r="886" spans="2:17" s="1" customFormat="1" x14ac:dyDescent="0.2">
      <c r="B886" s="2"/>
      <c r="C886" s="3"/>
      <c r="D886" s="4"/>
      <c r="H886" s="4"/>
      <c r="I886" s="4"/>
      <c r="J886" s="5"/>
      <c r="K886" s="5"/>
      <c r="L886" s="5"/>
      <c r="M886" s="5"/>
      <c r="N886" s="5"/>
      <c r="O886" s="5"/>
      <c r="P886" s="4"/>
      <c r="Q886" s="201"/>
    </row>
    <row r="887" spans="2:17" s="1" customFormat="1" x14ac:dyDescent="0.2">
      <c r="B887" s="2"/>
      <c r="C887" s="3"/>
      <c r="D887" s="4"/>
      <c r="H887" s="4"/>
      <c r="I887" s="4"/>
      <c r="J887" s="5"/>
      <c r="K887" s="5"/>
      <c r="L887" s="5"/>
      <c r="M887" s="5"/>
      <c r="N887" s="5"/>
      <c r="O887" s="5"/>
      <c r="P887" s="4"/>
      <c r="Q887" s="201"/>
    </row>
    <row r="888" spans="2:17" s="1" customFormat="1" x14ac:dyDescent="0.2">
      <c r="B888" s="2"/>
      <c r="C888" s="3"/>
      <c r="D888" s="4"/>
      <c r="H888" s="4"/>
      <c r="I888" s="4"/>
      <c r="J888" s="5"/>
      <c r="K888" s="5"/>
      <c r="L888" s="5"/>
      <c r="M888" s="5"/>
      <c r="N888" s="5"/>
      <c r="O888" s="5"/>
      <c r="P888" s="4"/>
      <c r="Q888" s="201"/>
    </row>
    <row r="889" spans="2:17" s="1" customFormat="1" x14ac:dyDescent="0.2">
      <c r="B889" s="2"/>
      <c r="C889" s="3"/>
      <c r="D889" s="4"/>
      <c r="H889" s="4"/>
      <c r="I889" s="4"/>
      <c r="J889" s="5"/>
      <c r="K889" s="5"/>
      <c r="L889" s="5"/>
      <c r="M889" s="5"/>
      <c r="N889" s="5"/>
      <c r="O889" s="5"/>
      <c r="P889" s="4"/>
      <c r="Q889" s="201"/>
    </row>
    <row r="890" spans="2:17" s="1" customFormat="1" x14ac:dyDescent="0.2">
      <c r="B890" s="2"/>
      <c r="C890" s="3"/>
      <c r="D890" s="4"/>
      <c r="H890" s="4"/>
      <c r="I890" s="4"/>
      <c r="J890" s="5"/>
      <c r="K890" s="5"/>
      <c r="L890" s="5"/>
      <c r="M890" s="5"/>
      <c r="N890" s="5"/>
      <c r="O890" s="5"/>
      <c r="P890" s="4"/>
      <c r="Q890" s="201"/>
    </row>
    <row r="891" spans="2:17" s="1" customFormat="1" x14ac:dyDescent="0.2">
      <c r="B891" s="2"/>
      <c r="C891" s="3"/>
      <c r="D891" s="4"/>
      <c r="H891" s="4"/>
      <c r="I891" s="4"/>
      <c r="J891" s="5"/>
      <c r="K891" s="5"/>
      <c r="L891" s="5"/>
      <c r="M891" s="5"/>
      <c r="N891" s="5"/>
      <c r="O891" s="5"/>
      <c r="P891" s="4"/>
      <c r="Q891" s="201"/>
    </row>
    <row r="892" spans="2:17" s="1" customFormat="1" x14ac:dyDescent="0.2">
      <c r="B892" s="2"/>
      <c r="C892" s="3"/>
      <c r="D892" s="4"/>
      <c r="H892" s="4"/>
      <c r="I892" s="4"/>
      <c r="J892" s="5"/>
      <c r="K892" s="5"/>
      <c r="L892" s="5"/>
      <c r="M892" s="5"/>
      <c r="N892" s="5"/>
      <c r="O892" s="5"/>
      <c r="P892" s="4"/>
      <c r="Q892" s="201"/>
    </row>
    <row r="893" spans="2:17" s="1" customFormat="1" x14ac:dyDescent="0.2">
      <c r="B893" s="2"/>
      <c r="C893" s="3"/>
      <c r="D893" s="4"/>
      <c r="H893" s="4"/>
      <c r="I893" s="4"/>
      <c r="J893" s="5"/>
      <c r="K893" s="5"/>
      <c r="L893" s="5"/>
      <c r="M893" s="5"/>
      <c r="N893" s="5"/>
      <c r="O893" s="5"/>
      <c r="P893" s="4"/>
      <c r="Q893" s="201"/>
    </row>
    <row r="894" spans="2:17" s="1" customFormat="1" x14ac:dyDescent="0.2">
      <c r="B894" s="2"/>
      <c r="C894" s="3"/>
      <c r="D894" s="4"/>
      <c r="H894" s="4"/>
      <c r="I894" s="4"/>
      <c r="J894" s="5"/>
      <c r="K894" s="5"/>
      <c r="L894" s="5"/>
      <c r="M894" s="5"/>
      <c r="N894" s="5"/>
      <c r="O894" s="5"/>
      <c r="P894" s="4"/>
      <c r="Q894" s="201"/>
    </row>
    <row r="895" spans="2:17" s="1" customFormat="1" x14ac:dyDescent="0.2">
      <c r="B895" s="2"/>
      <c r="C895" s="3"/>
      <c r="D895" s="4"/>
      <c r="H895" s="4"/>
      <c r="I895" s="4"/>
      <c r="J895" s="5"/>
      <c r="K895" s="5"/>
      <c r="L895" s="5"/>
      <c r="M895" s="5"/>
      <c r="N895" s="5"/>
      <c r="O895" s="5"/>
      <c r="P895" s="4"/>
      <c r="Q895" s="201"/>
    </row>
    <row r="896" spans="2:17" s="1" customFormat="1" x14ac:dyDescent="0.2">
      <c r="B896" s="2"/>
      <c r="C896" s="3"/>
      <c r="D896" s="4"/>
      <c r="H896" s="4"/>
      <c r="I896" s="4"/>
      <c r="J896" s="5"/>
      <c r="K896" s="5"/>
      <c r="L896" s="5"/>
      <c r="M896" s="5"/>
      <c r="N896" s="5"/>
      <c r="O896" s="5"/>
      <c r="P896" s="4"/>
      <c r="Q896" s="201"/>
    </row>
    <row r="897" spans="2:17" s="1" customFormat="1" x14ac:dyDescent="0.2">
      <c r="B897" s="2"/>
      <c r="C897" s="3"/>
      <c r="D897" s="4"/>
      <c r="H897" s="4"/>
      <c r="I897" s="4"/>
      <c r="J897" s="5"/>
      <c r="K897" s="5"/>
      <c r="L897" s="5"/>
      <c r="M897" s="5"/>
      <c r="N897" s="5"/>
      <c r="O897" s="5"/>
      <c r="P897" s="4"/>
      <c r="Q897" s="201"/>
    </row>
    <row r="898" spans="2:17" s="1" customFormat="1" x14ac:dyDescent="0.2">
      <c r="B898" s="2"/>
      <c r="C898" s="3"/>
      <c r="D898" s="4"/>
      <c r="H898" s="4"/>
      <c r="I898" s="4"/>
      <c r="J898" s="5"/>
      <c r="K898" s="5"/>
      <c r="L898" s="5"/>
      <c r="M898" s="5"/>
      <c r="N898" s="5"/>
      <c r="O898" s="5"/>
      <c r="P898" s="4"/>
      <c r="Q898" s="201"/>
    </row>
    <row r="899" spans="2:17" s="1" customFormat="1" x14ac:dyDescent="0.2">
      <c r="B899" s="2"/>
      <c r="C899" s="3"/>
      <c r="D899" s="4"/>
      <c r="H899" s="4"/>
      <c r="I899" s="4"/>
      <c r="J899" s="5"/>
      <c r="K899" s="5"/>
      <c r="L899" s="5"/>
      <c r="M899" s="5"/>
      <c r="N899" s="5"/>
      <c r="O899" s="5"/>
      <c r="P899" s="4"/>
      <c r="Q899" s="201"/>
    </row>
    <row r="900" spans="2:17" s="1" customFormat="1" x14ac:dyDescent="0.2">
      <c r="B900" s="2"/>
      <c r="C900" s="3"/>
      <c r="D900" s="4"/>
      <c r="H900" s="4"/>
      <c r="I900" s="4"/>
      <c r="J900" s="5"/>
      <c r="K900" s="5"/>
      <c r="L900" s="5"/>
      <c r="M900" s="5"/>
      <c r="N900" s="5"/>
      <c r="O900" s="5"/>
      <c r="P900" s="4"/>
      <c r="Q900" s="201"/>
    </row>
    <row r="901" spans="2:17" s="1" customFormat="1" x14ac:dyDescent="0.2">
      <c r="B901" s="2"/>
      <c r="C901" s="3"/>
      <c r="D901" s="4"/>
      <c r="H901" s="4"/>
      <c r="I901" s="4"/>
      <c r="J901" s="5"/>
      <c r="K901" s="5"/>
      <c r="L901" s="5"/>
      <c r="M901" s="5"/>
      <c r="N901" s="5"/>
      <c r="O901" s="5"/>
      <c r="P901" s="4"/>
      <c r="Q901" s="201"/>
    </row>
    <row r="902" spans="2:17" s="1" customFormat="1" x14ac:dyDescent="0.2">
      <c r="B902" s="2"/>
      <c r="C902" s="3"/>
      <c r="D902" s="4"/>
      <c r="H902" s="4"/>
      <c r="I902" s="4"/>
      <c r="J902" s="5"/>
      <c r="K902" s="5"/>
      <c r="L902" s="5"/>
      <c r="M902" s="5"/>
      <c r="N902" s="5"/>
      <c r="O902" s="5"/>
      <c r="P902" s="4"/>
      <c r="Q902" s="201"/>
    </row>
    <row r="903" spans="2:17" s="1" customFormat="1" x14ac:dyDescent="0.2">
      <c r="B903" s="2"/>
      <c r="C903" s="3"/>
      <c r="D903" s="4"/>
      <c r="H903" s="4"/>
      <c r="I903" s="4"/>
      <c r="J903" s="5"/>
      <c r="K903" s="5"/>
      <c r="L903" s="5"/>
      <c r="M903" s="5"/>
      <c r="N903" s="5"/>
      <c r="O903" s="5"/>
      <c r="P903" s="4"/>
      <c r="Q903" s="201"/>
    </row>
    <row r="904" spans="2:17" s="1" customFormat="1" x14ac:dyDescent="0.2">
      <c r="B904" s="2"/>
      <c r="C904" s="3"/>
      <c r="D904" s="4"/>
      <c r="H904" s="4"/>
      <c r="I904" s="4"/>
      <c r="J904" s="5"/>
      <c r="K904" s="5"/>
      <c r="L904" s="5"/>
      <c r="M904" s="5"/>
      <c r="N904" s="5"/>
      <c r="O904" s="5"/>
      <c r="P904" s="4"/>
      <c r="Q904" s="201"/>
    </row>
    <row r="905" spans="2:17" s="1" customFormat="1" x14ac:dyDescent="0.2">
      <c r="B905" s="2"/>
      <c r="C905" s="3"/>
      <c r="D905" s="4"/>
      <c r="H905" s="4"/>
      <c r="I905" s="4"/>
      <c r="J905" s="5"/>
      <c r="K905" s="5"/>
      <c r="L905" s="5"/>
      <c r="M905" s="5"/>
      <c r="N905" s="5"/>
      <c r="O905" s="5"/>
      <c r="P905" s="4"/>
      <c r="Q905" s="201"/>
    </row>
    <row r="906" spans="2:17" s="1" customFormat="1" x14ac:dyDescent="0.2">
      <c r="B906" s="2"/>
      <c r="C906" s="3"/>
      <c r="D906" s="4"/>
      <c r="H906" s="4"/>
      <c r="I906" s="4"/>
      <c r="J906" s="5"/>
      <c r="K906" s="5"/>
      <c r="L906" s="5"/>
      <c r="M906" s="5"/>
      <c r="N906" s="5"/>
      <c r="O906" s="5"/>
      <c r="P906" s="4"/>
      <c r="Q906" s="201"/>
    </row>
    <row r="907" spans="2:17" s="1" customFormat="1" x14ac:dyDescent="0.2">
      <c r="B907" s="2"/>
      <c r="C907" s="3"/>
      <c r="D907" s="4"/>
      <c r="H907" s="4"/>
      <c r="I907" s="4"/>
      <c r="J907" s="5"/>
      <c r="K907" s="5"/>
      <c r="L907" s="5"/>
      <c r="M907" s="5"/>
      <c r="N907" s="5"/>
      <c r="O907" s="5"/>
      <c r="P907" s="4"/>
      <c r="Q907" s="201"/>
    </row>
    <row r="908" spans="2:17" s="1" customFormat="1" x14ac:dyDescent="0.2">
      <c r="B908" s="2"/>
      <c r="C908" s="3"/>
      <c r="D908" s="4"/>
      <c r="H908" s="4"/>
      <c r="I908" s="4"/>
      <c r="J908" s="5"/>
      <c r="K908" s="5"/>
      <c r="L908" s="5"/>
      <c r="M908" s="5"/>
      <c r="N908" s="5"/>
      <c r="O908" s="5"/>
      <c r="P908" s="4"/>
      <c r="Q908" s="201"/>
    </row>
    <row r="909" spans="2:17" s="1" customFormat="1" x14ac:dyDescent="0.2">
      <c r="B909" s="2"/>
      <c r="C909" s="3"/>
      <c r="D909" s="4"/>
      <c r="H909" s="4"/>
      <c r="I909" s="4"/>
      <c r="J909" s="5"/>
      <c r="K909" s="5"/>
      <c r="L909" s="5"/>
      <c r="M909" s="5"/>
      <c r="N909" s="5"/>
      <c r="O909" s="5"/>
      <c r="P909" s="4"/>
      <c r="Q909" s="201"/>
    </row>
    <row r="910" spans="2:17" s="1" customFormat="1" x14ac:dyDescent="0.2">
      <c r="B910" s="2"/>
      <c r="C910" s="3"/>
      <c r="D910" s="4"/>
      <c r="H910" s="4"/>
      <c r="I910" s="4"/>
      <c r="J910" s="5"/>
      <c r="K910" s="5"/>
      <c r="L910" s="5"/>
      <c r="M910" s="5"/>
      <c r="N910" s="5"/>
      <c r="O910" s="5"/>
      <c r="P910" s="4"/>
      <c r="Q910" s="201"/>
    </row>
    <row r="911" spans="2:17" s="1" customFormat="1" x14ac:dyDescent="0.2">
      <c r="B911" s="2"/>
      <c r="C911" s="3"/>
      <c r="D911" s="4"/>
      <c r="H911" s="4"/>
      <c r="I911" s="4"/>
      <c r="J911" s="5"/>
      <c r="K911" s="5"/>
      <c r="L911" s="5"/>
      <c r="M911" s="5"/>
      <c r="N911" s="5"/>
      <c r="O911" s="5"/>
      <c r="P911" s="4"/>
      <c r="Q911" s="201"/>
    </row>
    <row r="912" spans="2:17" s="1" customFormat="1" x14ac:dyDescent="0.2">
      <c r="B912" s="2"/>
      <c r="C912" s="3"/>
      <c r="D912" s="4"/>
      <c r="H912" s="4"/>
      <c r="I912" s="4"/>
      <c r="J912" s="5"/>
      <c r="K912" s="5"/>
      <c r="L912" s="5"/>
      <c r="M912" s="5"/>
      <c r="N912" s="5"/>
      <c r="O912" s="5"/>
      <c r="P912" s="4"/>
      <c r="Q912" s="201"/>
    </row>
    <row r="913" spans="2:17" s="1" customFormat="1" x14ac:dyDescent="0.2">
      <c r="B913" s="2"/>
      <c r="C913" s="3"/>
      <c r="D913" s="4"/>
      <c r="H913" s="4"/>
      <c r="I913" s="4"/>
      <c r="J913" s="5"/>
      <c r="K913" s="5"/>
      <c r="L913" s="5"/>
      <c r="M913" s="5"/>
      <c r="N913" s="5"/>
      <c r="O913" s="5"/>
      <c r="P913" s="4"/>
      <c r="Q913" s="201"/>
    </row>
    <row r="914" spans="2:17" s="1" customFormat="1" x14ac:dyDescent="0.2">
      <c r="B914" s="2"/>
      <c r="C914" s="3"/>
      <c r="D914" s="4"/>
      <c r="H914" s="4"/>
      <c r="I914" s="4"/>
      <c r="J914" s="5"/>
      <c r="K914" s="5"/>
      <c r="L914" s="5"/>
      <c r="M914" s="5"/>
      <c r="N914" s="5"/>
      <c r="O914" s="5"/>
      <c r="P914" s="4"/>
      <c r="Q914" s="201"/>
    </row>
    <row r="915" spans="2:17" s="1" customFormat="1" x14ac:dyDescent="0.2">
      <c r="B915" s="2"/>
      <c r="C915" s="3"/>
      <c r="D915" s="4"/>
      <c r="H915" s="4"/>
      <c r="I915" s="4"/>
      <c r="J915" s="5"/>
      <c r="K915" s="5"/>
      <c r="L915" s="5"/>
      <c r="M915" s="5"/>
      <c r="N915" s="5"/>
      <c r="O915" s="5"/>
      <c r="P915" s="4"/>
      <c r="Q915" s="201"/>
    </row>
    <row r="916" spans="2:17" s="1" customFormat="1" x14ac:dyDescent="0.2">
      <c r="B916" s="2"/>
      <c r="C916" s="3"/>
      <c r="D916" s="4"/>
      <c r="H916" s="4"/>
      <c r="I916" s="4"/>
      <c r="J916" s="5"/>
      <c r="K916" s="5"/>
      <c r="L916" s="5"/>
      <c r="M916" s="5"/>
      <c r="N916" s="5"/>
      <c r="O916" s="5"/>
      <c r="P916" s="4"/>
      <c r="Q916" s="201"/>
    </row>
    <row r="917" spans="2:17" s="1" customFormat="1" x14ac:dyDescent="0.2">
      <c r="B917" s="2"/>
      <c r="C917" s="3"/>
      <c r="D917" s="4"/>
      <c r="H917" s="4"/>
      <c r="I917" s="4"/>
      <c r="J917" s="5"/>
      <c r="K917" s="5"/>
      <c r="L917" s="5"/>
      <c r="M917" s="5"/>
      <c r="N917" s="5"/>
      <c r="O917" s="5"/>
      <c r="P917" s="4"/>
      <c r="Q917" s="201"/>
    </row>
    <row r="918" spans="2:17" s="1" customFormat="1" x14ac:dyDescent="0.2">
      <c r="B918" s="2"/>
      <c r="C918" s="3"/>
      <c r="D918" s="4"/>
      <c r="H918" s="4"/>
      <c r="I918" s="4"/>
      <c r="J918" s="5"/>
      <c r="K918" s="5"/>
      <c r="L918" s="5"/>
      <c r="M918" s="5"/>
      <c r="N918" s="5"/>
      <c r="O918" s="5"/>
      <c r="P918" s="4"/>
      <c r="Q918" s="201"/>
    </row>
    <row r="919" spans="2:17" s="1" customFormat="1" x14ac:dyDescent="0.2">
      <c r="B919" s="2"/>
      <c r="C919" s="3"/>
      <c r="D919" s="4"/>
      <c r="H919" s="4"/>
      <c r="I919" s="4"/>
      <c r="J919" s="5"/>
      <c r="K919" s="5"/>
      <c r="L919" s="5"/>
      <c r="M919" s="5"/>
      <c r="N919" s="5"/>
      <c r="O919" s="5"/>
      <c r="P919" s="4"/>
      <c r="Q919" s="201"/>
    </row>
    <row r="920" spans="2:17" s="1" customFormat="1" x14ac:dyDescent="0.2">
      <c r="B920" s="2"/>
      <c r="C920" s="3"/>
      <c r="D920" s="4"/>
      <c r="H920" s="4"/>
      <c r="I920" s="4"/>
      <c r="J920" s="5"/>
      <c r="K920" s="5"/>
      <c r="L920" s="5"/>
      <c r="M920" s="5"/>
      <c r="N920" s="5"/>
      <c r="O920" s="5"/>
      <c r="P920" s="4"/>
      <c r="Q920" s="201"/>
    </row>
    <row r="921" spans="2:17" s="1" customFormat="1" x14ac:dyDescent="0.2">
      <c r="B921" s="2"/>
      <c r="C921" s="3"/>
      <c r="D921" s="4"/>
      <c r="H921" s="4"/>
      <c r="I921" s="4"/>
      <c r="J921" s="5"/>
      <c r="K921" s="5"/>
      <c r="L921" s="5"/>
      <c r="M921" s="5"/>
      <c r="N921" s="5"/>
      <c r="O921" s="5"/>
      <c r="P921" s="4"/>
      <c r="Q921" s="201"/>
    </row>
    <row r="922" spans="2:17" s="1" customFormat="1" x14ac:dyDescent="0.2">
      <c r="B922" s="2"/>
      <c r="C922" s="3"/>
      <c r="D922" s="4"/>
      <c r="H922" s="4"/>
      <c r="I922" s="4"/>
      <c r="J922" s="5"/>
      <c r="K922" s="5"/>
      <c r="L922" s="5"/>
      <c r="M922" s="5"/>
      <c r="N922" s="5"/>
      <c r="O922" s="5"/>
      <c r="P922" s="4"/>
      <c r="Q922" s="201"/>
    </row>
    <row r="923" spans="2:17" s="1" customFormat="1" x14ac:dyDescent="0.2">
      <c r="B923" s="2"/>
      <c r="C923" s="3"/>
      <c r="D923" s="4"/>
      <c r="H923" s="4"/>
      <c r="I923" s="4"/>
      <c r="J923" s="5"/>
      <c r="K923" s="5"/>
      <c r="L923" s="5"/>
      <c r="M923" s="5"/>
      <c r="N923" s="5"/>
      <c r="O923" s="5"/>
      <c r="P923" s="4"/>
      <c r="Q923" s="201"/>
    </row>
    <row r="924" spans="2:17" s="1" customFormat="1" x14ac:dyDescent="0.2">
      <c r="B924" s="2"/>
      <c r="C924" s="3"/>
      <c r="D924" s="4"/>
      <c r="H924" s="4"/>
      <c r="I924" s="4"/>
      <c r="J924" s="5"/>
      <c r="K924" s="5"/>
      <c r="L924" s="5"/>
      <c r="M924" s="5"/>
      <c r="N924" s="5"/>
      <c r="O924" s="5"/>
      <c r="P924" s="4"/>
      <c r="Q924" s="201"/>
    </row>
    <row r="925" spans="2:17" s="1" customFormat="1" x14ac:dyDescent="0.2">
      <c r="B925" s="2"/>
      <c r="C925" s="3"/>
      <c r="D925" s="4"/>
      <c r="H925" s="4"/>
      <c r="I925" s="4"/>
      <c r="J925" s="5"/>
      <c r="K925" s="5"/>
      <c r="L925" s="5"/>
      <c r="M925" s="5"/>
      <c r="N925" s="5"/>
      <c r="O925" s="5"/>
      <c r="P925" s="4"/>
      <c r="Q925" s="201"/>
    </row>
    <row r="926" spans="2:17" s="1" customFormat="1" x14ac:dyDescent="0.2">
      <c r="B926" s="2"/>
      <c r="C926" s="3"/>
      <c r="D926" s="4"/>
      <c r="H926" s="4"/>
      <c r="I926" s="4"/>
      <c r="J926" s="5"/>
      <c r="K926" s="5"/>
      <c r="L926" s="5"/>
      <c r="M926" s="5"/>
      <c r="N926" s="5"/>
      <c r="O926" s="5"/>
      <c r="P926" s="4"/>
      <c r="Q926" s="201"/>
    </row>
  </sheetData>
  <mergeCells count="689">
    <mergeCell ref="Y92:Y93"/>
    <mergeCell ref="E205:Q207"/>
    <mergeCell ref="AA62:AA63"/>
    <mergeCell ref="E11:Q24"/>
    <mergeCell ref="P52:P53"/>
    <mergeCell ref="J46:J47"/>
    <mergeCell ref="J39:J40"/>
    <mergeCell ref="O32:O33"/>
    <mergeCell ref="P32:P33"/>
    <mergeCell ref="E39:E40"/>
    <mergeCell ref="F39:F40"/>
    <mergeCell ref="P46:P47"/>
    <mergeCell ref="Z92:Z93"/>
    <mergeCell ref="X62:X63"/>
    <mergeCell ref="Y62:Y63"/>
    <mergeCell ref="Z62:Z63"/>
    <mergeCell ref="E70:Q71"/>
    <mergeCell ref="AA92:AA93"/>
    <mergeCell ref="X92:X93"/>
    <mergeCell ref="P79:P80"/>
    <mergeCell ref="G85:I85"/>
    <mergeCell ref="O85:O86"/>
    <mergeCell ref="S62:S63"/>
    <mergeCell ref="T62:T63"/>
    <mergeCell ref="AC3:AC13"/>
    <mergeCell ref="AD3:AD21"/>
    <mergeCell ref="AA16:AA21"/>
    <mergeCell ref="AB16:AB21"/>
    <mergeCell ref="AC16:AC21"/>
    <mergeCell ref="Y3:Y13"/>
    <mergeCell ref="Z3:Z21"/>
    <mergeCell ref="AB3:AB13"/>
    <mergeCell ref="Y16:Y21"/>
    <mergeCell ref="AA3:AA13"/>
    <mergeCell ref="X3:X13"/>
    <mergeCell ref="R3:R13"/>
    <mergeCell ref="R16:R21"/>
    <mergeCell ref="R62:R63"/>
    <mergeCell ref="S92:S93"/>
    <mergeCell ref="T92:T93"/>
    <mergeCell ref="U92:U93"/>
    <mergeCell ref="W16:W21"/>
    <mergeCell ref="G79:I79"/>
    <mergeCell ref="Q26:Q27"/>
    <mergeCell ref="U3:U21"/>
    <mergeCell ref="W3:W13"/>
    <mergeCell ref="T3:T13"/>
    <mergeCell ref="S3:S13"/>
    <mergeCell ref="M26:M27"/>
    <mergeCell ref="O57:O58"/>
    <mergeCell ref="M79:M80"/>
    <mergeCell ref="N79:N80"/>
    <mergeCell ref="O79:O80"/>
    <mergeCell ref="P73:P74"/>
    <mergeCell ref="N57:N58"/>
    <mergeCell ref="O52:O53"/>
    <mergeCell ref="E28:Q30"/>
    <mergeCell ref="E42:Q44"/>
    <mergeCell ref="R92:R93"/>
    <mergeCell ref="X16:X21"/>
    <mergeCell ref="U62:U63"/>
    <mergeCell ref="S16:S21"/>
    <mergeCell ref="T16:T21"/>
    <mergeCell ref="E49:Q50"/>
    <mergeCell ref="E55:Q55"/>
    <mergeCell ref="J52:J53"/>
    <mergeCell ref="O62:O63"/>
    <mergeCell ref="P26:P27"/>
    <mergeCell ref="O39:O40"/>
    <mergeCell ref="P39:P40"/>
    <mergeCell ref="Q32:Q33"/>
    <mergeCell ref="N46:N47"/>
    <mergeCell ref="O46:O47"/>
    <mergeCell ref="P57:P58"/>
    <mergeCell ref="N52:N53"/>
    <mergeCell ref="J32:J33"/>
    <mergeCell ref="P92:P93"/>
    <mergeCell ref="M92:M93"/>
    <mergeCell ref="O92:O93"/>
    <mergeCell ref="E82:Q83"/>
    <mergeCell ref="P67:P68"/>
    <mergeCell ref="M52:M53"/>
    <mergeCell ref="F125:F126"/>
    <mergeCell ref="Q92:Q93"/>
    <mergeCell ref="F85:F86"/>
    <mergeCell ref="N85:N86"/>
    <mergeCell ref="M125:M126"/>
    <mergeCell ref="G62:I62"/>
    <mergeCell ref="O118:O119"/>
    <mergeCell ref="J111:J112"/>
    <mergeCell ref="J85:J86"/>
    <mergeCell ref="O105:O106"/>
    <mergeCell ref="P85:P86"/>
    <mergeCell ref="M67:M68"/>
    <mergeCell ref="N73:N74"/>
    <mergeCell ref="J67:J68"/>
    <mergeCell ref="E76:Q77"/>
    <mergeCell ref="P98:P99"/>
    <mergeCell ref="M98:M99"/>
    <mergeCell ref="N98:N99"/>
    <mergeCell ref="G105:I105"/>
    <mergeCell ref="E98:E99"/>
    <mergeCell ref="J118:J119"/>
    <mergeCell ref="C46:C47"/>
    <mergeCell ref="E46:E47"/>
    <mergeCell ref="F46:F47"/>
    <mergeCell ref="C39:C40"/>
    <mergeCell ref="F26:F27"/>
    <mergeCell ref="K26:L26"/>
    <mergeCell ref="C150:C151"/>
    <mergeCell ref="D150:D151"/>
    <mergeCell ref="E150:E151"/>
    <mergeCell ref="F150:F151"/>
    <mergeCell ref="G143:I143"/>
    <mergeCell ref="K150:L150"/>
    <mergeCell ref="J150:J151"/>
    <mergeCell ref="G137:I137"/>
    <mergeCell ref="G131:I131"/>
    <mergeCell ref="K137:L137"/>
    <mergeCell ref="E140:Q141"/>
    <mergeCell ref="J62:J63"/>
    <mergeCell ref="E62:E63"/>
    <mergeCell ref="E128:Q129"/>
    <mergeCell ref="E137:E138"/>
    <mergeCell ref="F62:F63"/>
    <mergeCell ref="P62:P63"/>
    <mergeCell ref="F98:F99"/>
    <mergeCell ref="D46:D47"/>
    <mergeCell ref="N26:N27"/>
    <mergeCell ref="D32:D33"/>
    <mergeCell ref="N1:N2"/>
    <mergeCell ref="C26:C27"/>
    <mergeCell ref="C32:C33"/>
    <mergeCell ref="G26:I26"/>
    <mergeCell ref="J26:J27"/>
    <mergeCell ref="K32:L32"/>
    <mergeCell ref="N39:N40"/>
    <mergeCell ref="M39:M40"/>
    <mergeCell ref="K39:L39"/>
    <mergeCell ref="E32:E33"/>
    <mergeCell ref="F32:F33"/>
    <mergeCell ref="M1:M2"/>
    <mergeCell ref="G32:I32"/>
    <mergeCell ref="G1:I1"/>
    <mergeCell ref="J1:J2"/>
    <mergeCell ref="K1:L1"/>
    <mergeCell ref="D26:D27"/>
    <mergeCell ref="E26:E27"/>
    <mergeCell ref="C1:C2"/>
    <mergeCell ref="D1:D2"/>
    <mergeCell ref="K46:L46"/>
    <mergeCell ref="D57:D58"/>
    <mergeCell ref="D62:D63"/>
    <mergeCell ref="C67:C68"/>
    <mergeCell ref="D67:D68"/>
    <mergeCell ref="C62:C63"/>
    <mergeCell ref="K57:L57"/>
    <mergeCell ref="C57:C58"/>
    <mergeCell ref="D39:D40"/>
    <mergeCell ref="G39:I39"/>
    <mergeCell ref="K67:L67"/>
    <mergeCell ref="C52:C53"/>
    <mergeCell ref="D52:D53"/>
    <mergeCell ref="E52:E53"/>
    <mergeCell ref="F52:F53"/>
    <mergeCell ref="G52:I52"/>
    <mergeCell ref="G67:I67"/>
    <mergeCell ref="E67:E68"/>
    <mergeCell ref="F67:F68"/>
    <mergeCell ref="J57:J58"/>
    <mergeCell ref="E57:E58"/>
    <mergeCell ref="F57:F58"/>
    <mergeCell ref="E60:Q60"/>
    <mergeCell ref="M62:M63"/>
    <mergeCell ref="Q46:Q47"/>
    <mergeCell ref="C111:C112"/>
    <mergeCell ref="C92:C93"/>
    <mergeCell ref="D92:D93"/>
    <mergeCell ref="F92:F93"/>
    <mergeCell ref="E105:E106"/>
    <mergeCell ref="F105:F106"/>
    <mergeCell ref="C98:C99"/>
    <mergeCell ref="D98:D99"/>
    <mergeCell ref="D111:D112"/>
    <mergeCell ref="E111:E112"/>
    <mergeCell ref="C105:C106"/>
    <mergeCell ref="D105:D106"/>
    <mergeCell ref="E95:Q96"/>
    <mergeCell ref="Q105:Q106"/>
    <mergeCell ref="Q98:Q99"/>
    <mergeCell ref="N111:N112"/>
    <mergeCell ref="O111:O112"/>
    <mergeCell ref="P105:P106"/>
    <mergeCell ref="D73:D74"/>
    <mergeCell ref="C79:C80"/>
    <mergeCell ref="D79:D80"/>
    <mergeCell ref="K79:L79"/>
    <mergeCell ref="J79:J80"/>
    <mergeCell ref="C85:C86"/>
    <mergeCell ref="G92:I92"/>
    <mergeCell ref="D85:D86"/>
    <mergeCell ref="E85:E86"/>
    <mergeCell ref="K73:L73"/>
    <mergeCell ref="J73:J74"/>
    <mergeCell ref="C73:C74"/>
    <mergeCell ref="G73:I73"/>
    <mergeCell ref="E92:E93"/>
    <mergeCell ref="J92:J93"/>
    <mergeCell ref="K92:L92"/>
    <mergeCell ref="E73:E74"/>
    <mergeCell ref="C156:C157"/>
    <mergeCell ref="D156:D157"/>
    <mergeCell ref="E156:E157"/>
    <mergeCell ref="Q162:Q163"/>
    <mergeCell ref="C131:C132"/>
    <mergeCell ref="F131:F132"/>
    <mergeCell ref="J137:J138"/>
    <mergeCell ref="C137:C138"/>
    <mergeCell ref="D137:D138"/>
    <mergeCell ref="P156:P157"/>
    <mergeCell ref="M156:M157"/>
    <mergeCell ref="O131:O132"/>
    <mergeCell ref="O137:O138"/>
    <mergeCell ref="N162:N163"/>
    <mergeCell ref="F156:F157"/>
    <mergeCell ref="M150:M151"/>
    <mergeCell ref="M143:M144"/>
    <mergeCell ref="J143:J144"/>
    <mergeCell ref="J156:J157"/>
    <mergeCell ref="K156:L156"/>
    <mergeCell ref="E153:Q154"/>
    <mergeCell ref="N150:N151"/>
    <mergeCell ref="M137:M138"/>
    <mergeCell ref="N137:N138"/>
    <mergeCell ref="C125:C126"/>
    <mergeCell ref="D125:D126"/>
    <mergeCell ref="D131:D132"/>
    <mergeCell ref="E131:E132"/>
    <mergeCell ref="Q137:Q138"/>
    <mergeCell ref="Q143:Q144"/>
    <mergeCell ref="Q118:Q119"/>
    <mergeCell ref="K143:L143"/>
    <mergeCell ref="P125:P126"/>
    <mergeCell ref="Q131:Q132"/>
    <mergeCell ref="O125:O126"/>
    <mergeCell ref="D118:D119"/>
    <mergeCell ref="E118:E119"/>
    <mergeCell ref="F118:F119"/>
    <mergeCell ref="N131:N132"/>
    <mergeCell ref="C143:C144"/>
    <mergeCell ref="D143:D144"/>
    <mergeCell ref="F143:F144"/>
    <mergeCell ref="G125:I125"/>
    <mergeCell ref="Q125:Q126"/>
    <mergeCell ref="C118:C119"/>
    <mergeCell ref="K118:L118"/>
    <mergeCell ref="M118:M119"/>
    <mergeCell ref="N118:N119"/>
    <mergeCell ref="C175:C176"/>
    <mergeCell ref="D162:D163"/>
    <mergeCell ref="E162:E163"/>
    <mergeCell ref="F162:F163"/>
    <mergeCell ref="P162:P163"/>
    <mergeCell ref="J162:J163"/>
    <mergeCell ref="P195:P196"/>
    <mergeCell ref="C162:C163"/>
    <mergeCell ref="D188:D189"/>
    <mergeCell ref="E188:E189"/>
    <mergeCell ref="F188:F189"/>
    <mergeCell ref="G188:I188"/>
    <mergeCell ref="O181:O182"/>
    <mergeCell ref="P181:P182"/>
    <mergeCell ref="P188:P189"/>
    <mergeCell ref="K188:L188"/>
    <mergeCell ref="J188:J189"/>
    <mergeCell ref="J181:J182"/>
    <mergeCell ref="F168:F169"/>
    <mergeCell ref="D181:D182"/>
    <mergeCell ref="E171:Q173"/>
    <mergeCell ref="E184:Q186"/>
    <mergeCell ref="C188:C189"/>
    <mergeCell ref="C181:C182"/>
    <mergeCell ref="C240:C241"/>
    <mergeCell ref="C195:C196"/>
    <mergeCell ref="C168:C169"/>
    <mergeCell ref="D168:D169"/>
    <mergeCell ref="E168:E169"/>
    <mergeCell ref="E178:Q179"/>
    <mergeCell ref="C209:C210"/>
    <mergeCell ref="D209:D210"/>
    <mergeCell ref="E209:E210"/>
    <mergeCell ref="F209:F210"/>
    <mergeCell ref="K209:L209"/>
    <mergeCell ref="M209:M210"/>
    <mergeCell ref="D195:D196"/>
    <mergeCell ref="E195:E196"/>
    <mergeCell ref="D175:D176"/>
    <mergeCell ref="E175:E176"/>
    <mergeCell ref="Q181:Q182"/>
    <mergeCell ref="Q188:Q189"/>
    <mergeCell ref="Q195:Q196"/>
    <mergeCell ref="N188:N189"/>
    <mergeCell ref="M188:M189"/>
    <mergeCell ref="C202:C203"/>
    <mergeCell ref="D202:D203"/>
    <mergeCell ref="O209:O210"/>
    <mergeCell ref="E202:E203"/>
    <mergeCell ref="C216:C217"/>
    <mergeCell ref="D216:D217"/>
    <mergeCell ref="E216:E217"/>
    <mergeCell ref="O240:O241"/>
    <mergeCell ref="G253:I253"/>
    <mergeCell ref="D253:D254"/>
    <mergeCell ref="E253:E254"/>
    <mergeCell ref="O253:O254"/>
    <mergeCell ref="J253:J254"/>
    <mergeCell ref="C253:C254"/>
    <mergeCell ref="K232:L232"/>
    <mergeCell ref="J232:J233"/>
    <mergeCell ref="G232:I232"/>
    <mergeCell ref="K216:L216"/>
    <mergeCell ref="G225:I225"/>
    <mergeCell ref="D225:D226"/>
    <mergeCell ref="E225:E226"/>
    <mergeCell ref="E220:Q223"/>
    <mergeCell ref="E228:Q230"/>
    <mergeCell ref="E238:Q238"/>
    <mergeCell ref="D240:D241"/>
    <mergeCell ref="C232:C233"/>
    <mergeCell ref="E232:E233"/>
    <mergeCell ref="P216:P217"/>
    <mergeCell ref="G308:I308"/>
    <mergeCell ref="F195:F196"/>
    <mergeCell ref="F216:F217"/>
    <mergeCell ref="G216:I216"/>
    <mergeCell ref="E199:Q200"/>
    <mergeCell ref="Q209:Q210"/>
    <mergeCell ref="Q216:Q217"/>
    <mergeCell ref="Q283:Q284"/>
    <mergeCell ref="F225:F226"/>
    <mergeCell ref="K225:L225"/>
    <mergeCell ref="M225:M226"/>
    <mergeCell ref="M240:M241"/>
    <mergeCell ref="F232:F233"/>
    <mergeCell ref="G240:I240"/>
    <mergeCell ref="F240:F241"/>
    <mergeCell ref="K240:L240"/>
    <mergeCell ref="J240:J241"/>
    <mergeCell ref="M232:M233"/>
    <mergeCell ref="N232:N233"/>
    <mergeCell ref="P240:P241"/>
    <mergeCell ref="K253:L253"/>
    <mergeCell ref="P253:P254"/>
    <mergeCell ref="Q202:Q203"/>
    <mergeCell ref="C480:C481"/>
    <mergeCell ref="D480:D481"/>
    <mergeCell ref="O475:O476"/>
    <mergeCell ref="G423:I423"/>
    <mergeCell ref="K414:L414"/>
    <mergeCell ref="P414:P415"/>
    <mergeCell ref="P423:P424"/>
    <mergeCell ref="C423:C424"/>
    <mergeCell ref="D423:D424"/>
    <mergeCell ref="D414:D415"/>
    <mergeCell ref="F414:F415"/>
    <mergeCell ref="B471:D471"/>
    <mergeCell ref="J469:J470"/>
    <mergeCell ref="P475:P476"/>
    <mergeCell ref="M480:M481"/>
    <mergeCell ref="N480:N481"/>
    <mergeCell ref="C475:C476"/>
    <mergeCell ref="D475:D476"/>
    <mergeCell ref="C457:C458"/>
    <mergeCell ref="D457:D458"/>
    <mergeCell ref="O469:O470"/>
    <mergeCell ref="C414:C415"/>
    <mergeCell ref="K457:L457"/>
    <mergeCell ref="E423:E424"/>
    <mergeCell ref="B497:D497"/>
    <mergeCell ref="C459:C465"/>
    <mergeCell ref="G480:I480"/>
    <mergeCell ref="G469:I469"/>
    <mergeCell ref="D459:D465"/>
    <mergeCell ref="B496:D496"/>
    <mergeCell ref="G457:I457"/>
    <mergeCell ref="G475:I475"/>
    <mergeCell ref="E459:P459"/>
    <mergeCell ref="M457:M458"/>
    <mergeCell ref="N457:N458"/>
    <mergeCell ref="O457:O458"/>
    <mergeCell ref="M469:M470"/>
    <mergeCell ref="N469:N470"/>
    <mergeCell ref="M475:M476"/>
    <mergeCell ref="N475:N476"/>
    <mergeCell ref="C469:C470"/>
    <mergeCell ref="D469:D470"/>
    <mergeCell ref="K469:L469"/>
    <mergeCell ref="A493:B493"/>
    <mergeCell ref="P457:P458"/>
    <mergeCell ref="E466:Q467"/>
    <mergeCell ref="E482:Q483"/>
    <mergeCell ref="Q475:Q476"/>
    <mergeCell ref="C404:C405"/>
    <mergeCell ref="D404:D405"/>
    <mergeCell ref="O414:O415"/>
    <mergeCell ref="Q480:Q481"/>
    <mergeCell ref="E478:Q478"/>
    <mergeCell ref="E475:E476"/>
    <mergeCell ref="F475:F476"/>
    <mergeCell ref="E457:E458"/>
    <mergeCell ref="F457:F458"/>
    <mergeCell ref="M423:M424"/>
    <mergeCell ref="E469:E470"/>
    <mergeCell ref="F469:F470"/>
    <mergeCell ref="F480:F481"/>
    <mergeCell ref="J480:J481"/>
    <mergeCell ref="K480:L480"/>
    <mergeCell ref="E480:E481"/>
    <mergeCell ref="O480:O481"/>
    <mergeCell ref="P480:P481"/>
    <mergeCell ref="P469:P470"/>
    <mergeCell ref="J475:J476"/>
    <mergeCell ref="K475:L475"/>
    <mergeCell ref="N423:N424"/>
    <mergeCell ref="O423:O424"/>
    <mergeCell ref="E471:Q473"/>
    <mergeCell ref="C314:C315"/>
    <mergeCell ref="D314:D315"/>
    <mergeCell ref="E314:E315"/>
    <mergeCell ref="F314:F315"/>
    <mergeCell ref="K302:L302"/>
    <mergeCell ref="C308:C309"/>
    <mergeCell ref="D308:D309"/>
    <mergeCell ref="E308:E309"/>
    <mergeCell ref="E302:E303"/>
    <mergeCell ref="E304:Q306"/>
    <mergeCell ref="E311:Q312"/>
    <mergeCell ref="B304:D304"/>
    <mergeCell ref="W310:W312"/>
    <mergeCell ref="V311:V312"/>
    <mergeCell ref="T311:T312"/>
    <mergeCell ref="U406:U412"/>
    <mergeCell ref="P314:P315"/>
    <mergeCell ref="E408:Q412"/>
    <mergeCell ref="S311:S312"/>
    <mergeCell ref="U311:U312"/>
    <mergeCell ref="F404:F405"/>
    <mergeCell ref="O314:O315"/>
    <mergeCell ref="G314:I314"/>
    <mergeCell ref="K314:L314"/>
    <mergeCell ref="J314:J315"/>
    <mergeCell ref="E404:E405"/>
    <mergeCell ref="E401:Q402"/>
    <mergeCell ref="E316:Q400"/>
    <mergeCell ref="M314:M315"/>
    <mergeCell ref="N314:N315"/>
    <mergeCell ref="K404:L404"/>
    <mergeCell ref="N404:N405"/>
    <mergeCell ref="O404:O405"/>
    <mergeCell ref="G404:I404"/>
    <mergeCell ref="Q314:Q315"/>
    <mergeCell ref="O216:O217"/>
    <mergeCell ref="E213:Q214"/>
    <mergeCell ref="Q225:Q226"/>
    <mergeCell ref="P404:P405"/>
    <mergeCell ref="M404:M405"/>
    <mergeCell ref="F302:F303"/>
    <mergeCell ref="M302:M303"/>
    <mergeCell ref="O302:O303"/>
    <mergeCell ref="J404:J405"/>
    <mergeCell ref="K308:L308"/>
    <mergeCell ref="J308:J309"/>
    <mergeCell ref="F308:F309"/>
    <mergeCell ref="P308:P309"/>
    <mergeCell ref="M308:M309"/>
    <mergeCell ref="N308:N309"/>
    <mergeCell ref="O308:O309"/>
    <mergeCell ref="N273:N274"/>
    <mergeCell ref="M253:M254"/>
    <mergeCell ref="E240:E241"/>
    <mergeCell ref="J216:J217"/>
    <mergeCell ref="M216:M217"/>
    <mergeCell ref="N216:N217"/>
    <mergeCell ref="Q308:Q309"/>
    <mergeCell ref="N302:N303"/>
    <mergeCell ref="AB94:AB96"/>
    <mergeCell ref="U190:U193"/>
    <mergeCell ref="W190:W193"/>
    <mergeCell ref="W94:W96"/>
    <mergeCell ref="U177:U179"/>
    <mergeCell ref="G168:I168"/>
    <mergeCell ref="O143:O144"/>
    <mergeCell ref="K98:L98"/>
    <mergeCell ref="G98:I98"/>
    <mergeCell ref="E159:Q160"/>
    <mergeCell ref="E143:E144"/>
    <mergeCell ref="P150:P151"/>
    <mergeCell ref="G156:I156"/>
    <mergeCell ref="O156:O157"/>
    <mergeCell ref="P143:P144"/>
    <mergeCell ref="P168:P169"/>
    <mergeCell ref="Q175:Q176"/>
    <mergeCell ref="M181:M182"/>
    <mergeCell ref="F137:F138"/>
    <mergeCell ref="M131:M132"/>
    <mergeCell ref="E134:Q135"/>
    <mergeCell ref="E125:E126"/>
    <mergeCell ref="G111:I111"/>
    <mergeCell ref="G118:I118"/>
    <mergeCell ref="D273:D274"/>
    <mergeCell ref="C273:C274"/>
    <mergeCell ref="E273:E274"/>
    <mergeCell ref="F273:F274"/>
    <mergeCell ref="Q302:Q303"/>
    <mergeCell ref="P302:P303"/>
    <mergeCell ref="O283:O284"/>
    <mergeCell ref="B275:D275"/>
    <mergeCell ref="C283:C284"/>
    <mergeCell ref="K273:L273"/>
    <mergeCell ref="E299:F300"/>
    <mergeCell ref="C302:C303"/>
    <mergeCell ref="E283:E284"/>
    <mergeCell ref="O273:O274"/>
    <mergeCell ref="Q273:Q274"/>
    <mergeCell ref="D283:D284"/>
    <mergeCell ref="D302:D303"/>
    <mergeCell ref="F283:F284"/>
    <mergeCell ref="E275:P281"/>
    <mergeCell ref="G302:I302"/>
    <mergeCell ref="J302:J303"/>
    <mergeCell ref="G273:I273"/>
    <mergeCell ref="P283:P284"/>
    <mergeCell ref="K283:L283"/>
    <mergeCell ref="C225:C226"/>
    <mergeCell ref="G290:Q300"/>
    <mergeCell ref="Q253:Q254"/>
    <mergeCell ref="N240:N241"/>
    <mergeCell ref="J273:J274"/>
    <mergeCell ref="E270:Q271"/>
    <mergeCell ref="N225:N226"/>
    <mergeCell ref="O225:O226"/>
    <mergeCell ref="M273:M274"/>
    <mergeCell ref="N253:N254"/>
    <mergeCell ref="Q232:Q233"/>
    <mergeCell ref="Q240:Q241"/>
    <mergeCell ref="F253:F254"/>
    <mergeCell ref="D232:D233"/>
    <mergeCell ref="E245:Q251"/>
    <mergeCell ref="P273:P274"/>
    <mergeCell ref="G283:I283"/>
    <mergeCell ref="M283:M284"/>
    <mergeCell ref="N283:N284"/>
    <mergeCell ref="J283:J284"/>
    <mergeCell ref="P225:P226"/>
    <mergeCell ref="O232:O233"/>
    <mergeCell ref="J225:J226"/>
    <mergeCell ref="P232:P233"/>
    <mergeCell ref="U471:U473"/>
    <mergeCell ref="U316:U317"/>
    <mergeCell ref="S442:S453"/>
    <mergeCell ref="U424:U455"/>
    <mergeCell ref="T442:T453"/>
    <mergeCell ref="R442:R453"/>
    <mergeCell ref="R424:R441"/>
    <mergeCell ref="S424:S441"/>
    <mergeCell ref="Q404:Q405"/>
    <mergeCell ref="Q414:Q415"/>
    <mergeCell ref="Q423:Q424"/>
    <mergeCell ref="Q457:Q458"/>
    <mergeCell ref="Q469:Q470"/>
    <mergeCell ref="E419:Q421"/>
    <mergeCell ref="F423:F424"/>
    <mergeCell ref="G414:I414"/>
    <mergeCell ref="J423:J424"/>
    <mergeCell ref="K423:L423"/>
    <mergeCell ref="J457:J458"/>
    <mergeCell ref="T424:T441"/>
    <mergeCell ref="M414:M415"/>
    <mergeCell ref="J414:J415"/>
    <mergeCell ref="N414:N415"/>
    <mergeCell ref="E414:E415"/>
    <mergeCell ref="E442:Q455"/>
    <mergeCell ref="Q52:Q53"/>
    <mergeCell ref="N209:N210"/>
    <mergeCell ref="M175:M176"/>
    <mergeCell ref="J168:J169"/>
    <mergeCell ref="K168:L168"/>
    <mergeCell ref="E191:Q193"/>
    <mergeCell ref="O162:O163"/>
    <mergeCell ref="G162:I162"/>
    <mergeCell ref="K162:L162"/>
    <mergeCell ref="M168:M169"/>
    <mergeCell ref="E181:E182"/>
    <mergeCell ref="G175:I175"/>
    <mergeCell ref="E165:Q166"/>
    <mergeCell ref="F202:F203"/>
    <mergeCell ref="N202:N203"/>
    <mergeCell ref="O202:O203"/>
    <mergeCell ref="F181:F182"/>
    <mergeCell ref="O195:O196"/>
    <mergeCell ref="F175:F176"/>
    <mergeCell ref="P175:P176"/>
    <mergeCell ref="N181:N182"/>
    <mergeCell ref="K181:L181"/>
    <mergeCell ref="K175:L175"/>
    <mergeCell ref="Q1:Q2"/>
    <mergeCell ref="Q85:Q86"/>
    <mergeCell ref="Q79:Q80"/>
    <mergeCell ref="Q73:Q74"/>
    <mergeCell ref="Q67:Q68"/>
    <mergeCell ref="Q62:Q63"/>
    <mergeCell ref="Q57:Q58"/>
    <mergeCell ref="Q39:Q40"/>
    <mergeCell ref="K195:L195"/>
    <mergeCell ref="O188:O189"/>
    <mergeCell ref="M57:M58"/>
    <mergeCell ref="E65:Q65"/>
    <mergeCell ref="O67:O68"/>
    <mergeCell ref="O168:O169"/>
    <mergeCell ref="Q111:Q112"/>
    <mergeCell ref="N125:N126"/>
    <mergeCell ref="P111:P112"/>
    <mergeCell ref="F1:F2"/>
    <mergeCell ref="N92:N93"/>
    <mergeCell ref="O73:O74"/>
    <mergeCell ref="M73:M74"/>
    <mergeCell ref="N62:N63"/>
    <mergeCell ref="K62:L62"/>
    <mergeCell ref="N67:N68"/>
    <mergeCell ref="Q156:Q157"/>
    <mergeCell ref="P131:P132"/>
    <mergeCell ref="Q168:Q169"/>
    <mergeCell ref="K85:L85"/>
    <mergeCell ref="M85:M86"/>
    <mergeCell ref="M195:M196"/>
    <mergeCell ref="N195:N196"/>
    <mergeCell ref="G181:I181"/>
    <mergeCell ref="O175:O176"/>
    <mergeCell ref="J175:J176"/>
    <mergeCell ref="N175:N176"/>
    <mergeCell ref="J195:J196"/>
    <mergeCell ref="M32:M33"/>
    <mergeCell ref="G46:I46"/>
    <mergeCell ref="K52:L52"/>
    <mergeCell ref="N32:N33"/>
    <mergeCell ref="N168:N169"/>
    <mergeCell ref="E146:Q148"/>
    <mergeCell ref="E101:Q103"/>
    <mergeCell ref="E114:Q116"/>
    <mergeCell ref="E88:Q90"/>
    <mergeCell ref="E121:Q123"/>
    <mergeCell ref="E35:Q37"/>
    <mergeCell ref="F73:F74"/>
    <mergeCell ref="G57:I57"/>
    <mergeCell ref="J131:J132"/>
    <mergeCell ref="K131:L131"/>
    <mergeCell ref="K125:L125"/>
    <mergeCell ref="J125:J126"/>
    <mergeCell ref="Q150:Q151"/>
    <mergeCell ref="O150:O151"/>
    <mergeCell ref="N143:N144"/>
    <mergeCell ref="N156:N157"/>
    <mergeCell ref="P137:P138"/>
    <mergeCell ref="P118:P119"/>
    <mergeCell ref="N105:N106"/>
    <mergeCell ref="K202:L202"/>
    <mergeCell ref="J202:J203"/>
    <mergeCell ref="P202:P203"/>
    <mergeCell ref="G202:I202"/>
    <mergeCell ref="G209:I209"/>
    <mergeCell ref="P209:P210"/>
    <mergeCell ref="M162:M163"/>
    <mergeCell ref="O1:O2"/>
    <mergeCell ref="P1:P2"/>
    <mergeCell ref="O26:O27"/>
    <mergeCell ref="G195:I195"/>
    <mergeCell ref="M202:M203"/>
    <mergeCell ref="G150:I150"/>
    <mergeCell ref="E108:Q109"/>
    <mergeCell ref="J105:J106"/>
    <mergeCell ref="K105:L105"/>
    <mergeCell ref="M111:M112"/>
    <mergeCell ref="F111:F112"/>
    <mergeCell ref="K111:L111"/>
    <mergeCell ref="O98:O99"/>
    <mergeCell ref="M105:M106"/>
    <mergeCell ref="J98:J99"/>
    <mergeCell ref="M46:M47"/>
    <mergeCell ref="E1:E2"/>
  </mergeCells>
  <phoneticPr fontId="6" type="noConversion"/>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1"/>
  <sheetViews>
    <sheetView showGridLines="0" tabSelected="1" workbookViewId="0">
      <selection activeCell="A14" sqref="A14"/>
    </sheetView>
  </sheetViews>
  <sheetFormatPr defaultRowHeight="12.75" x14ac:dyDescent="0.2"/>
  <cols>
    <col min="1" max="1" width="5.140625" style="8" customWidth="1"/>
    <col min="2" max="2" width="38.7109375" style="8" customWidth="1"/>
    <col min="3" max="3" width="24.42578125" style="8" customWidth="1"/>
    <col min="4" max="4" width="17.5703125" style="8" customWidth="1"/>
    <col min="5" max="5" width="22" style="8" customWidth="1"/>
    <col min="6" max="6" width="14.85546875" style="8" customWidth="1"/>
    <col min="7" max="7" width="17.5703125" style="8" customWidth="1"/>
    <col min="8" max="8" width="22.85546875" style="8" customWidth="1"/>
    <col min="9" max="9" width="20" style="8" customWidth="1"/>
    <col min="10" max="10" width="23.7109375" style="8" customWidth="1"/>
    <col min="11" max="11" width="20" style="8" customWidth="1"/>
    <col min="12" max="12" width="24" style="8" customWidth="1"/>
    <col min="13" max="13" width="20.7109375" style="8" customWidth="1"/>
    <col min="14" max="14" width="17" style="8" customWidth="1"/>
    <col min="15" max="15" width="9.140625" style="8"/>
    <col min="16" max="16" width="11" style="8" bestFit="1" customWidth="1"/>
    <col min="17" max="17" width="9.42578125" style="8" bestFit="1" customWidth="1"/>
    <col min="18" max="16384" width="9.140625" style="8"/>
  </cols>
  <sheetData>
    <row r="1" spans="1:14" s="196" customFormat="1" ht="12.75" customHeight="1" x14ac:dyDescent="0.2">
      <c r="A1" s="774" t="s">
        <v>769</v>
      </c>
      <c r="B1" s="775"/>
      <c r="C1" s="775"/>
      <c r="D1" s="775"/>
      <c r="E1" s="775"/>
      <c r="F1" s="775"/>
      <c r="G1" s="775"/>
      <c r="H1" s="775"/>
      <c r="I1" s="775"/>
      <c r="J1" s="775"/>
      <c r="K1" s="775"/>
      <c r="L1" s="775"/>
      <c r="M1" s="775"/>
      <c r="N1" s="776"/>
    </row>
    <row r="2" spans="1:14" s="196" customFormat="1" ht="76.5" x14ac:dyDescent="0.2">
      <c r="A2" s="216" t="s">
        <v>646</v>
      </c>
      <c r="B2" s="409" t="s">
        <v>575</v>
      </c>
      <c r="C2" s="410" t="s">
        <v>647</v>
      </c>
      <c r="D2" s="410" t="s">
        <v>664</v>
      </c>
      <c r="E2" s="410" t="s">
        <v>665</v>
      </c>
      <c r="F2" s="410" t="s">
        <v>173</v>
      </c>
      <c r="G2" s="411" t="s">
        <v>498</v>
      </c>
      <c r="H2" s="411" t="s">
        <v>542</v>
      </c>
      <c r="I2" s="412" t="s">
        <v>649</v>
      </c>
      <c r="J2" s="413" t="s">
        <v>650</v>
      </c>
      <c r="K2" s="413" t="s">
        <v>652</v>
      </c>
      <c r="L2" s="413" t="s">
        <v>651</v>
      </c>
      <c r="M2" s="413" t="s">
        <v>653</v>
      </c>
      <c r="N2" s="394" t="s">
        <v>770</v>
      </c>
    </row>
    <row r="3" spans="1:14" s="196" customFormat="1" ht="38.25" x14ac:dyDescent="0.2">
      <c r="A3" s="188" t="s">
        <v>261</v>
      </c>
      <c r="B3" s="397" t="s">
        <v>576</v>
      </c>
      <c r="C3" s="414">
        <v>261082</v>
      </c>
      <c r="D3" s="415" t="s">
        <v>195</v>
      </c>
      <c r="E3" s="415" t="s">
        <v>666</v>
      </c>
      <c r="F3" s="415" t="s">
        <v>517</v>
      </c>
      <c r="G3" s="415" t="s">
        <v>605</v>
      </c>
      <c r="H3" s="415" t="s">
        <v>667</v>
      </c>
      <c r="I3" s="236" t="s">
        <v>654</v>
      </c>
      <c r="J3" s="416" t="s">
        <v>699</v>
      </c>
      <c r="K3" s="236" t="s">
        <v>635</v>
      </c>
      <c r="L3" s="236" t="s">
        <v>662</v>
      </c>
      <c r="M3" s="236" t="s">
        <v>634</v>
      </c>
      <c r="N3" s="206" t="s">
        <v>635</v>
      </c>
    </row>
    <row r="4" spans="1:14" s="196" customFormat="1" ht="25.5" x14ac:dyDescent="0.2">
      <c r="A4" s="188" t="s">
        <v>263</v>
      </c>
      <c r="B4" s="397" t="s">
        <v>577</v>
      </c>
      <c r="C4" s="414">
        <v>110322</v>
      </c>
      <c r="D4" s="415" t="s">
        <v>668</v>
      </c>
      <c r="E4" s="415" t="s">
        <v>666</v>
      </c>
      <c r="F4" s="415" t="s">
        <v>182</v>
      </c>
      <c r="G4" s="415" t="s">
        <v>605</v>
      </c>
      <c r="H4" s="415" t="s">
        <v>669</v>
      </c>
      <c r="I4" s="236" t="s">
        <v>654</v>
      </c>
      <c r="J4" s="416" t="s">
        <v>699</v>
      </c>
      <c r="K4" s="236" t="s">
        <v>634</v>
      </c>
      <c r="L4" s="236" t="s">
        <v>662</v>
      </c>
      <c r="M4" s="236" t="s">
        <v>634</v>
      </c>
      <c r="N4" s="206" t="s">
        <v>634</v>
      </c>
    </row>
    <row r="5" spans="1:14" s="196" customFormat="1" ht="25.5" x14ac:dyDescent="0.2">
      <c r="A5" s="188" t="s">
        <v>264</v>
      </c>
      <c r="B5" s="397" t="s">
        <v>578</v>
      </c>
      <c r="C5" s="414">
        <v>164055</v>
      </c>
      <c r="D5" s="415" t="s">
        <v>668</v>
      </c>
      <c r="E5" s="415" t="s">
        <v>666</v>
      </c>
      <c r="F5" s="415" t="s">
        <v>182</v>
      </c>
      <c r="G5" s="415" t="s">
        <v>605</v>
      </c>
      <c r="H5" s="415" t="s">
        <v>669</v>
      </c>
      <c r="I5" s="236" t="s">
        <v>654</v>
      </c>
      <c r="J5" s="236" t="s">
        <v>634</v>
      </c>
      <c r="K5" s="236" t="s">
        <v>634</v>
      </c>
      <c r="L5" s="236" t="s">
        <v>662</v>
      </c>
      <c r="M5" s="236" t="s">
        <v>634</v>
      </c>
      <c r="N5" s="206" t="s">
        <v>634</v>
      </c>
    </row>
    <row r="6" spans="1:14" s="196" customFormat="1" ht="25.5" x14ac:dyDescent="0.2">
      <c r="A6" s="188" t="s">
        <v>265</v>
      </c>
      <c r="B6" s="397" t="s">
        <v>587</v>
      </c>
      <c r="C6" s="190">
        <v>57428</v>
      </c>
      <c r="D6" s="66" t="s">
        <v>718</v>
      </c>
      <c r="E6" s="66" t="s">
        <v>719</v>
      </c>
      <c r="F6" s="66" t="s">
        <v>720</v>
      </c>
      <c r="G6" s="66" t="s">
        <v>722</v>
      </c>
      <c r="H6" s="66" t="s">
        <v>4635</v>
      </c>
      <c r="I6" s="66" t="s">
        <v>655</v>
      </c>
      <c r="J6" s="80" t="s">
        <v>701</v>
      </c>
      <c r="K6" s="80" t="s">
        <v>634</v>
      </c>
      <c r="L6" s="80" t="s">
        <v>701</v>
      </c>
      <c r="M6" s="80" t="s">
        <v>701</v>
      </c>
      <c r="N6" s="206" t="s">
        <v>634</v>
      </c>
    </row>
    <row r="7" spans="1:14" s="196" customFormat="1" ht="27" customHeight="1" x14ac:dyDescent="0.2">
      <c r="A7" s="188" t="s">
        <v>266</v>
      </c>
      <c r="B7" s="397" t="s">
        <v>636</v>
      </c>
      <c r="C7" s="417">
        <v>312650</v>
      </c>
      <c r="D7" s="66" t="s">
        <v>195</v>
      </c>
      <c r="E7" s="66" t="s">
        <v>666</v>
      </c>
      <c r="F7" s="66" t="s">
        <v>517</v>
      </c>
      <c r="G7" s="66" t="s">
        <v>723</v>
      </c>
      <c r="H7" s="66" t="s">
        <v>724</v>
      </c>
      <c r="I7" s="80" t="s">
        <v>700</v>
      </c>
      <c r="J7" s="80" t="s">
        <v>701</v>
      </c>
      <c r="K7" s="80" t="s">
        <v>634</v>
      </c>
      <c r="L7" s="80" t="s">
        <v>701</v>
      </c>
      <c r="M7" s="80" t="s">
        <v>701</v>
      </c>
      <c r="N7" s="206" t="s">
        <v>635</v>
      </c>
    </row>
    <row r="8" spans="1:14" s="196" customFormat="1" ht="20.100000000000001" customHeight="1" x14ac:dyDescent="0.2">
      <c r="A8" s="188" t="s">
        <v>267</v>
      </c>
      <c r="B8" s="418" t="s">
        <v>657</v>
      </c>
      <c r="C8" s="419">
        <v>180000</v>
      </c>
      <c r="D8" s="66" t="s">
        <v>717</v>
      </c>
      <c r="E8" s="66" t="s">
        <v>666</v>
      </c>
      <c r="F8" s="66" t="s">
        <v>721</v>
      </c>
      <c r="G8" s="66" t="s">
        <v>701</v>
      </c>
      <c r="H8" s="66" t="s">
        <v>4636</v>
      </c>
      <c r="I8" s="80" t="s">
        <v>771</v>
      </c>
      <c r="J8" s="80" t="s">
        <v>701</v>
      </c>
      <c r="K8" s="80" t="s">
        <v>634</v>
      </c>
      <c r="L8" s="80" t="s">
        <v>701</v>
      </c>
      <c r="M8" s="80" t="s">
        <v>701</v>
      </c>
      <c r="N8" s="206" t="s">
        <v>634</v>
      </c>
    </row>
    <row r="9" spans="1:14" s="196" customFormat="1" ht="20.100000000000001" customHeight="1" thickBot="1" x14ac:dyDescent="0.25">
      <c r="A9" s="777" t="s">
        <v>645</v>
      </c>
      <c r="B9" s="778"/>
      <c r="C9" s="420">
        <f>SUM(C3:C8)</f>
        <v>1085537</v>
      </c>
      <c r="D9" s="779"/>
      <c r="E9" s="779"/>
      <c r="F9" s="779"/>
      <c r="G9" s="779"/>
      <c r="H9" s="779"/>
      <c r="I9" s="779"/>
      <c r="J9" s="779"/>
      <c r="K9" s="779"/>
      <c r="L9" s="779"/>
      <c r="M9" s="779"/>
      <c r="N9" s="780"/>
    </row>
    <row r="10" spans="1:14" s="72" customFormat="1" x14ac:dyDescent="0.2">
      <c r="A10" s="284"/>
      <c r="B10" s="284"/>
      <c r="C10" s="285"/>
      <c r="D10" s="286"/>
      <c r="E10" s="286"/>
      <c r="F10" s="286"/>
      <c r="G10" s="286"/>
      <c r="H10" s="286"/>
      <c r="I10" s="286"/>
      <c r="J10" s="286"/>
      <c r="K10" s="286"/>
      <c r="L10" s="286"/>
      <c r="M10" s="286"/>
      <c r="N10" s="286"/>
    </row>
    <row r="11" spans="1:14" s="72" customFormat="1" x14ac:dyDescent="0.2">
      <c r="A11" s="284"/>
      <c r="B11" s="284"/>
      <c r="C11" s="285"/>
      <c r="D11" s="286"/>
      <c r="E11" s="286"/>
      <c r="F11" s="286"/>
      <c r="G11" s="286"/>
      <c r="H11" s="286"/>
      <c r="I11" s="286"/>
      <c r="J11" s="286"/>
      <c r="K11" s="286"/>
      <c r="L11" s="286"/>
      <c r="M11" s="286"/>
      <c r="N11" s="286"/>
    </row>
  </sheetData>
  <mergeCells count="3">
    <mergeCell ref="A1:N1"/>
    <mergeCell ref="A9:B9"/>
    <mergeCell ref="D9:N9"/>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551"/>
  <sheetViews>
    <sheetView showGridLines="0" zoomScaleNormal="100" workbookViewId="0">
      <selection activeCell="C3" sqref="C3:C5"/>
    </sheetView>
  </sheetViews>
  <sheetFormatPr defaultRowHeight="14.25" x14ac:dyDescent="0.2"/>
  <cols>
    <col min="1" max="1" width="5.28515625" style="61" customWidth="1"/>
    <col min="2" max="2" width="49.7109375" style="102" customWidth="1"/>
    <col min="3" max="3" width="18" style="503" customWidth="1"/>
    <col min="4" max="4" width="11.7109375" style="8" bestFit="1" customWidth="1"/>
    <col min="5" max="5" width="26.42578125" style="8" bestFit="1" customWidth="1"/>
    <col min="6" max="6" width="12.85546875" style="8" bestFit="1" customWidth="1"/>
    <col min="7" max="7" width="15.7109375" style="8" customWidth="1"/>
    <col min="8" max="8" width="22.140625" style="8" customWidth="1"/>
    <col min="9" max="9" width="9.140625" style="8"/>
    <col min="10" max="10" width="27.42578125" style="8" customWidth="1"/>
    <col min="11" max="11" width="14.28515625" style="8" customWidth="1"/>
    <col min="12" max="12" width="14.42578125" style="8" customWidth="1"/>
    <col min="13" max="13" width="20.42578125" style="8" customWidth="1"/>
    <col min="14" max="33" width="9.140625" style="8"/>
    <col min="34" max="16384" width="9.140625" style="52"/>
  </cols>
  <sheetData>
    <row r="1" spans="1:8" s="82" customFormat="1" ht="12.75" x14ac:dyDescent="0.2">
      <c r="A1" s="421" t="s">
        <v>261</v>
      </c>
      <c r="B1" s="781" t="s">
        <v>262</v>
      </c>
      <c r="C1" s="782"/>
    </row>
    <row r="2" spans="1:8" s="8" customFormat="1" ht="25.5" x14ac:dyDescent="0.2">
      <c r="A2" s="207" t="s">
        <v>258</v>
      </c>
      <c r="B2" s="208" t="s">
        <v>259</v>
      </c>
      <c r="C2" s="475" t="s">
        <v>260</v>
      </c>
    </row>
    <row r="3" spans="1:8" s="8" customFormat="1" ht="25.5" x14ac:dyDescent="0.2">
      <c r="A3" s="209" t="s">
        <v>261</v>
      </c>
      <c r="B3" s="210" t="s">
        <v>765</v>
      </c>
      <c r="C3" s="476">
        <v>958462.13</v>
      </c>
    </row>
    <row r="4" spans="1:8" s="8" customFormat="1" ht="25.5" x14ac:dyDescent="0.2">
      <c r="A4" s="209" t="s">
        <v>263</v>
      </c>
      <c r="B4" s="210" t="s">
        <v>766</v>
      </c>
      <c r="C4" s="477">
        <v>211738.17</v>
      </c>
      <c r="E4" s="76"/>
      <c r="F4" s="81"/>
      <c r="G4" s="81"/>
      <c r="H4" s="81"/>
    </row>
    <row r="5" spans="1:8" s="8" customFormat="1" ht="26.25" thickBot="1" x14ac:dyDescent="0.25">
      <c r="A5" s="211" t="s">
        <v>264</v>
      </c>
      <c r="B5" s="212" t="s">
        <v>767</v>
      </c>
      <c r="C5" s="478">
        <v>378933.51</v>
      </c>
      <c r="E5" s="74"/>
      <c r="F5" s="77"/>
      <c r="G5" s="71"/>
      <c r="H5" s="83"/>
    </row>
    <row r="6" spans="1:8" ht="15" thickBot="1" x14ac:dyDescent="0.25">
      <c r="A6" s="50"/>
      <c r="B6" s="50"/>
      <c r="C6" s="479"/>
    </row>
    <row r="7" spans="1:8" s="8" customFormat="1" ht="13.5" customHeight="1" x14ac:dyDescent="0.2">
      <c r="A7" s="213" t="s">
        <v>263</v>
      </c>
      <c r="B7" s="783" t="s">
        <v>6</v>
      </c>
      <c r="C7" s="784"/>
    </row>
    <row r="8" spans="1:8" s="8" customFormat="1" ht="25.5" x14ac:dyDescent="0.2">
      <c r="A8" s="207" t="s">
        <v>258</v>
      </c>
      <c r="B8" s="208" t="s">
        <v>259</v>
      </c>
      <c r="C8" s="475" t="s">
        <v>260</v>
      </c>
    </row>
    <row r="9" spans="1:8" s="8" customFormat="1" ht="12.75" x14ac:dyDescent="0.2">
      <c r="A9" s="209" t="s">
        <v>261</v>
      </c>
      <c r="B9" s="210" t="s">
        <v>2880</v>
      </c>
      <c r="C9" s="480">
        <v>55581.24</v>
      </c>
    </row>
    <row r="10" spans="1:8" s="8" customFormat="1" ht="13.5" thickBot="1" x14ac:dyDescent="0.25">
      <c r="A10" s="211" t="s">
        <v>263</v>
      </c>
      <c r="B10" s="212" t="s">
        <v>2881</v>
      </c>
      <c r="C10" s="481">
        <v>10575.54</v>
      </c>
    </row>
    <row r="11" spans="1:8" ht="15" thickBot="1" x14ac:dyDescent="0.25">
      <c r="A11" s="50"/>
      <c r="B11" s="50"/>
      <c r="C11" s="479"/>
    </row>
    <row r="12" spans="1:8" s="8" customFormat="1" ht="12.75" x14ac:dyDescent="0.2">
      <c r="A12" s="213" t="s">
        <v>264</v>
      </c>
      <c r="B12" s="783" t="s">
        <v>8</v>
      </c>
      <c r="C12" s="784"/>
    </row>
    <row r="13" spans="1:8" s="8" customFormat="1" ht="25.5" x14ac:dyDescent="0.2">
      <c r="A13" s="207" t="s">
        <v>258</v>
      </c>
      <c r="B13" s="208" t="s">
        <v>259</v>
      </c>
      <c r="C13" s="475" t="s">
        <v>260</v>
      </c>
    </row>
    <row r="14" spans="1:8" s="8" customFormat="1" ht="26.25" thickBot="1" x14ac:dyDescent="0.25">
      <c r="A14" s="211" t="s">
        <v>261</v>
      </c>
      <c r="B14" s="212" t="s">
        <v>740</v>
      </c>
      <c r="C14" s="482"/>
    </row>
    <row r="15" spans="1:8" ht="15" thickBot="1" x14ac:dyDescent="0.25">
      <c r="A15" s="50"/>
      <c r="B15" s="50"/>
      <c r="C15" s="479"/>
    </row>
    <row r="16" spans="1:8" s="8" customFormat="1" ht="12.75" x14ac:dyDescent="0.2">
      <c r="A16" s="213" t="s">
        <v>265</v>
      </c>
      <c r="B16" s="783" t="s">
        <v>11</v>
      </c>
      <c r="C16" s="784"/>
    </row>
    <row r="17" spans="1:3" s="8" customFormat="1" ht="25.5" x14ac:dyDescent="0.2">
      <c r="A17" s="207" t="s">
        <v>258</v>
      </c>
      <c r="B17" s="208" t="s">
        <v>259</v>
      </c>
      <c r="C17" s="475" t="s">
        <v>260</v>
      </c>
    </row>
    <row r="18" spans="1:3" s="8" customFormat="1" ht="12.75" x14ac:dyDescent="0.2">
      <c r="A18" s="209" t="s">
        <v>261</v>
      </c>
      <c r="B18" s="210" t="s">
        <v>2880</v>
      </c>
      <c r="C18" s="480">
        <v>3350</v>
      </c>
    </row>
    <row r="19" spans="1:3" s="8" customFormat="1" ht="13.5" thickBot="1" x14ac:dyDescent="0.25">
      <c r="A19" s="211" t="s">
        <v>263</v>
      </c>
      <c r="B19" s="212" t="s">
        <v>2881</v>
      </c>
      <c r="C19" s="481">
        <v>4848.99</v>
      </c>
    </row>
    <row r="20" spans="1:3" s="8" customFormat="1" ht="13.5" thickBot="1" x14ac:dyDescent="0.25">
      <c r="A20" s="53"/>
      <c r="B20" s="101"/>
      <c r="C20" s="483"/>
    </row>
    <row r="21" spans="1:3" s="8" customFormat="1" ht="12.75" x14ac:dyDescent="0.2">
      <c r="A21" s="213" t="s">
        <v>266</v>
      </c>
      <c r="B21" s="783" t="s">
        <v>13</v>
      </c>
      <c r="C21" s="784"/>
    </row>
    <row r="22" spans="1:3" s="8" customFormat="1" ht="25.5" x14ac:dyDescent="0.2">
      <c r="A22" s="207" t="s">
        <v>258</v>
      </c>
      <c r="B22" s="208" t="s">
        <v>259</v>
      </c>
      <c r="C22" s="475" t="s">
        <v>260</v>
      </c>
    </row>
    <row r="23" spans="1:3" s="8" customFormat="1" ht="13.5" thickBot="1" x14ac:dyDescent="0.25">
      <c r="A23" s="211" t="s">
        <v>261</v>
      </c>
      <c r="B23" s="212" t="s">
        <v>2881</v>
      </c>
      <c r="C23" s="481">
        <v>3000</v>
      </c>
    </row>
    <row r="24" spans="1:3" ht="15" thickBot="1" x14ac:dyDescent="0.25">
      <c r="A24" s="50"/>
      <c r="B24" s="50"/>
      <c r="C24" s="479"/>
    </row>
    <row r="25" spans="1:3" s="8" customFormat="1" ht="12.75" x14ac:dyDescent="0.2">
      <c r="A25" s="213" t="s">
        <v>267</v>
      </c>
      <c r="B25" s="783" t="s">
        <v>15</v>
      </c>
      <c r="C25" s="784"/>
    </row>
    <row r="26" spans="1:3" s="8" customFormat="1" ht="25.5" x14ac:dyDescent="0.2">
      <c r="A26" s="207" t="s">
        <v>258</v>
      </c>
      <c r="B26" s="208" t="s">
        <v>259</v>
      </c>
      <c r="C26" s="475" t="s">
        <v>260</v>
      </c>
    </row>
    <row r="27" spans="1:3" s="8" customFormat="1" ht="13.5" thickBot="1" x14ac:dyDescent="0.25">
      <c r="A27" s="211" t="s">
        <v>261</v>
      </c>
      <c r="B27" s="212" t="s">
        <v>2880</v>
      </c>
      <c r="C27" s="482">
        <v>3667.18</v>
      </c>
    </row>
    <row r="28" spans="1:3" ht="15" thickBot="1" x14ac:dyDescent="0.25">
      <c r="A28" s="50"/>
      <c r="B28" s="50"/>
      <c r="C28" s="479"/>
    </row>
    <row r="29" spans="1:3" s="8" customFormat="1" ht="12.75" x14ac:dyDescent="0.2">
      <c r="A29" s="213" t="s">
        <v>268</v>
      </c>
      <c r="B29" s="783" t="s">
        <v>18</v>
      </c>
      <c r="C29" s="783"/>
    </row>
    <row r="30" spans="1:3" s="8" customFormat="1" ht="25.5" x14ac:dyDescent="0.2">
      <c r="A30" s="207" t="s">
        <v>258</v>
      </c>
      <c r="B30" s="208" t="s">
        <v>259</v>
      </c>
      <c r="C30" s="484" t="s">
        <v>260</v>
      </c>
    </row>
    <row r="31" spans="1:3" ht="12.75" x14ac:dyDescent="0.2">
      <c r="A31" s="209" t="s">
        <v>261</v>
      </c>
      <c r="B31" s="210" t="s">
        <v>2880</v>
      </c>
      <c r="C31" s="485">
        <v>3490</v>
      </c>
    </row>
    <row r="32" spans="1:3" ht="13.5" thickBot="1" x14ac:dyDescent="0.25">
      <c r="A32" s="211" t="s">
        <v>263</v>
      </c>
      <c r="B32" s="212" t="s">
        <v>2881</v>
      </c>
      <c r="C32" s="486">
        <v>7684.98</v>
      </c>
    </row>
    <row r="33" spans="1:3" ht="15" thickBot="1" x14ac:dyDescent="0.25">
      <c r="A33" s="50"/>
      <c r="B33" s="50"/>
      <c r="C33" s="479"/>
    </row>
    <row r="34" spans="1:3" s="8" customFormat="1" ht="12.75" x14ac:dyDescent="0.2">
      <c r="A34" s="226" t="s">
        <v>269</v>
      </c>
      <c r="B34" s="783" t="s">
        <v>20</v>
      </c>
      <c r="C34" s="784"/>
    </row>
    <row r="35" spans="1:3" s="8" customFormat="1" ht="25.5" x14ac:dyDescent="0.2">
      <c r="A35" s="207" t="s">
        <v>258</v>
      </c>
      <c r="B35" s="208" t="s">
        <v>259</v>
      </c>
      <c r="C35" s="475" t="s">
        <v>260</v>
      </c>
    </row>
    <row r="36" spans="1:3" s="8" customFormat="1" ht="12.75" x14ac:dyDescent="0.2">
      <c r="A36" s="209" t="s">
        <v>261</v>
      </c>
      <c r="B36" s="210" t="s">
        <v>358</v>
      </c>
      <c r="C36" s="480">
        <v>5078.1000000000004</v>
      </c>
    </row>
    <row r="37" spans="1:3" ht="13.5" thickBot="1" x14ac:dyDescent="0.25">
      <c r="A37" s="211" t="s">
        <v>263</v>
      </c>
      <c r="B37" s="212" t="s">
        <v>369</v>
      </c>
      <c r="C37" s="481">
        <v>4936</v>
      </c>
    </row>
    <row r="38" spans="1:3" ht="15" thickBot="1" x14ac:dyDescent="0.25">
      <c r="A38" s="50"/>
      <c r="B38" s="50"/>
      <c r="C38" s="479"/>
    </row>
    <row r="39" spans="1:3" s="8" customFormat="1" ht="12.75" x14ac:dyDescent="0.2">
      <c r="A39" s="213" t="s">
        <v>270</v>
      </c>
      <c r="B39" s="783" t="s">
        <v>22</v>
      </c>
      <c r="C39" s="784"/>
    </row>
    <row r="40" spans="1:3" s="8" customFormat="1" ht="25.5" x14ac:dyDescent="0.2">
      <c r="A40" s="207" t="s">
        <v>258</v>
      </c>
      <c r="B40" s="208" t="s">
        <v>259</v>
      </c>
      <c r="C40" s="475" t="s">
        <v>260</v>
      </c>
    </row>
    <row r="41" spans="1:3" s="8" customFormat="1" ht="26.25" thickBot="1" x14ac:dyDescent="0.25">
      <c r="A41" s="211" t="s">
        <v>261</v>
      </c>
      <c r="B41" s="212" t="s">
        <v>740</v>
      </c>
      <c r="C41" s="482"/>
    </row>
    <row r="42" spans="1:3" ht="15" thickBot="1" x14ac:dyDescent="0.25">
      <c r="A42" s="50"/>
      <c r="B42" s="50"/>
      <c r="C42" s="479"/>
    </row>
    <row r="43" spans="1:3" s="8" customFormat="1" ht="12.75" x14ac:dyDescent="0.2">
      <c r="A43" s="213" t="s">
        <v>271</v>
      </c>
      <c r="B43" s="783" t="s">
        <v>748</v>
      </c>
      <c r="C43" s="784"/>
    </row>
    <row r="44" spans="1:3" s="8" customFormat="1" ht="25.5" x14ac:dyDescent="0.2">
      <c r="A44" s="207" t="s">
        <v>258</v>
      </c>
      <c r="B44" s="208" t="s">
        <v>259</v>
      </c>
      <c r="C44" s="475" t="s">
        <v>260</v>
      </c>
    </row>
    <row r="45" spans="1:3" s="8" customFormat="1" ht="12.75" x14ac:dyDescent="0.2">
      <c r="A45" s="209" t="s">
        <v>261</v>
      </c>
      <c r="B45" s="210" t="s">
        <v>2880</v>
      </c>
      <c r="C45" s="480">
        <v>4758.9799999999996</v>
      </c>
    </row>
    <row r="46" spans="1:3" s="8" customFormat="1" ht="13.5" thickBot="1" x14ac:dyDescent="0.25">
      <c r="A46" s="211" t="s">
        <v>263</v>
      </c>
      <c r="B46" s="212" t="s">
        <v>2881</v>
      </c>
      <c r="C46" s="481">
        <v>3090</v>
      </c>
    </row>
    <row r="47" spans="1:3" ht="15" thickBot="1" x14ac:dyDescent="0.25">
      <c r="A47" s="50"/>
      <c r="B47" s="50"/>
      <c r="C47" s="479"/>
    </row>
    <row r="48" spans="1:3" s="8" customFormat="1" ht="12.75" x14ac:dyDescent="0.2">
      <c r="A48" s="213" t="s">
        <v>272</v>
      </c>
      <c r="B48" s="783" t="s">
        <v>26</v>
      </c>
      <c r="C48" s="784"/>
    </row>
    <row r="49" spans="1:3" s="8" customFormat="1" ht="25.5" x14ac:dyDescent="0.2">
      <c r="A49" s="207" t="s">
        <v>258</v>
      </c>
      <c r="B49" s="208" t="s">
        <v>259</v>
      </c>
      <c r="C49" s="475" t="s">
        <v>260</v>
      </c>
    </row>
    <row r="50" spans="1:3" s="8" customFormat="1" ht="12.75" x14ac:dyDescent="0.2">
      <c r="A50" s="209" t="s">
        <v>261</v>
      </c>
      <c r="B50" s="210" t="s">
        <v>2880</v>
      </c>
      <c r="C50" s="480">
        <v>2113.0500000000002</v>
      </c>
    </row>
    <row r="51" spans="1:3" s="8" customFormat="1" ht="13.5" thickBot="1" x14ac:dyDescent="0.25">
      <c r="A51" s="211" t="s">
        <v>263</v>
      </c>
      <c r="B51" s="212" t="s">
        <v>2881</v>
      </c>
      <c r="C51" s="481">
        <v>6639.99</v>
      </c>
    </row>
    <row r="52" spans="1:3" ht="15" thickBot="1" x14ac:dyDescent="0.25">
      <c r="A52" s="50"/>
      <c r="B52" s="50"/>
      <c r="C52" s="479"/>
    </row>
    <row r="53" spans="1:3" s="8" customFormat="1" ht="12.75" x14ac:dyDescent="0.2">
      <c r="A53" s="213" t="s">
        <v>273</v>
      </c>
      <c r="B53" s="783" t="s">
        <v>28</v>
      </c>
      <c r="C53" s="784"/>
    </row>
    <row r="54" spans="1:3" s="8" customFormat="1" ht="25.5" x14ac:dyDescent="0.2">
      <c r="A54" s="207" t="s">
        <v>258</v>
      </c>
      <c r="B54" s="208" t="s">
        <v>259</v>
      </c>
      <c r="C54" s="475" t="s">
        <v>260</v>
      </c>
    </row>
    <row r="55" spans="1:3" s="8" customFormat="1" ht="12.75" x14ac:dyDescent="0.2">
      <c r="A55" s="209" t="s">
        <v>261</v>
      </c>
      <c r="B55" s="210" t="s">
        <v>2883</v>
      </c>
      <c r="C55" s="480">
        <v>2483.0500000000002</v>
      </c>
    </row>
    <row r="56" spans="1:3" s="8" customFormat="1" ht="13.5" thickBot="1" x14ac:dyDescent="0.25">
      <c r="A56" s="211" t="s">
        <v>263</v>
      </c>
      <c r="B56" s="212" t="s">
        <v>2881</v>
      </c>
      <c r="C56" s="481">
        <v>2150</v>
      </c>
    </row>
    <row r="57" spans="1:3" ht="15" thickBot="1" x14ac:dyDescent="0.25">
      <c r="A57" s="50"/>
      <c r="B57" s="50"/>
      <c r="C57" s="479"/>
    </row>
    <row r="58" spans="1:3" s="8" customFormat="1" ht="12.75" x14ac:dyDescent="0.2">
      <c r="A58" s="213" t="s">
        <v>274</v>
      </c>
      <c r="B58" s="783" t="s">
        <v>30</v>
      </c>
      <c r="C58" s="784"/>
    </row>
    <row r="59" spans="1:3" s="8" customFormat="1" ht="25.5" x14ac:dyDescent="0.2">
      <c r="A59" s="207" t="s">
        <v>258</v>
      </c>
      <c r="B59" s="208" t="s">
        <v>259</v>
      </c>
      <c r="C59" s="475" t="s">
        <v>260</v>
      </c>
    </row>
    <row r="60" spans="1:3" s="8" customFormat="1" ht="12.75" x14ac:dyDescent="0.2">
      <c r="A60" s="209" t="s">
        <v>261</v>
      </c>
      <c r="B60" s="210" t="s">
        <v>2880</v>
      </c>
      <c r="C60" s="480">
        <v>5097</v>
      </c>
    </row>
    <row r="61" spans="1:3" s="8" customFormat="1" ht="13.5" thickBot="1" x14ac:dyDescent="0.25">
      <c r="A61" s="211" t="s">
        <v>263</v>
      </c>
      <c r="B61" s="212" t="s">
        <v>2881</v>
      </c>
      <c r="C61" s="481">
        <v>4557</v>
      </c>
    </row>
    <row r="62" spans="1:3" ht="15" thickBot="1" x14ac:dyDescent="0.25">
      <c r="A62" s="50"/>
      <c r="B62" s="50"/>
      <c r="C62" s="479"/>
    </row>
    <row r="63" spans="1:3" s="8" customFormat="1" ht="12.75" x14ac:dyDescent="0.2">
      <c r="A63" s="213" t="s">
        <v>275</v>
      </c>
      <c r="B63" s="783" t="s">
        <v>31</v>
      </c>
      <c r="C63" s="784"/>
    </row>
    <row r="64" spans="1:3" s="8" customFormat="1" ht="25.5" x14ac:dyDescent="0.2">
      <c r="A64" s="207" t="s">
        <v>258</v>
      </c>
      <c r="B64" s="208" t="s">
        <v>259</v>
      </c>
      <c r="C64" s="475" t="s">
        <v>260</v>
      </c>
    </row>
    <row r="65" spans="1:3" s="8" customFormat="1" ht="12.75" x14ac:dyDescent="0.2">
      <c r="A65" s="209" t="s">
        <v>261</v>
      </c>
      <c r="B65" s="210" t="s">
        <v>734</v>
      </c>
      <c r="C65" s="487">
        <v>12584</v>
      </c>
    </row>
    <row r="66" spans="1:3" s="8" customFormat="1" ht="13.5" thickBot="1" x14ac:dyDescent="0.25">
      <c r="A66" s="211" t="s">
        <v>263</v>
      </c>
      <c r="B66" s="212" t="s">
        <v>2881</v>
      </c>
      <c r="C66" s="481">
        <f>1250</f>
        <v>1250</v>
      </c>
    </row>
    <row r="67" spans="1:3" ht="15" thickBot="1" x14ac:dyDescent="0.25">
      <c r="A67" s="50"/>
      <c r="B67" s="50"/>
      <c r="C67" s="479"/>
    </row>
    <row r="68" spans="1:3" s="8" customFormat="1" ht="12.75" x14ac:dyDescent="0.2">
      <c r="A68" s="213" t="s">
        <v>276</v>
      </c>
      <c r="B68" s="783" t="s">
        <v>32</v>
      </c>
      <c r="C68" s="784"/>
    </row>
    <row r="69" spans="1:3" s="8" customFormat="1" ht="25.5" x14ac:dyDescent="0.2">
      <c r="A69" s="207" t="s">
        <v>258</v>
      </c>
      <c r="B69" s="208" t="s">
        <v>259</v>
      </c>
      <c r="C69" s="475" t="s">
        <v>260</v>
      </c>
    </row>
    <row r="70" spans="1:3" s="8" customFormat="1" ht="13.5" thickBot="1" x14ac:dyDescent="0.25">
      <c r="A70" s="211" t="s">
        <v>261</v>
      </c>
      <c r="B70" s="212" t="s">
        <v>2881</v>
      </c>
      <c r="C70" s="488">
        <v>3989</v>
      </c>
    </row>
    <row r="71" spans="1:3" ht="15" thickBot="1" x14ac:dyDescent="0.25">
      <c r="A71" s="50"/>
      <c r="B71" s="50"/>
      <c r="C71" s="479"/>
    </row>
    <row r="72" spans="1:3" s="8" customFormat="1" ht="12.75" x14ac:dyDescent="0.2">
      <c r="A72" s="213" t="s">
        <v>277</v>
      </c>
      <c r="B72" s="783" t="s">
        <v>34</v>
      </c>
      <c r="C72" s="784"/>
    </row>
    <row r="73" spans="1:3" s="8" customFormat="1" ht="25.5" x14ac:dyDescent="0.2">
      <c r="A73" s="207" t="s">
        <v>258</v>
      </c>
      <c r="B73" s="208" t="s">
        <v>259</v>
      </c>
      <c r="C73" s="475" t="s">
        <v>260</v>
      </c>
    </row>
    <row r="74" spans="1:3" s="8" customFormat="1" ht="12.75" x14ac:dyDescent="0.2">
      <c r="A74" s="209" t="s">
        <v>261</v>
      </c>
      <c r="B74" s="210" t="s">
        <v>2880</v>
      </c>
      <c r="C74" s="480">
        <v>22563.82</v>
      </c>
    </row>
    <row r="75" spans="1:3" s="8" customFormat="1" ht="13.5" thickBot="1" x14ac:dyDescent="0.25">
      <c r="A75" s="211" t="s">
        <v>263</v>
      </c>
      <c r="B75" s="212" t="s">
        <v>2881</v>
      </c>
      <c r="C75" s="481">
        <v>43803.51</v>
      </c>
    </row>
    <row r="76" spans="1:3" ht="15" thickBot="1" x14ac:dyDescent="0.25">
      <c r="A76" s="50"/>
      <c r="B76" s="50"/>
      <c r="C76" s="479"/>
    </row>
    <row r="77" spans="1:3" s="8" customFormat="1" ht="12.75" x14ac:dyDescent="0.2">
      <c r="A77" s="213" t="s">
        <v>278</v>
      </c>
      <c r="B77" s="783" t="s">
        <v>36</v>
      </c>
      <c r="C77" s="784"/>
    </row>
    <row r="78" spans="1:3" s="8" customFormat="1" ht="25.5" x14ac:dyDescent="0.2">
      <c r="A78" s="207" t="s">
        <v>258</v>
      </c>
      <c r="B78" s="208" t="s">
        <v>259</v>
      </c>
      <c r="C78" s="475" t="s">
        <v>260</v>
      </c>
    </row>
    <row r="79" spans="1:3" s="8" customFormat="1" ht="12.75" x14ac:dyDescent="0.2">
      <c r="A79" s="209" t="s">
        <v>261</v>
      </c>
      <c r="B79" s="210" t="s">
        <v>2880</v>
      </c>
      <c r="C79" s="480">
        <v>37335.85</v>
      </c>
    </row>
    <row r="80" spans="1:3" s="8" customFormat="1" ht="13.5" thickBot="1" x14ac:dyDescent="0.25">
      <c r="A80" s="211" t="s">
        <v>263</v>
      </c>
      <c r="B80" s="212" t="s">
        <v>2881</v>
      </c>
      <c r="C80" s="481">
        <v>107261.36</v>
      </c>
    </row>
    <row r="81" spans="1:3" ht="15" thickBot="1" x14ac:dyDescent="0.25">
      <c r="A81" s="50"/>
      <c r="B81" s="50"/>
      <c r="C81" s="479"/>
    </row>
    <row r="82" spans="1:3" s="8" customFormat="1" ht="32.25" customHeight="1" x14ac:dyDescent="0.2">
      <c r="A82" s="213" t="s">
        <v>279</v>
      </c>
      <c r="B82" s="783" t="s">
        <v>733</v>
      </c>
      <c r="C82" s="784"/>
    </row>
    <row r="83" spans="1:3" s="8" customFormat="1" ht="25.5" x14ac:dyDescent="0.2">
      <c r="A83" s="207" t="s">
        <v>258</v>
      </c>
      <c r="B83" s="208" t="s">
        <v>259</v>
      </c>
      <c r="C83" s="475" t="s">
        <v>260</v>
      </c>
    </row>
    <row r="84" spans="1:3" s="8" customFormat="1" ht="12.75" x14ac:dyDescent="0.2">
      <c r="A84" s="209" t="s">
        <v>261</v>
      </c>
      <c r="B84" s="210" t="s">
        <v>358</v>
      </c>
      <c r="C84" s="480">
        <v>28070</v>
      </c>
    </row>
    <row r="85" spans="1:3" s="8" customFormat="1" ht="12.75" x14ac:dyDescent="0.2">
      <c r="A85" s="209" t="s">
        <v>263</v>
      </c>
      <c r="B85" s="210" t="s">
        <v>734</v>
      </c>
      <c r="C85" s="487">
        <v>17784</v>
      </c>
    </row>
    <row r="86" spans="1:3" s="8" customFormat="1" ht="13.5" thickBot="1" x14ac:dyDescent="0.25">
      <c r="A86" s="211" t="s">
        <v>264</v>
      </c>
      <c r="B86" s="212" t="s">
        <v>369</v>
      </c>
      <c r="C86" s="481">
        <v>13192</v>
      </c>
    </row>
    <row r="87" spans="1:3" ht="15" thickBot="1" x14ac:dyDescent="0.25">
      <c r="A87" s="50"/>
      <c r="B87" s="50"/>
      <c r="C87" s="479"/>
    </row>
    <row r="88" spans="1:3" s="8" customFormat="1" ht="12.75" x14ac:dyDescent="0.2">
      <c r="A88" s="213" t="s">
        <v>280</v>
      </c>
      <c r="B88" s="783" t="s">
        <v>38</v>
      </c>
      <c r="C88" s="784"/>
    </row>
    <row r="89" spans="1:3" s="8" customFormat="1" ht="25.5" x14ac:dyDescent="0.2">
      <c r="A89" s="207" t="s">
        <v>258</v>
      </c>
      <c r="B89" s="208" t="s">
        <v>259</v>
      </c>
      <c r="C89" s="475" t="s">
        <v>260</v>
      </c>
    </row>
    <row r="90" spans="1:3" s="8" customFormat="1" ht="12.75" x14ac:dyDescent="0.2">
      <c r="A90" s="209" t="s">
        <v>261</v>
      </c>
      <c r="B90" s="210" t="s">
        <v>2880</v>
      </c>
      <c r="C90" s="480">
        <v>41538.93</v>
      </c>
    </row>
    <row r="91" spans="1:3" s="8" customFormat="1" ht="12.75" x14ac:dyDescent="0.2">
      <c r="A91" s="209" t="s">
        <v>263</v>
      </c>
      <c r="B91" s="210" t="s">
        <v>734</v>
      </c>
      <c r="C91" s="487">
        <v>1100.8499999999999</v>
      </c>
    </row>
    <row r="92" spans="1:3" s="8" customFormat="1" ht="13.5" thickBot="1" x14ac:dyDescent="0.25">
      <c r="A92" s="211" t="s">
        <v>264</v>
      </c>
      <c r="B92" s="212" t="s">
        <v>2881</v>
      </c>
      <c r="C92" s="481">
        <v>28768.95</v>
      </c>
    </row>
    <row r="93" spans="1:3" ht="15" thickBot="1" x14ac:dyDescent="0.25">
      <c r="A93" s="50"/>
      <c r="B93" s="50"/>
      <c r="C93" s="479"/>
    </row>
    <row r="94" spans="1:3" s="8" customFormat="1" ht="12.75" x14ac:dyDescent="0.2">
      <c r="A94" s="213" t="s">
        <v>281</v>
      </c>
      <c r="B94" s="783" t="s">
        <v>40</v>
      </c>
      <c r="C94" s="784"/>
    </row>
    <row r="95" spans="1:3" s="8" customFormat="1" ht="25.5" x14ac:dyDescent="0.2">
      <c r="A95" s="207" t="s">
        <v>258</v>
      </c>
      <c r="B95" s="208" t="s">
        <v>259</v>
      </c>
      <c r="C95" s="475" t="s">
        <v>260</v>
      </c>
    </row>
    <row r="96" spans="1:3" s="8" customFormat="1" ht="12.75" x14ac:dyDescent="0.2">
      <c r="A96" s="209" t="s">
        <v>261</v>
      </c>
      <c r="B96" s="210" t="s">
        <v>2880</v>
      </c>
      <c r="C96" s="480">
        <v>31397.98</v>
      </c>
    </row>
    <row r="97" spans="1:3" s="8" customFormat="1" ht="13.5" thickBot="1" x14ac:dyDescent="0.25">
      <c r="A97" s="211" t="s">
        <v>263</v>
      </c>
      <c r="B97" s="212" t="s">
        <v>2881</v>
      </c>
      <c r="C97" s="481">
        <v>48845.48</v>
      </c>
    </row>
    <row r="98" spans="1:3" s="8" customFormat="1" ht="15" thickBot="1" x14ac:dyDescent="0.25">
      <c r="A98" s="50"/>
      <c r="B98" s="50"/>
      <c r="C98" s="479"/>
    </row>
    <row r="99" spans="1:3" s="8" customFormat="1" ht="12.75" x14ac:dyDescent="0.2">
      <c r="A99" s="213" t="s">
        <v>282</v>
      </c>
      <c r="B99" s="783" t="s">
        <v>738</v>
      </c>
      <c r="C99" s="784"/>
    </row>
    <row r="100" spans="1:3" s="8" customFormat="1" ht="25.5" x14ac:dyDescent="0.2">
      <c r="A100" s="207" t="s">
        <v>258</v>
      </c>
      <c r="B100" s="208" t="s">
        <v>259</v>
      </c>
      <c r="C100" s="475" t="s">
        <v>260</v>
      </c>
    </row>
    <row r="101" spans="1:3" s="8" customFormat="1" ht="12.75" x14ac:dyDescent="0.2">
      <c r="A101" s="209" t="s">
        <v>261</v>
      </c>
      <c r="B101" s="210" t="s">
        <v>2880</v>
      </c>
      <c r="C101" s="480">
        <v>25128.48</v>
      </c>
    </row>
    <row r="102" spans="1:3" s="8" customFormat="1" ht="12.75" x14ac:dyDescent="0.2">
      <c r="A102" s="209" t="s">
        <v>263</v>
      </c>
      <c r="B102" s="210" t="s">
        <v>734</v>
      </c>
      <c r="C102" s="487">
        <v>950</v>
      </c>
    </row>
    <row r="103" spans="1:3" s="8" customFormat="1" ht="13.5" thickBot="1" x14ac:dyDescent="0.25">
      <c r="A103" s="211" t="s">
        <v>264</v>
      </c>
      <c r="B103" s="212" t="s">
        <v>2881</v>
      </c>
      <c r="C103" s="481">
        <v>38297.9</v>
      </c>
    </row>
    <row r="104" spans="1:3" ht="15" thickBot="1" x14ac:dyDescent="0.25">
      <c r="A104" s="50"/>
      <c r="B104" s="50"/>
      <c r="C104" s="479"/>
    </row>
    <row r="105" spans="1:3" s="8" customFormat="1" ht="12.75" x14ac:dyDescent="0.2">
      <c r="A105" s="213" t="s">
        <v>283</v>
      </c>
      <c r="B105" s="783" t="s">
        <v>42</v>
      </c>
      <c r="C105" s="784"/>
    </row>
    <row r="106" spans="1:3" s="8" customFormat="1" ht="25.5" x14ac:dyDescent="0.2">
      <c r="A106" s="207" t="s">
        <v>258</v>
      </c>
      <c r="B106" s="208" t="s">
        <v>259</v>
      </c>
      <c r="C106" s="475" t="s">
        <v>260</v>
      </c>
    </row>
    <row r="107" spans="1:3" s="8" customFormat="1" ht="12.75" x14ac:dyDescent="0.2">
      <c r="A107" s="209" t="s">
        <v>261</v>
      </c>
      <c r="B107" s="210" t="s">
        <v>2880</v>
      </c>
      <c r="C107" s="480">
        <v>41465.120000000003</v>
      </c>
    </row>
    <row r="108" spans="1:3" s="8" customFormat="1" ht="13.5" thickBot="1" x14ac:dyDescent="0.25">
      <c r="A108" s="211" t="s">
        <v>263</v>
      </c>
      <c r="B108" s="212" t="s">
        <v>2881</v>
      </c>
      <c r="C108" s="481">
        <v>26903</v>
      </c>
    </row>
    <row r="109" spans="1:3" ht="15" thickBot="1" x14ac:dyDescent="0.25">
      <c r="A109" s="50"/>
      <c r="B109" s="50"/>
      <c r="C109" s="479"/>
    </row>
    <row r="110" spans="1:3" s="8" customFormat="1" ht="12.75" x14ac:dyDescent="0.2">
      <c r="A110" s="213" t="s">
        <v>284</v>
      </c>
      <c r="B110" s="783" t="s">
        <v>44</v>
      </c>
      <c r="C110" s="784"/>
    </row>
    <row r="111" spans="1:3" s="8" customFormat="1" ht="25.5" x14ac:dyDescent="0.2">
      <c r="A111" s="207" t="s">
        <v>258</v>
      </c>
      <c r="B111" s="208" t="s">
        <v>259</v>
      </c>
      <c r="C111" s="475" t="s">
        <v>260</v>
      </c>
    </row>
    <row r="112" spans="1:3" s="8" customFormat="1" ht="12.75" x14ac:dyDescent="0.2">
      <c r="A112" s="209" t="s">
        <v>261</v>
      </c>
      <c r="B112" s="210" t="s">
        <v>2880</v>
      </c>
      <c r="C112" s="480">
        <v>50258</v>
      </c>
    </row>
    <row r="113" spans="1:9" s="8" customFormat="1" ht="13.5" thickBot="1" x14ac:dyDescent="0.25">
      <c r="A113" s="211" t="s">
        <v>263</v>
      </c>
      <c r="B113" s="212" t="s">
        <v>2881</v>
      </c>
      <c r="C113" s="481">
        <v>21444.1</v>
      </c>
    </row>
    <row r="114" spans="1:9" ht="15" thickBot="1" x14ac:dyDescent="0.25">
      <c r="A114" s="50"/>
      <c r="B114" s="50"/>
      <c r="C114" s="479"/>
    </row>
    <row r="115" spans="1:9" s="8" customFormat="1" ht="12.75" x14ac:dyDescent="0.2">
      <c r="A115" s="213" t="s">
        <v>285</v>
      </c>
      <c r="B115" s="783" t="s">
        <v>46</v>
      </c>
      <c r="C115" s="784"/>
    </row>
    <row r="116" spans="1:9" s="8" customFormat="1" ht="25.5" x14ac:dyDescent="0.2">
      <c r="A116" s="207" t="s">
        <v>258</v>
      </c>
      <c r="B116" s="208" t="s">
        <v>259</v>
      </c>
      <c r="C116" s="475" t="s">
        <v>260</v>
      </c>
    </row>
    <row r="117" spans="1:9" s="8" customFormat="1" ht="12.75" x14ac:dyDescent="0.2">
      <c r="A117" s="209" t="s">
        <v>261</v>
      </c>
      <c r="B117" s="210" t="s">
        <v>2880</v>
      </c>
      <c r="C117" s="480">
        <v>78919.009999999995</v>
      </c>
    </row>
    <row r="118" spans="1:9" s="8" customFormat="1" ht="13.5" thickBot="1" x14ac:dyDescent="0.25">
      <c r="A118" s="211" t="s">
        <v>263</v>
      </c>
      <c r="B118" s="212" t="s">
        <v>2881</v>
      </c>
      <c r="C118" s="481">
        <v>48442</v>
      </c>
    </row>
    <row r="119" spans="1:9" ht="15" thickBot="1" x14ac:dyDescent="0.25">
      <c r="A119" s="50"/>
      <c r="B119" s="50"/>
      <c r="C119" s="479"/>
    </row>
    <row r="120" spans="1:9" s="8" customFormat="1" ht="12.75" x14ac:dyDescent="0.2">
      <c r="A120" s="213" t="s">
        <v>286</v>
      </c>
      <c r="B120" s="783" t="s">
        <v>49</v>
      </c>
      <c r="C120" s="784"/>
    </row>
    <row r="121" spans="1:9" s="8" customFormat="1" ht="25.5" x14ac:dyDescent="0.2">
      <c r="A121" s="207" t="s">
        <v>258</v>
      </c>
      <c r="B121" s="208" t="s">
        <v>259</v>
      </c>
      <c r="C121" s="475" t="s">
        <v>260</v>
      </c>
    </row>
    <row r="122" spans="1:9" s="8" customFormat="1" ht="12.75" x14ac:dyDescent="0.2">
      <c r="A122" s="209" t="s">
        <v>261</v>
      </c>
      <c r="B122" s="210" t="s">
        <v>2880</v>
      </c>
      <c r="C122" s="480">
        <v>52773.5</v>
      </c>
    </row>
    <row r="123" spans="1:9" s="8" customFormat="1" ht="13.5" thickBot="1" x14ac:dyDescent="0.25">
      <c r="A123" s="211" t="s">
        <v>263</v>
      </c>
      <c r="B123" s="212" t="s">
        <v>2881</v>
      </c>
      <c r="C123" s="481">
        <v>35224</v>
      </c>
    </row>
    <row r="124" spans="1:9" ht="15" thickBot="1" x14ac:dyDescent="0.25">
      <c r="A124" s="50"/>
      <c r="B124" s="50"/>
      <c r="C124" s="479"/>
    </row>
    <row r="125" spans="1:9" s="8" customFormat="1" ht="12.75" x14ac:dyDescent="0.2">
      <c r="A125" s="213" t="s">
        <v>287</v>
      </c>
      <c r="B125" s="783" t="s">
        <v>581</v>
      </c>
      <c r="C125" s="784"/>
    </row>
    <row r="126" spans="1:9" s="8" customFormat="1" ht="25.5" x14ac:dyDescent="0.2">
      <c r="A126" s="207" t="s">
        <v>258</v>
      </c>
      <c r="B126" s="208" t="s">
        <v>259</v>
      </c>
      <c r="C126" s="475" t="s">
        <v>260</v>
      </c>
      <c r="E126" s="76"/>
      <c r="F126" s="81"/>
      <c r="G126" s="81"/>
      <c r="H126" s="81"/>
      <c r="I126" s="72"/>
    </row>
    <row r="127" spans="1:9" s="8" customFormat="1" ht="12.75" x14ac:dyDescent="0.2">
      <c r="A127" s="209" t="s">
        <v>261</v>
      </c>
      <c r="B127" s="210" t="s">
        <v>2880</v>
      </c>
      <c r="C127" s="480">
        <v>22148</v>
      </c>
      <c r="E127" s="74"/>
      <c r="F127" s="77"/>
      <c r="G127" s="71"/>
      <c r="H127" s="83"/>
      <c r="I127" s="789"/>
    </row>
    <row r="128" spans="1:9" s="8" customFormat="1" ht="13.5" thickBot="1" x14ac:dyDescent="0.25">
      <c r="A128" s="211" t="s">
        <v>263</v>
      </c>
      <c r="B128" s="212" t="s">
        <v>2881</v>
      </c>
      <c r="C128" s="481">
        <v>48591.66</v>
      </c>
      <c r="E128" s="72"/>
      <c r="F128" s="77"/>
      <c r="G128" s="71"/>
      <c r="H128" s="83"/>
      <c r="I128" s="789"/>
    </row>
    <row r="129" spans="1:9" ht="15" thickBot="1" x14ac:dyDescent="0.25">
      <c r="A129" s="50"/>
      <c r="B129" s="50"/>
      <c r="C129" s="479"/>
      <c r="E129" s="72"/>
      <c r="F129" s="72"/>
      <c r="G129" s="72"/>
      <c r="H129" s="72"/>
      <c r="I129" s="72"/>
    </row>
    <row r="130" spans="1:9" s="8" customFormat="1" ht="12.75" x14ac:dyDescent="0.2">
      <c r="A130" s="213" t="s">
        <v>288</v>
      </c>
      <c r="B130" s="783" t="s">
        <v>163</v>
      </c>
      <c r="C130" s="784"/>
      <c r="E130" s="72"/>
      <c r="F130" s="72"/>
      <c r="G130" s="72"/>
      <c r="H130" s="72"/>
      <c r="I130" s="72"/>
    </row>
    <row r="131" spans="1:9" s="8" customFormat="1" ht="25.5" x14ac:dyDescent="0.2">
      <c r="A131" s="207" t="s">
        <v>258</v>
      </c>
      <c r="B131" s="208" t="s">
        <v>259</v>
      </c>
      <c r="C131" s="475" t="s">
        <v>260</v>
      </c>
      <c r="E131" s="72"/>
      <c r="F131" s="72"/>
      <c r="G131" s="72"/>
      <c r="H131" s="72"/>
      <c r="I131" s="72"/>
    </row>
    <row r="132" spans="1:9" s="8" customFormat="1" ht="12.75" x14ac:dyDescent="0.2">
      <c r="A132" s="209" t="s">
        <v>261</v>
      </c>
      <c r="B132" s="210" t="s">
        <v>2880</v>
      </c>
      <c r="C132" s="480">
        <v>28136</v>
      </c>
    </row>
    <row r="133" spans="1:9" s="8" customFormat="1" ht="13.5" thickBot="1" x14ac:dyDescent="0.25">
      <c r="A133" s="211" t="s">
        <v>263</v>
      </c>
      <c r="B133" s="212" t="s">
        <v>2881</v>
      </c>
      <c r="C133" s="481">
        <v>31976</v>
      </c>
    </row>
    <row r="134" spans="1:9" ht="15" thickBot="1" x14ac:dyDescent="0.25">
      <c r="A134" s="50"/>
      <c r="B134" s="50"/>
      <c r="C134" s="479"/>
    </row>
    <row r="135" spans="1:9" s="8" customFormat="1" ht="12.75" x14ac:dyDescent="0.2">
      <c r="A135" s="213" t="s">
        <v>289</v>
      </c>
      <c r="B135" s="783" t="s">
        <v>56</v>
      </c>
      <c r="C135" s="784"/>
    </row>
    <row r="136" spans="1:9" s="8" customFormat="1" ht="25.5" x14ac:dyDescent="0.2">
      <c r="A136" s="207" t="s">
        <v>258</v>
      </c>
      <c r="B136" s="208" t="s">
        <v>259</v>
      </c>
      <c r="C136" s="475" t="s">
        <v>260</v>
      </c>
    </row>
    <row r="137" spans="1:9" s="8" customFormat="1" ht="12.75" x14ac:dyDescent="0.2">
      <c r="A137" s="209" t="s">
        <v>261</v>
      </c>
      <c r="B137" s="210" t="s">
        <v>2880</v>
      </c>
      <c r="C137" s="480">
        <v>53282.8</v>
      </c>
    </row>
    <row r="138" spans="1:9" s="8" customFormat="1" ht="12.75" x14ac:dyDescent="0.2">
      <c r="A138" s="209" t="s">
        <v>263</v>
      </c>
      <c r="B138" s="210" t="s">
        <v>734</v>
      </c>
      <c r="C138" s="487">
        <v>20000</v>
      </c>
    </row>
    <row r="139" spans="1:9" s="8" customFormat="1" ht="12.75" x14ac:dyDescent="0.2">
      <c r="A139" s="209" t="s">
        <v>264</v>
      </c>
      <c r="B139" s="210" t="s">
        <v>2881</v>
      </c>
      <c r="C139" s="489">
        <v>33974.71</v>
      </c>
    </row>
    <row r="140" spans="1:9" ht="15" thickBot="1" x14ac:dyDescent="0.25">
      <c r="A140" s="527"/>
      <c r="B140" s="528"/>
      <c r="C140" s="529"/>
    </row>
    <row r="141" spans="1:9" s="8" customFormat="1" ht="12.75" x14ac:dyDescent="0.2">
      <c r="A141" s="526" t="s">
        <v>290</v>
      </c>
      <c r="B141" s="787" t="s">
        <v>165</v>
      </c>
      <c r="C141" s="788"/>
    </row>
    <row r="142" spans="1:9" s="8" customFormat="1" ht="25.5" x14ac:dyDescent="0.2">
      <c r="A142" s="207" t="s">
        <v>258</v>
      </c>
      <c r="B142" s="208" t="s">
        <v>259</v>
      </c>
      <c r="C142" s="475" t="s">
        <v>260</v>
      </c>
    </row>
    <row r="143" spans="1:9" s="8" customFormat="1" ht="13.5" thickBot="1" x14ac:dyDescent="0.25">
      <c r="A143" s="211" t="s">
        <v>261</v>
      </c>
      <c r="B143" s="212" t="s">
        <v>2881</v>
      </c>
      <c r="C143" s="481">
        <v>91673.06</v>
      </c>
    </row>
    <row r="144" spans="1:9" ht="15" thickBot="1" x14ac:dyDescent="0.25">
      <c r="A144" s="50"/>
      <c r="B144" s="50"/>
      <c r="C144" s="479"/>
    </row>
    <row r="145" spans="1:3" s="8" customFormat="1" ht="12.75" x14ac:dyDescent="0.2">
      <c r="A145" s="213" t="s">
        <v>291</v>
      </c>
      <c r="B145" s="783" t="s">
        <v>164</v>
      </c>
      <c r="C145" s="784"/>
    </row>
    <row r="146" spans="1:3" s="8" customFormat="1" ht="25.5" x14ac:dyDescent="0.2">
      <c r="A146" s="207" t="s">
        <v>258</v>
      </c>
      <c r="B146" s="208" t="s">
        <v>259</v>
      </c>
      <c r="C146" s="475" t="s">
        <v>260</v>
      </c>
    </row>
    <row r="147" spans="1:3" s="8" customFormat="1" ht="12.75" x14ac:dyDescent="0.2">
      <c r="A147" s="209" t="s">
        <v>261</v>
      </c>
      <c r="B147" s="210" t="s">
        <v>2880</v>
      </c>
      <c r="C147" s="480">
        <v>18855.47</v>
      </c>
    </row>
    <row r="148" spans="1:3" s="8" customFormat="1" ht="13.5" thickBot="1" x14ac:dyDescent="0.25">
      <c r="A148" s="211" t="s">
        <v>263</v>
      </c>
      <c r="B148" s="212" t="s">
        <v>2881</v>
      </c>
      <c r="C148" s="481">
        <v>20993.99</v>
      </c>
    </row>
    <row r="149" spans="1:3" ht="15" thickBot="1" x14ac:dyDescent="0.25">
      <c r="A149" s="50"/>
      <c r="B149" s="50"/>
      <c r="C149" s="479"/>
    </row>
    <row r="150" spans="1:3" s="8" customFormat="1" ht="12.75" x14ac:dyDescent="0.2">
      <c r="A150" s="226" t="s">
        <v>292</v>
      </c>
      <c r="B150" s="783" t="s">
        <v>58</v>
      </c>
      <c r="C150" s="784"/>
    </row>
    <row r="151" spans="1:3" s="8" customFormat="1" ht="25.5" x14ac:dyDescent="0.2">
      <c r="A151" s="207" t="s">
        <v>258</v>
      </c>
      <c r="B151" s="208" t="s">
        <v>259</v>
      </c>
      <c r="C151" s="475" t="s">
        <v>260</v>
      </c>
    </row>
    <row r="152" spans="1:3" s="8" customFormat="1" ht="12.75" x14ac:dyDescent="0.2">
      <c r="A152" s="209" t="s">
        <v>261</v>
      </c>
      <c r="B152" s="210" t="s">
        <v>2880</v>
      </c>
      <c r="C152" s="480">
        <v>3620.3</v>
      </c>
    </row>
    <row r="153" spans="1:3" s="8" customFormat="1" ht="12.75" x14ac:dyDescent="0.2">
      <c r="A153" s="209" t="s">
        <v>263</v>
      </c>
      <c r="B153" s="210" t="s">
        <v>734</v>
      </c>
      <c r="C153" s="487">
        <v>1210</v>
      </c>
    </row>
    <row r="154" spans="1:3" s="8" customFormat="1" ht="13.5" thickBot="1" x14ac:dyDescent="0.25">
      <c r="A154" s="211" t="s">
        <v>264</v>
      </c>
      <c r="B154" s="212" t="s">
        <v>2881</v>
      </c>
      <c r="C154" s="481">
        <v>6944</v>
      </c>
    </row>
    <row r="155" spans="1:3" ht="15" thickBot="1" x14ac:dyDescent="0.25">
      <c r="A155" s="50"/>
      <c r="B155" s="50"/>
      <c r="C155" s="479"/>
    </row>
    <row r="156" spans="1:3" s="8" customFormat="1" ht="12.75" x14ac:dyDescent="0.2">
      <c r="A156" s="213" t="s">
        <v>293</v>
      </c>
      <c r="B156" s="783" t="s">
        <v>59</v>
      </c>
      <c r="C156" s="784"/>
    </row>
    <row r="157" spans="1:3" s="8" customFormat="1" ht="25.5" x14ac:dyDescent="0.2">
      <c r="A157" s="207" t="s">
        <v>258</v>
      </c>
      <c r="B157" s="208" t="s">
        <v>259</v>
      </c>
      <c r="C157" s="475" t="s">
        <v>260</v>
      </c>
    </row>
    <row r="158" spans="1:3" s="8" customFormat="1" ht="12.75" x14ac:dyDescent="0.2">
      <c r="A158" s="209" t="s">
        <v>261</v>
      </c>
      <c r="B158" s="210" t="s">
        <v>2880</v>
      </c>
      <c r="C158" s="480">
        <v>87538.2</v>
      </c>
    </row>
    <row r="159" spans="1:3" s="8" customFormat="1" ht="12.75" x14ac:dyDescent="0.2">
      <c r="A159" s="209" t="s">
        <v>263</v>
      </c>
      <c r="B159" s="368" t="s">
        <v>631</v>
      </c>
      <c r="C159" s="474">
        <v>52718.62</v>
      </c>
    </row>
    <row r="160" spans="1:3" s="8" customFormat="1" ht="13.5" thickBot="1" x14ac:dyDescent="0.25">
      <c r="A160" s="211" t="s">
        <v>264</v>
      </c>
      <c r="B160" s="212" t="s">
        <v>2881</v>
      </c>
      <c r="C160" s="481">
        <v>21973.759999999998</v>
      </c>
    </row>
    <row r="161" spans="1:8" ht="15" thickBot="1" x14ac:dyDescent="0.25">
      <c r="A161" s="50"/>
      <c r="B161" s="50"/>
      <c r="C161" s="479"/>
    </row>
    <row r="162" spans="1:8" s="8" customFormat="1" ht="12.75" x14ac:dyDescent="0.2">
      <c r="A162" s="213" t="s">
        <v>294</v>
      </c>
      <c r="B162" s="783" t="s">
        <v>60</v>
      </c>
      <c r="C162" s="784"/>
    </row>
    <row r="163" spans="1:8" s="8" customFormat="1" ht="25.5" x14ac:dyDescent="0.2">
      <c r="A163" s="207" t="s">
        <v>258</v>
      </c>
      <c r="B163" s="208" t="s">
        <v>259</v>
      </c>
      <c r="C163" s="475" t="s">
        <v>260</v>
      </c>
    </row>
    <row r="164" spans="1:8" s="8" customFormat="1" ht="13.5" thickBot="1" x14ac:dyDescent="0.25">
      <c r="A164" s="211" t="s">
        <v>261</v>
      </c>
      <c r="B164" s="212" t="s">
        <v>2883</v>
      </c>
      <c r="C164" s="482">
        <v>3172</v>
      </c>
    </row>
    <row r="165" spans="1:8" ht="15" thickBot="1" x14ac:dyDescent="0.25">
      <c r="A165" s="50"/>
      <c r="B165" s="50"/>
      <c r="C165" s="479"/>
    </row>
    <row r="166" spans="1:8" s="8" customFormat="1" ht="12.75" x14ac:dyDescent="0.2">
      <c r="A166" s="213" t="s">
        <v>295</v>
      </c>
      <c r="B166" s="783" t="s">
        <v>643</v>
      </c>
      <c r="C166" s="784"/>
    </row>
    <row r="167" spans="1:8" s="8" customFormat="1" ht="25.5" x14ac:dyDescent="0.2">
      <c r="A167" s="207" t="s">
        <v>258</v>
      </c>
      <c r="B167" s="208" t="s">
        <v>259</v>
      </c>
      <c r="C167" s="475" t="s">
        <v>260</v>
      </c>
      <c r="E167" s="76"/>
      <c r="F167" s="81"/>
      <c r="G167" s="81"/>
      <c r="H167" s="81"/>
    </row>
    <row r="168" spans="1:8" s="8" customFormat="1" ht="12.75" x14ac:dyDescent="0.2">
      <c r="A168" s="209" t="s">
        <v>261</v>
      </c>
      <c r="B168" s="210" t="s">
        <v>2880</v>
      </c>
      <c r="C168" s="480">
        <v>2314.1999999999998</v>
      </c>
      <c r="E168" s="74"/>
      <c r="F168" s="77"/>
      <c r="G168" s="71"/>
      <c r="H168" s="83"/>
    </row>
    <row r="169" spans="1:8" s="8" customFormat="1" ht="12.75" x14ac:dyDescent="0.2">
      <c r="A169" s="209" t="s">
        <v>263</v>
      </c>
      <c r="B169" s="210" t="s">
        <v>734</v>
      </c>
      <c r="C169" s="487">
        <v>4231.3100000000004</v>
      </c>
      <c r="E169" s="74"/>
      <c r="F169" s="77"/>
      <c r="G169" s="71"/>
      <c r="H169" s="338"/>
    </row>
    <row r="170" spans="1:8" s="8" customFormat="1" ht="13.5" thickBot="1" x14ac:dyDescent="0.25">
      <c r="A170" s="211" t="s">
        <v>264</v>
      </c>
      <c r="B170" s="212" t="s">
        <v>2881</v>
      </c>
      <c r="C170" s="481">
        <v>2636.5</v>
      </c>
      <c r="E170" s="72"/>
      <c r="F170" s="70"/>
      <c r="G170" s="71"/>
      <c r="H170" s="83"/>
    </row>
    <row r="171" spans="1:8" ht="15" thickBot="1" x14ac:dyDescent="0.25">
      <c r="A171" s="50"/>
      <c r="B171" s="50"/>
      <c r="C171" s="479"/>
      <c r="E171" s="72"/>
      <c r="F171" s="72"/>
      <c r="G171" s="72"/>
      <c r="H171" s="72"/>
    </row>
    <row r="172" spans="1:8" s="8" customFormat="1" ht="12.75" x14ac:dyDescent="0.2">
      <c r="A172" s="213" t="s">
        <v>296</v>
      </c>
      <c r="B172" s="783" t="s">
        <v>62</v>
      </c>
      <c r="C172" s="784"/>
    </row>
    <row r="173" spans="1:8" s="8" customFormat="1" ht="25.5" x14ac:dyDescent="0.2">
      <c r="A173" s="207" t="s">
        <v>258</v>
      </c>
      <c r="B173" s="208" t="s">
        <v>259</v>
      </c>
      <c r="C173" s="475" t="s">
        <v>260</v>
      </c>
    </row>
    <row r="174" spans="1:8" s="8" customFormat="1" ht="12.75" x14ac:dyDescent="0.2">
      <c r="A174" s="209" t="s">
        <v>261</v>
      </c>
      <c r="B174" s="210" t="s">
        <v>2880</v>
      </c>
      <c r="C174" s="480">
        <v>66010.880000000005</v>
      </c>
    </row>
    <row r="175" spans="1:8" s="8" customFormat="1" ht="13.5" thickBot="1" x14ac:dyDescent="0.25">
      <c r="A175" s="211" t="s">
        <v>263</v>
      </c>
      <c r="B175" s="212" t="s">
        <v>2881</v>
      </c>
      <c r="C175" s="481">
        <v>68531.710000000006</v>
      </c>
    </row>
    <row r="176" spans="1:8" ht="15" thickBot="1" x14ac:dyDescent="0.25">
      <c r="A176" s="50"/>
      <c r="B176" s="50"/>
      <c r="C176" s="479"/>
    </row>
    <row r="177" spans="1:13" s="8" customFormat="1" ht="12.75" x14ac:dyDescent="0.2">
      <c r="A177" s="213" t="s">
        <v>297</v>
      </c>
      <c r="B177" s="783" t="s">
        <v>64</v>
      </c>
      <c r="C177" s="784"/>
    </row>
    <row r="178" spans="1:13" s="8" customFormat="1" ht="25.5" customHeight="1" x14ac:dyDescent="0.2">
      <c r="A178" s="207" t="s">
        <v>258</v>
      </c>
      <c r="B178" s="208" t="s">
        <v>259</v>
      </c>
      <c r="C178" s="475" t="s">
        <v>260</v>
      </c>
      <c r="E178" s="76"/>
      <c r="F178" s="81"/>
      <c r="G178" s="81"/>
      <c r="H178" s="81"/>
      <c r="I178" s="72"/>
      <c r="J178" s="76"/>
      <c r="K178" s="81"/>
      <c r="L178" s="81"/>
      <c r="M178" s="81"/>
    </row>
    <row r="179" spans="1:13" s="8" customFormat="1" ht="25.5" customHeight="1" x14ac:dyDescent="0.2">
      <c r="A179" s="209" t="s">
        <v>261</v>
      </c>
      <c r="B179" s="210" t="s">
        <v>2880</v>
      </c>
      <c r="C179" s="480">
        <v>276062.78999999998</v>
      </c>
      <c r="E179" s="74"/>
      <c r="F179" s="77"/>
      <c r="G179" s="71"/>
      <c r="H179" s="83"/>
      <c r="I179" s="72"/>
      <c r="J179" s="74"/>
      <c r="K179" s="77"/>
      <c r="L179" s="71"/>
      <c r="M179" s="83"/>
    </row>
    <row r="180" spans="1:13" s="8" customFormat="1" ht="13.5" thickBot="1" x14ac:dyDescent="0.25">
      <c r="A180" s="211" t="s">
        <v>263</v>
      </c>
      <c r="B180" s="212" t="s">
        <v>2881</v>
      </c>
      <c r="C180" s="481">
        <v>86634.95</v>
      </c>
      <c r="E180" s="72"/>
      <c r="F180" s="70"/>
      <c r="G180" s="71"/>
      <c r="H180" s="83"/>
      <c r="I180" s="72"/>
      <c r="J180" s="72"/>
      <c r="K180" s="70"/>
      <c r="L180" s="71"/>
      <c r="M180" s="83"/>
    </row>
    <row r="181" spans="1:13" ht="15" thickBot="1" x14ac:dyDescent="0.25">
      <c r="A181" s="50"/>
      <c r="B181" s="50"/>
      <c r="C181" s="479"/>
      <c r="E181" s="72"/>
      <c r="F181" s="72"/>
      <c r="G181" s="72"/>
      <c r="H181" s="72"/>
      <c r="I181" s="72"/>
      <c r="J181" s="72"/>
      <c r="K181" s="72"/>
      <c r="L181" s="72"/>
      <c r="M181" s="72"/>
    </row>
    <row r="182" spans="1:13" s="8" customFormat="1" ht="12.75" x14ac:dyDescent="0.2">
      <c r="A182" s="213" t="s">
        <v>298</v>
      </c>
      <c r="B182" s="785" t="s">
        <v>630</v>
      </c>
      <c r="C182" s="786"/>
      <c r="E182" s="72"/>
      <c r="F182" s="72"/>
      <c r="G182" s="72"/>
      <c r="H182" s="72"/>
      <c r="I182" s="72"/>
      <c r="J182" s="72"/>
      <c r="K182" s="72"/>
      <c r="L182" s="72"/>
      <c r="M182" s="72"/>
    </row>
    <row r="183" spans="1:13" s="8" customFormat="1" ht="25.5" x14ac:dyDescent="0.2">
      <c r="A183" s="207" t="s">
        <v>258</v>
      </c>
      <c r="B183" s="208" t="s">
        <v>259</v>
      </c>
      <c r="C183" s="475" t="s">
        <v>260</v>
      </c>
    </row>
    <row r="184" spans="1:13" s="8" customFormat="1" ht="26.25" thickBot="1" x14ac:dyDescent="0.25">
      <c r="A184" s="211" t="s">
        <v>261</v>
      </c>
      <c r="B184" s="343" t="s">
        <v>639</v>
      </c>
      <c r="C184" s="482"/>
    </row>
    <row r="185" spans="1:13" ht="15" thickBot="1" x14ac:dyDescent="0.25">
      <c r="A185" s="50"/>
      <c r="B185" s="50"/>
      <c r="C185" s="479"/>
    </row>
    <row r="186" spans="1:13" s="8" customFormat="1" ht="12.75" x14ac:dyDescent="0.2">
      <c r="A186" s="213" t="s">
        <v>299</v>
      </c>
      <c r="B186" s="785" t="s">
        <v>243</v>
      </c>
      <c r="C186" s="786"/>
    </row>
    <row r="187" spans="1:13" s="8" customFormat="1" ht="25.5" x14ac:dyDescent="0.2">
      <c r="A187" s="207" t="s">
        <v>258</v>
      </c>
      <c r="B187" s="208" t="s">
        <v>259</v>
      </c>
      <c r="C187" s="475" t="s">
        <v>260</v>
      </c>
    </row>
    <row r="188" spans="1:13" s="8" customFormat="1" ht="12.75" x14ac:dyDescent="0.2">
      <c r="A188" s="209" t="s">
        <v>261</v>
      </c>
      <c r="B188" s="210" t="s">
        <v>2880</v>
      </c>
      <c r="C188" s="480">
        <v>2124.9899999999998</v>
      </c>
    </row>
    <row r="189" spans="1:13" s="8" customFormat="1" ht="12.75" x14ac:dyDescent="0.2">
      <c r="A189" s="209" t="s">
        <v>263</v>
      </c>
      <c r="B189" s="210" t="s">
        <v>734</v>
      </c>
      <c r="C189" s="487">
        <v>127222.87</v>
      </c>
    </row>
    <row r="190" spans="1:13" s="8" customFormat="1" ht="13.5" thickBot="1" x14ac:dyDescent="0.25">
      <c r="A190" s="211" t="s">
        <v>264</v>
      </c>
      <c r="B190" s="212" t="s">
        <v>2881</v>
      </c>
      <c r="C190" s="488">
        <v>14096.99</v>
      </c>
    </row>
    <row r="191" spans="1:13" ht="15" thickBot="1" x14ac:dyDescent="0.25">
      <c r="A191" s="50"/>
      <c r="B191" s="50"/>
      <c r="C191" s="479"/>
    </row>
    <row r="192" spans="1:13" s="8" customFormat="1" ht="12.75" x14ac:dyDescent="0.2">
      <c r="A192" s="213" t="s">
        <v>300</v>
      </c>
      <c r="B192" s="785" t="s">
        <v>68</v>
      </c>
      <c r="C192" s="786"/>
    </row>
    <row r="193" spans="1:3" s="8" customFormat="1" ht="25.5" x14ac:dyDescent="0.2">
      <c r="A193" s="207" t="s">
        <v>258</v>
      </c>
      <c r="B193" s="208" t="s">
        <v>259</v>
      </c>
      <c r="C193" s="475" t="s">
        <v>260</v>
      </c>
    </row>
    <row r="194" spans="1:3" s="8" customFormat="1" ht="12.75" x14ac:dyDescent="0.2">
      <c r="A194" s="209" t="s">
        <v>261</v>
      </c>
      <c r="B194" s="210" t="s">
        <v>2880</v>
      </c>
      <c r="C194" s="480">
        <v>12218.03</v>
      </c>
    </row>
    <row r="195" spans="1:3" s="8" customFormat="1" ht="13.5" thickBot="1" x14ac:dyDescent="0.25">
      <c r="A195" s="211" t="s">
        <v>263</v>
      </c>
      <c r="B195" s="212" t="s">
        <v>2881</v>
      </c>
      <c r="C195" s="488">
        <v>5170.8999999999996</v>
      </c>
    </row>
    <row r="196" spans="1:3" ht="15" thickBot="1" x14ac:dyDescent="0.25">
      <c r="A196" s="50"/>
      <c r="B196" s="50"/>
      <c r="C196" s="479"/>
    </row>
    <row r="197" spans="1:3" s="8" customFormat="1" ht="12.75" x14ac:dyDescent="0.2">
      <c r="A197" s="213" t="s">
        <v>301</v>
      </c>
      <c r="B197" s="783" t="s">
        <v>69</v>
      </c>
      <c r="C197" s="784"/>
    </row>
    <row r="198" spans="1:3" s="8" customFormat="1" ht="25.5" x14ac:dyDescent="0.2">
      <c r="A198" s="207" t="s">
        <v>258</v>
      </c>
      <c r="B198" s="208" t="s">
        <v>259</v>
      </c>
      <c r="C198" s="475" t="s">
        <v>260</v>
      </c>
    </row>
    <row r="199" spans="1:3" s="8" customFormat="1" ht="12.75" x14ac:dyDescent="0.2">
      <c r="A199" s="209" t="s">
        <v>261</v>
      </c>
      <c r="B199" s="210" t="s">
        <v>2880</v>
      </c>
      <c r="C199" s="480">
        <v>27803.98</v>
      </c>
    </row>
    <row r="200" spans="1:3" s="8" customFormat="1" ht="12.75" x14ac:dyDescent="0.2">
      <c r="A200" s="209" t="s">
        <v>263</v>
      </c>
      <c r="B200" s="210" t="s">
        <v>734</v>
      </c>
      <c r="C200" s="487">
        <f>12646.86+17103.95+34227.06</f>
        <v>63977.869999999995</v>
      </c>
    </row>
    <row r="201" spans="1:3" s="8" customFormat="1" ht="13.5" thickBot="1" x14ac:dyDescent="0.25">
      <c r="A201" s="211" t="s">
        <v>264</v>
      </c>
      <c r="B201" s="212" t="s">
        <v>2881</v>
      </c>
      <c r="C201" s="481">
        <v>20831</v>
      </c>
    </row>
    <row r="202" spans="1:3" ht="15" thickBot="1" x14ac:dyDescent="0.25">
      <c r="A202" s="50"/>
      <c r="B202" s="50"/>
      <c r="C202" s="479"/>
    </row>
    <row r="203" spans="1:3" s="8" customFormat="1" ht="12.75" x14ac:dyDescent="0.2">
      <c r="A203" s="213" t="s">
        <v>302</v>
      </c>
      <c r="B203" s="783" t="s">
        <v>71</v>
      </c>
      <c r="C203" s="784"/>
    </row>
    <row r="204" spans="1:3" s="8" customFormat="1" ht="25.5" x14ac:dyDescent="0.2">
      <c r="A204" s="207" t="s">
        <v>258</v>
      </c>
      <c r="B204" s="208" t="s">
        <v>259</v>
      </c>
      <c r="C204" s="475" t="s">
        <v>260</v>
      </c>
    </row>
    <row r="205" spans="1:3" s="8" customFormat="1" ht="12.75" x14ac:dyDescent="0.2">
      <c r="A205" s="209" t="s">
        <v>261</v>
      </c>
      <c r="B205" s="210" t="s">
        <v>2880</v>
      </c>
      <c r="C205" s="480">
        <v>232832.82</v>
      </c>
    </row>
    <row r="206" spans="1:3" s="8" customFormat="1" ht="12.75" x14ac:dyDescent="0.2">
      <c r="A206" s="209" t="s">
        <v>263</v>
      </c>
      <c r="B206" s="210" t="s">
        <v>734</v>
      </c>
      <c r="C206" s="487">
        <v>59599.99</v>
      </c>
    </row>
    <row r="207" spans="1:3" s="8" customFormat="1" ht="13.5" thickBot="1" x14ac:dyDescent="0.25">
      <c r="A207" s="211" t="s">
        <v>264</v>
      </c>
      <c r="B207" s="212" t="s">
        <v>2881</v>
      </c>
      <c r="C207" s="481">
        <v>12835.03</v>
      </c>
    </row>
    <row r="208" spans="1:3" ht="15" thickBot="1" x14ac:dyDescent="0.25">
      <c r="A208" s="50"/>
      <c r="B208" s="50"/>
      <c r="C208" s="479"/>
    </row>
    <row r="209" spans="1:3" s="8" customFormat="1" ht="12.75" x14ac:dyDescent="0.2">
      <c r="A209" s="213" t="s">
        <v>303</v>
      </c>
      <c r="B209" s="783" t="s">
        <v>72</v>
      </c>
      <c r="C209" s="784"/>
    </row>
    <row r="210" spans="1:3" s="8" customFormat="1" ht="25.5" x14ac:dyDescent="0.2">
      <c r="A210" s="207" t="s">
        <v>258</v>
      </c>
      <c r="B210" s="208" t="s">
        <v>259</v>
      </c>
      <c r="C210" s="475" t="s">
        <v>260</v>
      </c>
    </row>
    <row r="211" spans="1:3" s="8" customFormat="1" ht="12.75" x14ac:dyDescent="0.2">
      <c r="A211" s="209" t="s">
        <v>261</v>
      </c>
      <c r="B211" s="210" t="s">
        <v>2880</v>
      </c>
      <c r="C211" s="480">
        <v>5566.1</v>
      </c>
    </row>
    <row r="212" spans="1:3" s="8" customFormat="1" ht="13.5" thickBot="1" x14ac:dyDescent="0.25">
      <c r="A212" s="211" t="s">
        <v>263</v>
      </c>
      <c r="B212" s="212" t="s">
        <v>2881</v>
      </c>
      <c r="C212" s="481">
        <v>5661.9</v>
      </c>
    </row>
    <row r="213" spans="1:3" ht="15" thickBot="1" x14ac:dyDescent="0.25">
      <c r="A213" s="50"/>
      <c r="B213" s="50"/>
      <c r="C213" s="479"/>
    </row>
    <row r="214" spans="1:3" s="8" customFormat="1" ht="12.75" x14ac:dyDescent="0.2">
      <c r="A214" s="213" t="s">
        <v>304</v>
      </c>
      <c r="B214" s="367" t="s">
        <v>74</v>
      </c>
      <c r="C214" s="490"/>
    </row>
    <row r="215" spans="1:3" s="8" customFormat="1" ht="25.5" x14ac:dyDescent="0.2">
      <c r="A215" s="207" t="s">
        <v>258</v>
      </c>
      <c r="B215" s="208" t="s">
        <v>259</v>
      </c>
      <c r="C215" s="475" t="s">
        <v>260</v>
      </c>
    </row>
    <row r="216" spans="1:3" s="8" customFormat="1" ht="12.75" x14ac:dyDescent="0.2">
      <c r="A216" s="209" t="s">
        <v>261</v>
      </c>
      <c r="B216" s="210" t="s">
        <v>2883</v>
      </c>
      <c r="C216" s="480">
        <v>12242.27</v>
      </c>
    </row>
    <row r="217" spans="1:3" s="8" customFormat="1" ht="13.5" thickBot="1" x14ac:dyDescent="0.25">
      <c r="A217" s="211" t="s">
        <v>263</v>
      </c>
      <c r="B217" s="212" t="s">
        <v>2881</v>
      </c>
      <c r="C217" s="491">
        <v>4199</v>
      </c>
    </row>
    <row r="218" spans="1:3" ht="15" thickBot="1" x14ac:dyDescent="0.25">
      <c r="A218" s="50"/>
      <c r="B218" s="50"/>
      <c r="C218" s="479"/>
    </row>
    <row r="219" spans="1:3" s="8" customFormat="1" ht="15" customHeight="1" x14ac:dyDescent="0.2">
      <c r="A219" s="213" t="s">
        <v>305</v>
      </c>
      <c r="B219" s="783" t="s">
        <v>76</v>
      </c>
      <c r="C219" s="784"/>
    </row>
    <row r="220" spans="1:3" s="8" customFormat="1" ht="25.5" x14ac:dyDescent="0.2">
      <c r="A220" s="207" t="s">
        <v>258</v>
      </c>
      <c r="B220" s="208" t="s">
        <v>259</v>
      </c>
      <c r="C220" s="475" t="s">
        <v>260</v>
      </c>
    </row>
    <row r="221" spans="1:3" s="8" customFormat="1" ht="12.75" x14ac:dyDescent="0.2">
      <c r="A221" s="209" t="s">
        <v>261</v>
      </c>
      <c r="B221" s="210" t="s">
        <v>2883</v>
      </c>
      <c r="C221" s="476">
        <v>303851.26</v>
      </c>
    </row>
    <row r="222" spans="1:3" s="8" customFormat="1" ht="12.75" x14ac:dyDescent="0.2">
      <c r="A222" s="209" t="s">
        <v>263</v>
      </c>
      <c r="B222" s="210" t="s">
        <v>734</v>
      </c>
      <c r="C222" s="492">
        <v>27977.14</v>
      </c>
    </row>
    <row r="223" spans="1:3" s="8" customFormat="1" ht="13.5" thickBot="1" x14ac:dyDescent="0.25">
      <c r="A223" s="211" t="s">
        <v>264</v>
      </c>
      <c r="B223" s="212" t="s">
        <v>2881</v>
      </c>
      <c r="C223" s="491">
        <v>104379.5</v>
      </c>
    </row>
    <row r="224" spans="1:3" ht="15" thickBot="1" x14ac:dyDescent="0.25">
      <c r="A224" s="50"/>
      <c r="B224" s="50"/>
      <c r="C224" s="479"/>
    </row>
    <row r="225" spans="1:21" s="8" customFormat="1" ht="12.75" x14ac:dyDescent="0.2">
      <c r="A225" s="213" t="s">
        <v>306</v>
      </c>
      <c r="B225" s="783" t="s">
        <v>509</v>
      </c>
      <c r="C225" s="784"/>
    </row>
    <row r="226" spans="1:21" s="8" customFormat="1" ht="25.5" x14ac:dyDescent="0.2">
      <c r="A226" s="207" t="s">
        <v>258</v>
      </c>
      <c r="B226" s="208" t="s">
        <v>259</v>
      </c>
      <c r="C226" s="475" t="s">
        <v>260</v>
      </c>
    </row>
    <row r="227" spans="1:21" s="8" customFormat="1" ht="12.75" x14ac:dyDescent="0.2">
      <c r="A227" s="209" t="s">
        <v>261</v>
      </c>
      <c r="B227" s="210" t="s">
        <v>362</v>
      </c>
      <c r="C227" s="476">
        <v>19561.79</v>
      </c>
    </row>
    <row r="228" spans="1:21" s="8" customFormat="1" ht="13.5" thickBot="1" x14ac:dyDescent="0.25">
      <c r="A228" s="211" t="s">
        <v>263</v>
      </c>
      <c r="B228" s="212" t="s">
        <v>369</v>
      </c>
      <c r="C228" s="481">
        <v>90400</v>
      </c>
    </row>
    <row r="229" spans="1:21" s="8" customFormat="1" ht="13.5" thickBot="1" x14ac:dyDescent="0.25">
      <c r="A229" s="53"/>
      <c r="B229" s="101"/>
      <c r="C229" s="483"/>
    </row>
    <row r="230" spans="1:21" s="8" customFormat="1" ht="12.75" x14ac:dyDescent="0.2">
      <c r="A230" s="213" t="s">
        <v>307</v>
      </c>
      <c r="B230" s="783" t="s">
        <v>728</v>
      </c>
      <c r="C230" s="784"/>
    </row>
    <row r="231" spans="1:21" s="8" customFormat="1" ht="25.5" x14ac:dyDescent="0.2">
      <c r="A231" s="207" t="s">
        <v>258</v>
      </c>
      <c r="B231" s="208" t="s">
        <v>259</v>
      </c>
      <c r="C231" s="475" t="s">
        <v>260</v>
      </c>
      <c r="E231" s="76"/>
      <c r="F231" s="81"/>
      <c r="G231" s="81"/>
      <c r="H231" s="81"/>
      <c r="I231" s="72"/>
      <c r="J231" s="76"/>
      <c r="K231" s="81"/>
      <c r="L231" s="81"/>
      <c r="M231" s="81"/>
      <c r="N231" s="72"/>
      <c r="O231" s="72"/>
      <c r="P231" s="72"/>
      <c r="Q231" s="72"/>
      <c r="R231" s="72"/>
      <c r="S231" s="72"/>
      <c r="T231" s="72"/>
      <c r="U231" s="72"/>
    </row>
    <row r="232" spans="1:21" s="8" customFormat="1" ht="12.75" x14ac:dyDescent="0.2">
      <c r="A232" s="209" t="s">
        <v>261</v>
      </c>
      <c r="B232" s="210" t="s">
        <v>2880</v>
      </c>
      <c r="C232" s="493">
        <v>9358.48</v>
      </c>
      <c r="E232" s="74"/>
      <c r="F232" s="77"/>
      <c r="G232" s="71"/>
      <c r="H232" s="715"/>
      <c r="I232" s="72"/>
      <c r="J232" s="74"/>
      <c r="K232" s="77"/>
      <c r="L232" s="71"/>
      <c r="M232" s="715"/>
      <c r="N232" s="72"/>
      <c r="O232" s="72"/>
      <c r="P232" s="72"/>
      <c r="Q232" s="72"/>
      <c r="R232" s="72"/>
      <c r="S232" s="72"/>
      <c r="T232" s="72"/>
      <c r="U232" s="72"/>
    </row>
    <row r="233" spans="1:21" s="8" customFormat="1" ht="13.5" thickBot="1" x14ac:dyDescent="0.25">
      <c r="A233" s="211" t="s">
        <v>263</v>
      </c>
      <c r="B233" s="212" t="s">
        <v>2881</v>
      </c>
      <c r="C233" s="494">
        <v>51670.98</v>
      </c>
      <c r="E233" s="72"/>
      <c r="F233" s="70"/>
      <c r="G233" s="71"/>
      <c r="H233" s="715"/>
      <c r="I233" s="72"/>
      <c r="J233" s="72"/>
      <c r="K233" s="70"/>
      <c r="L233" s="71"/>
      <c r="M233" s="715"/>
      <c r="N233" s="72"/>
      <c r="O233" s="72"/>
      <c r="P233" s="72"/>
      <c r="Q233" s="72"/>
      <c r="R233" s="72"/>
      <c r="S233" s="72"/>
      <c r="T233" s="72"/>
      <c r="U233" s="72"/>
    </row>
    <row r="234" spans="1:21" ht="15" thickBot="1" x14ac:dyDescent="0.25">
      <c r="A234" s="50"/>
      <c r="B234" s="50"/>
      <c r="C234" s="479"/>
      <c r="E234" s="72"/>
      <c r="F234" s="72"/>
      <c r="G234" s="72"/>
      <c r="H234" s="72"/>
      <c r="I234" s="72"/>
      <c r="J234" s="72"/>
      <c r="K234" s="72"/>
      <c r="L234" s="72"/>
      <c r="M234" s="72"/>
      <c r="N234" s="72"/>
      <c r="O234" s="72"/>
      <c r="P234" s="72"/>
      <c r="Q234" s="72"/>
      <c r="R234" s="72"/>
      <c r="S234" s="72"/>
      <c r="T234" s="72"/>
      <c r="U234" s="72"/>
    </row>
    <row r="235" spans="1:21" s="8" customFormat="1" ht="12.75" x14ac:dyDescent="0.2">
      <c r="A235" s="213" t="s">
        <v>308</v>
      </c>
      <c r="B235" s="783" t="s">
        <v>500</v>
      </c>
      <c r="C235" s="784"/>
      <c r="E235" s="72"/>
      <c r="F235" s="72"/>
      <c r="G235" s="72"/>
      <c r="H235" s="72"/>
      <c r="I235" s="72"/>
      <c r="J235" s="72"/>
      <c r="K235" s="72"/>
      <c r="L235" s="72"/>
      <c r="M235" s="72"/>
      <c r="N235" s="72"/>
      <c r="O235" s="72"/>
      <c r="P235" s="72"/>
      <c r="Q235" s="72"/>
      <c r="R235" s="72"/>
      <c r="S235" s="72"/>
      <c r="T235" s="72"/>
      <c r="U235" s="72"/>
    </row>
    <row r="236" spans="1:21" s="8" customFormat="1" ht="25.5" x14ac:dyDescent="0.2">
      <c r="A236" s="207" t="s">
        <v>258</v>
      </c>
      <c r="B236" s="208" t="s">
        <v>259</v>
      </c>
      <c r="C236" s="475" t="s">
        <v>260</v>
      </c>
      <c r="E236" s="72"/>
      <c r="F236" s="72"/>
      <c r="G236" s="72"/>
      <c r="H236" s="72"/>
      <c r="I236" s="72"/>
      <c r="J236" s="72"/>
      <c r="K236" s="72"/>
      <c r="L236" s="72"/>
      <c r="M236" s="72"/>
      <c r="N236" s="72"/>
      <c r="O236" s="72"/>
      <c r="P236" s="72"/>
      <c r="Q236" s="72"/>
      <c r="R236" s="72"/>
      <c r="S236" s="72"/>
      <c r="T236" s="72"/>
      <c r="U236" s="72"/>
    </row>
    <row r="237" spans="1:21" s="8" customFormat="1" ht="38.25" x14ac:dyDescent="0.2">
      <c r="A237" s="209" t="s">
        <v>261</v>
      </c>
      <c r="B237" s="210" t="s">
        <v>2882</v>
      </c>
      <c r="C237" s="495">
        <v>65698</v>
      </c>
    </row>
    <row r="238" spans="1:21" s="8" customFormat="1" ht="26.25" thickBot="1" x14ac:dyDescent="0.25">
      <c r="A238" s="211" t="s">
        <v>263</v>
      </c>
      <c r="B238" s="212" t="s">
        <v>766</v>
      </c>
      <c r="C238" s="496">
        <v>31638</v>
      </c>
    </row>
    <row r="239" spans="1:21" ht="15" thickBot="1" x14ac:dyDescent="0.25">
      <c r="A239" s="50"/>
      <c r="B239" s="50"/>
      <c r="C239" s="479"/>
    </row>
    <row r="240" spans="1:21" s="8" customFormat="1" ht="12.75" x14ac:dyDescent="0.2">
      <c r="A240" s="213" t="s">
        <v>309</v>
      </c>
      <c r="B240" s="783" t="s">
        <v>172</v>
      </c>
      <c r="C240" s="784"/>
    </row>
    <row r="241" spans="1:6" s="8" customFormat="1" ht="25.5" x14ac:dyDescent="0.2">
      <c r="A241" s="207" t="s">
        <v>258</v>
      </c>
      <c r="B241" s="208" t="s">
        <v>259</v>
      </c>
      <c r="C241" s="475" t="s">
        <v>260</v>
      </c>
    </row>
    <row r="242" spans="1:6" s="8" customFormat="1" ht="15.75" customHeight="1" x14ac:dyDescent="0.2">
      <c r="A242" s="209" t="s">
        <v>261</v>
      </c>
      <c r="B242" s="210" t="s">
        <v>362</v>
      </c>
      <c r="C242" s="476">
        <v>2244.8000000000002</v>
      </c>
    </row>
    <row r="243" spans="1:6" s="8" customFormat="1" ht="13.5" thickBot="1" x14ac:dyDescent="0.25">
      <c r="A243" s="211" t="s">
        <v>263</v>
      </c>
      <c r="B243" s="212" t="s">
        <v>369</v>
      </c>
      <c r="C243" s="481">
        <v>11006.25</v>
      </c>
    </row>
    <row r="244" spans="1:6" s="8" customFormat="1" ht="12.75" x14ac:dyDescent="0.2">
      <c r="A244" s="9"/>
      <c r="B244" s="51"/>
      <c r="C244" s="497"/>
    </row>
    <row r="245" spans="1:6" s="8" customFormat="1" ht="13.5" thickBot="1" x14ac:dyDescent="0.25">
      <c r="A245" s="9"/>
      <c r="B245" s="51"/>
      <c r="C245" s="497"/>
    </row>
    <row r="246" spans="1:6" s="8" customFormat="1" ht="25.5" x14ac:dyDescent="0.2">
      <c r="A246" s="390" t="s">
        <v>646</v>
      </c>
      <c r="B246" s="391" t="s">
        <v>259</v>
      </c>
      <c r="C246" s="498" t="s">
        <v>260</v>
      </c>
    </row>
    <row r="247" spans="1:6" s="8" customFormat="1" ht="15.95" customHeight="1" x14ac:dyDescent="0.2">
      <c r="A247" s="209" t="s">
        <v>261</v>
      </c>
      <c r="B247" s="210" t="s">
        <v>2880</v>
      </c>
      <c r="C247" s="476">
        <f>C3+C9+C14+C27+C36++C31+C45+C50+C55+C60+C74+C79+C84+C90+C96+C101+C107+C112+C117+C122+C127+C132+C137+C147+C152+C158+C164+C194+C168+C174+C179+C199+C205+C211+C216+C221+C227+C232+C237+C242+C188+C18</f>
        <v>2708174.5800000005</v>
      </c>
      <c r="D247" s="17"/>
      <c r="E247" s="17"/>
      <c r="F247" s="17"/>
    </row>
    <row r="248" spans="1:6" s="8" customFormat="1" ht="15.95" customHeight="1" x14ac:dyDescent="0.2">
      <c r="A248" s="209" t="s">
        <v>263</v>
      </c>
      <c r="B248" s="210" t="s">
        <v>632</v>
      </c>
      <c r="C248" s="476">
        <f>SUM(C222,C206,C200,C189,C169,C159,C153,C138,C102,C91,C85,C65)</f>
        <v>389356.64999999997</v>
      </c>
      <c r="E248" s="17"/>
      <c r="F248" s="17"/>
    </row>
    <row r="249" spans="1:6" s="8" customFormat="1" ht="15.95" customHeight="1" x14ac:dyDescent="0.2">
      <c r="A249" s="209" t="s">
        <v>264</v>
      </c>
      <c r="B249" s="210" t="s">
        <v>2881</v>
      </c>
      <c r="C249" s="480">
        <f>SUM(C243,C238,C233,C228,C223,C217,C212,C207,C201,C195,C190,C180,C175,C170,C160,C154,C148,C143,C139,C133,C128,C123,C118,C113,C108,C103,C97,C92,C86,C80,C75,C70,C66,C61,C56,C51,C46,C37,C32,C23,C19,C10,C4)</f>
        <v>1442461.8599999999</v>
      </c>
      <c r="E249" s="17"/>
      <c r="F249" s="17"/>
    </row>
    <row r="250" spans="1:6" s="8" customFormat="1" ht="25.5" x14ac:dyDescent="0.2">
      <c r="A250" s="209" t="s">
        <v>265</v>
      </c>
      <c r="B250" s="210" t="str">
        <f>B5</f>
        <v>Sprzęt elektroniczny z projektu: "Zdalna Szkoła", "Zdalna Szkoła +", itp.</v>
      </c>
      <c r="C250" s="480">
        <f>SUM(C5,)</f>
        <v>378933.51</v>
      </c>
      <c r="E250" s="17"/>
      <c r="F250" s="17"/>
    </row>
    <row r="251" spans="1:6" s="54" customFormat="1" ht="13.5" thickBot="1" x14ac:dyDescent="0.25">
      <c r="A251" s="746" t="s">
        <v>645</v>
      </c>
      <c r="B251" s="747"/>
      <c r="C251" s="499">
        <f>SUM(C247:C250)</f>
        <v>4918926.5999999996</v>
      </c>
    </row>
    <row r="252" spans="1:6" s="54" customFormat="1" ht="10.5" x14ac:dyDescent="0.2">
      <c r="A252" s="392"/>
      <c r="B252" s="393"/>
      <c r="C252" s="500"/>
    </row>
    <row r="253" spans="1:6" s="54" customFormat="1" ht="10.5" x14ac:dyDescent="0.2">
      <c r="A253" s="55"/>
      <c r="B253" s="56"/>
      <c r="C253" s="501"/>
    </row>
    <row r="254" spans="1:6" s="8" customFormat="1" x14ac:dyDescent="0.2">
      <c r="A254" s="57"/>
      <c r="B254" s="51"/>
      <c r="C254" s="497"/>
    </row>
    <row r="255" spans="1:6" s="8" customFormat="1" x14ac:dyDescent="0.2">
      <c r="A255" s="57"/>
      <c r="B255" s="51"/>
      <c r="C255" s="497"/>
    </row>
    <row r="256" spans="1:6" s="8" customFormat="1" x14ac:dyDescent="0.2">
      <c r="A256" s="57"/>
      <c r="B256" s="51"/>
      <c r="C256" s="497"/>
    </row>
    <row r="257" spans="1:3" s="8" customFormat="1" x14ac:dyDescent="0.2">
      <c r="A257" s="57"/>
      <c r="B257" s="51"/>
      <c r="C257" s="497"/>
    </row>
    <row r="258" spans="1:3" s="8" customFormat="1" x14ac:dyDescent="0.2">
      <c r="A258" s="57"/>
      <c r="B258" s="51"/>
      <c r="C258" s="497"/>
    </row>
    <row r="259" spans="1:3" s="8" customFormat="1" x14ac:dyDescent="0.2">
      <c r="A259" s="57"/>
      <c r="B259" s="51"/>
      <c r="C259" s="497"/>
    </row>
    <row r="260" spans="1:3" s="8" customFormat="1" x14ac:dyDescent="0.2">
      <c r="A260" s="57"/>
      <c r="B260" s="51"/>
      <c r="C260" s="497"/>
    </row>
    <row r="261" spans="1:3" s="8" customFormat="1" x14ac:dyDescent="0.2">
      <c r="A261" s="57"/>
      <c r="B261" s="51"/>
      <c r="C261" s="497"/>
    </row>
    <row r="262" spans="1:3" s="8" customFormat="1" x14ac:dyDescent="0.2">
      <c r="A262" s="57"/>
      <c r="B262" s="51"/>
      <c r="C262" s="497"/>
    </row>
    <row r="263" spans="1:3" s="8" customFormat="1" x14ac:dyDescent="0.2">
      <c r="A263" s="57"/>
      <c r="B263" s="51"/>
      <c r="C263" s="497"/>
    </row>
    <row r="264" spans="1:3" s="8" customFormat="1" x14ac:dyDescent="0.2">
      <c r="A264" s="57"/>
      <c r="B264" s="51"/>
      <c r="C264" s="497"/>
    </row>
    <row r="265" spans="1:3" s="8" customFormat="1" x14ac:dyDescent="0.2">
      <c r="A265" s="57"/>
      <c r="B265" s="51"/>
      <c r="C265" s="497"/>
    </row>
    <row r="266" spans="1:3" s="8" customFormat="1" x14ac:dyDescent="0.2">
      <c r="A266" s="57"/>
      <c r="B266" s="51"/>
      <c r="C266" s="497"/>
    </row>
    <row r="267" spans="1:3" s="8" customFormat="1" x14ac:dyDescent="0.2">
      <c r="A267" s="57"/>
      <c r="B267" s="51"/>
      <c r="C267" s="497"/>
    </row>
    <row r="268" spans="1:3" s="8" customFormat="1" x14ac:dyDescent="0.2">
      <c r="A268" s="57"/>
      <c r="B268" s="51"/>
      <c r="C268" s="497"/>
    </row>
    <row r="269" spans="1:3" s="8" customFormat="1" x14ac:dyDescent="0.2">
      <c r="A269" s="57"/>
      <c r="B269" s="51"/>
      <c r="C269" s="497"/>
    </row>
    <row r="270" spans="1:3" s="8" customFormat="1" x14ac:dyDescent="0.2">
      <c r="A270" s="57"/>
      <c r="B270" s="51"/>
      <c r="C270" s="497"/>
    </row>
    <row r="271" spans="1:3" s="8" customFormat="1" x14ac:dyDescent="0.2">
      <c r="A271" s="57"/>
      <c r="B271" s="51"/>
      <c r="C271" s="497"/>
    </row>
    <row r="272" spans="1:3" s="8" customFormat="1" x14ac:dyDescent="0.2">
      <c r="A272" s="57"/>
      <c r="B272" s="51"/>
      <c r="C272" s="497"/>
    </row>
    <row r="273" spans="1:3" s="8" customFormat="1" x14ac:dyDescent="0.2">
      <c r="A273" s="57"/>
      <c r="B273" s="51"/>
      <c r="C273" s="497"/>
    </row>
    <row r="274" spans="1:3" s="8" customFormat="1" x14ac:dyDescent="0.2">
      <c r="A274" s="57"/>
      <c r="B274" s="51"/>
      <c r="C274" s="497"/>
    </row>
    <row r="275" spans="1:3" s="8" customFormat="1" x14ac:dyDescent="0.2">
      <c r="A275" s="57"/>
      <c r="B275" s="51"/>
      <c r="C275" s="497"/>
    </row>
    <row r="276" spans="1:3" s="8" customFormat="1" x14ac:dyDescent="0.2">
      <c r="A276" s="57"/>
      <c r="B276" s="51"/>
      <c r="C276" s="497"/>
    </row>
    <row r="277" spans="1:3" s="8" customFormat="1" x14ac:dyDescent="0.2">
      <c r="A277" s="57"/>
      <c r="B277" s="51"/>
      <c r="C277" s="497"/>
    </row>
    <row r="278" spans="1:3" s="8" customFormat="1" x14ac:dyDescent="0.2">
      <c r="A278" s="57"/>
      <c r="B278" s="51"/>
      <c r="C278" s="497"/>
    </row>
    <row r="279" spans="1:3" s="8" customFormat="1" x14ac:dyDescent="0.2">
      <c r="A279" s="57"/>
      <c r="B279" s="51"/>
      <c r="C279" s="497"/>
    </row>
    <row r="280" spans="1:3" s="8" customFormat="1" x14ac:dyDescent="0.2">
      <c r="A280" s="57"/>
      <c r="B280" s="51"/>
      <c r="C280" s="497"/>
    </row>
    <row r="281" spans="1:3" s="8" customFormat="1" x14ac:dyDescent="0.2">
      <c r="A281" s="57"/>
      <c r="B281" s="51"/>
      <c r="C281" s="497"/>
    </row>
    <row r="282" spans="1:3" s="8" customFormat="1" x14ac:dyDescent="0.2">
      <c r="A282" s="57"/>
      <c r="B282" s="51"/>
      <c r="C282" s="497"/>
    </row>
    <row r="283" spans="1:3" s="8" customFormat="1" x14ac:dyDescent="0.2">
      <c r="A283" s="57"/>
      <c r="B283" s="51"/>
      <c r="C283" s="497"/>
    </row>
    <row r="284" spans="1:3" s="8" customFormat="1" x14ac:dyDescent="0.2">
      <c r="A284" s="57"/>
      <c r="B284" s="51"/>
      <c r="C284" s="497"/>
    </row>
    <row r="285" spans="1:3" s="8" customFormat="1" x14ac:dyDescent="0.2">
      <c r="A285" s="57"/>
      <c r="B285" s="51"/>
      <c r="C285" s="497"/>
    </row>
    <row r="286" spans="1:3" s="8" customFormat="1" x14ac:dyDescent="0.2">
      <c r="A286" s="57"/>
      <c r="B286" s="51"/>
      <c r="C286" s="497"/>
    </row>
    <row r="287" spans="1:3" s="8" customFormat="1" x14ac:dyDescent="0.2">
      <c r="A287" s="57"/>
      <c r="B287" s="51"/>
      <c r="C287" s="497"/>
    </row>
    <row r="288" spans="1:3" s="8" customFormat="1" x14ac:dyDescent="0.2">
      <c r="A288" s="57"/>
      <c r="B288" s="51"/>
      <c r="C288" s="497"/>
    </row>
    <row r="289" spans="1:3" s="8" customFormat="1" x14ac:dyDescent="0.2">
      <c r="A289" s="57"/>
      <c r="B289" s="51"/>
      <c r="C289" s="497"/>
    </row>
    <row r="290" spans="1:3" s="8" customFormat="1" x14ac:dyDescent="0.2">
      <c r="A290" s="57"/>
      <c r="B290" s="51"/>
      <c r="C290" s="497"/>
    </row>
    <row r="291" spans="1:3" s="8" customFormat="1" x14ac:dyDescent="0.2">
      <c r="A291" s="57"/>
      <c r="B291" s="51"/>
      <c r="C291" s="497"/>
    </row>
    <row r="292" spans="1:3" s="8" customFormat="1" x14ac:dyDescent="0.2">
      <c r="A292" s="57"/>
      <c r="B292" s="51"/>
      <c r="C292" s="497"/>
    </row>
    <row r="293" spans="1:3" s="8" customFormat="1" x14ac:dyDescent="0.2">
      <c r="A293" s="57"/>
      <c r="B293" s="51"/>
      <c r="C293" s="497"/>
    </row>
    <row r="294" spans="1:3" s="8" customFormat="1" x14ac:dyDescent="0.2">
      <c r="A294" s="57"/>
      <c r="B294" s="51"/>
      <c r="C294" s="497"/>
    </row>
    <row r="295" spans="1:3" s="8" customFormat="1" x14ac:dyDescent="0.2">
      <c r="A295" s="57"/>
      <c r="B295" s="51"/>
      <c r="C295" s="497"/>
    </row>
    <row r="296" spans="1:3" s="8" customFormat="1" x14ac:dyDescent="0.2">
      <c r="A296" s="57"/>
      <c r="B296" s="51"/>
      <c r="C296" s="497"/>
    </row>
    <row r="297" spans="1:3" s="8" customFormat="1" x14ac:dyDescent="0.2">
      <c r="A297" s="57"/>
      <c r="B297" s="51"/>
      <c r="C297" s="497"/>
    </row>
    <row r="298" spans="1:3" s="8" customFormat="1" x14ac:dyDescent="0.2">
      <c r="A298" s="57"/>
      <c r="B298" s="51"/>
      <c r="C298" s="497"/>
    </row>
    <row r="299" spans="1:3" s="8" customFormat="1" x14ac:dyDescent="0.2">
      <c r="A299" s="57"/>
      <c r="B299" s="51"/>
      <c r="C299" s="497"/>
    </row>
    <row r="300" spans="1:3" s="8" customFormat="1" x14ac:dyDescent="0.2">
      <c r="A300" s="57"/>
      <c r="B300" s="51"/>
      <c r="C300" s="497"/>
    </row>
    <row r="301" spans="1:3" s="8" customFormat="1" x14ac:dyDescent="0.2">
      <c r="A301" s="57"/>
      <c r="B301" s="51"/>
      <c r="C301" s="497"/>
    </row>
    <row r="302" spans="1:3" s="8" customFormat="1" x14ac:dyDescent="0.2">
      <c r="A302" s="57"/>
      <c r="B302" s="51"/>
      <c r="C302" s="497"/>
    </row>
    <row r="303" spans="1:3" s="8" customFormat="1" x14ac:dyDescent="0.2">
      <c r="A303" s="57"/>
      <c r="B303" s="51"/>
      <c r="C303" s="497"/>
    </row>
    <row r="304" spans="1:3" s="8" customFormat="1" x14ac:dyDescent="0.2">
      <c r="A304" s="57"/>
      <c r="B304" s="51"/>
      <c r="C304" s="497"/>
    </row>
    <row r="305" spans="1:3" s="8" customFormat="1" x14ac:dyDescent="0.2">
      <c r="A305" s="57"/>
      <c r="B305" s="51"/>
      <c r="C305" s="497"/>
    </row>
    <row r="306" spans="1:3" s="8" customFormat="1" x14ac:dyDescent="0.2">
      <c r="A306" s="57"/>
      <c r="B306" s="51"/>
      <c r="C306" s="497"/>
    </row>
    <row r="307" spans="1:3" s="8" customFormat="1" x14ac:dyDescent="0.2">
      <c r="A307" s="57"/>
      <c r="B307" s="51"/>
      <c r="C307" s="497"/>
    </row>
    <row r="308" spans="1:3" s="8" customFormat="1" x14ac:dyDescent="0.2">
      <c r="A308" s="57"/>
      <c r="B308" s="51"/>
      <c r="C308" s="497"/>
    </row>
    <row r="309" spans="1:3" s="8" customFormat="1" x14ac:dyDescent="0.2">
      <c r="A309" s="57"/>
      <c r="B309" s="51"/>
      <c r="C309" s="497"/>
    </row>
    <row r="310" spans="1:3" s="8" customFormat="1" x14ac:dyDescent="0.2">
      <c r="A310" s="57"/>
      <c r="B310" s="51"/>
      <c r="C310" s="497"/>
    </row>
    <row r="311" spans="1:3" s="8" customFormat="1" x14ac:dyDescent="0.2">
      <c r="A311" s="57"/>
      <c r="B311" s="51"/>
      <c r="C311" s="497"/>
    </row>
    <row r="312" spans="1:3" s="8" customFormat="1" x14ac:dyDescent="0.2">
      <c r="A312" s="57"/>
      <c r="B312" s="51"/>
      <c r="C312" s="497"/>
    </row>
    <row r="313" spans="1:3" s="8" customFormat="1" x14ac:dyDescent="0.2">
      <c r="A313" s="57"/>
      <c r="B313" s="51"/>
      <c r="C313" s="497"/>
    </row>
    <row r="314" spans="1:3" s="8" customFormat="1" x14ac:dyDescent="0.2">
      <c r="A314" s="57"/>
      <c r="B314" s="51"/>
      <c r="C314" s="497"/>
    </row>
    <row r="315" spans="1:3" s="8" customFormat="1" x14ac:dyDescent="0.2">
      <c r="A315" s="57"/>
      <c r="B315" s="51"/>
      <c r="C315" s="497"/>
    </row>
    <row r="316" spans="1:3" s="8" customFormat="1" x14ac:dyDescent="0.2">
      <c r="A316" s="57"/>
      <c r="B316" s="51"/>
      <c r="C316" s="497"/>
    </row>
    <row r="317" spans="1:3" s="8" customFormat="1" x14ac:dyDescent="0.2">
      <c r="A317" s="57"/>
      <c r="B317" s="51"/>
      <c r="C317" s="497"/>
    </row>
    <row r="318" spans="1:3" s="8" customFormat="1" x14ac:dyDescent="0.2">
      <c r="A318" s="57"/>
      <c r="B318" s="51"/>
      <c r="C318" s="497"/>
    </row>
    <row r="319" spans="1:3" s="8" customFormat="1" x14ac:dyDescent="0.2">
      <c r="A319" s="57"/>
      <c r="B319" s="51"/>
      <c r="C319" s="497"/>
    </row>
    <row r="320" spans="1:3" s="8" customFormat="1" x14ac:dyDescent="0.2">
      <c r="A320" s="57"/>
      <c r="B320" s="51"/>
      <c r="C320" s="497"/>
    </row>
    <row r="321" spans="1:3" s="8" customFormat="1" x14ac:dyDescent="0.2">
      <c r="A321" s="57"/>
      <c r="B321" s="51"/>
      <c r="C321" s="497"/>
    </row>
    <row r="322" spans="1:3" s="8" customFormat="1" x14ac:dyDescent="0.2">
      <c r="A322" s="57"/>
      <c r="B322" s="51"/>
      <c r="C322" s="497"/>
    </row>
    <row r="323" spans="1:3" s="8" customFormat="1" x14ac:dyDescent="0.2">
      <c r="A323" s="57"/>
      <c r="B323" s="51"/>
      <c r="C323" s="497"/>
    </row>
    <row r="324" spans="1:3" s="8" customFormat="1" x14ac:dyDescent="0.2">
      <c r="A324" s="57"/>
      <c r="B324" s="51"/>
      <c r="C324" s="497"/>
    </row>
    <row r="325" spans="1:3" s="8" customFormat="1" x14ac:dyDescent="0.2">
      <c r="A325" s="57"/>
      <c r="B325" s="51"/>
      <c r="C325" s="497"/>
    </row>
    <row r="326" spans="1:3" s="8" customFormat="1" x14ac:dyDescent="0.2">
      <c r="A326" s="57"/>
      <c r="B326" s="51"/>
      <c r="C326" s="497"/>
    </row>
    <row r="327" spans="1:3" s="8" customFormat="1" x14ac:dyDescent="0.2">
      <c r="A327" s="57"/>
      <c r="B327" s="51"/>
      <c r="C327" s="497"/>
    </row>
    <row r="328" spans="1:3" s="8" customFormat="1" x14ac:dyDescent="0.2">
      <c r="A328" s="57"/>
      <c r="B328" s="51"/>
      <c r="C328" s="497"/>
    </row>
    <row r="329" spans="1:3" s="8" customFormat="1" x14ac:dyDescent="0.2">
      <c r="A329" s="57"/>
      <c r="B329" s="51"/>
      <c r="C329" s="497"/>
    </row>
    <row r="330" spans="1:3" s="8" customFormat="1" x14ac:dyDescent="0.2">
      <c r="A330" s="57"/>
      <c r="B330" s="51"/>
      <c r="C330" s="497"/>
    </row>
    <row r="331" spans="1:3" s="8" customFormat="1" x14ac:dyDescent="0.2">
      <c r="A331" s="57"/>
      <c r="B331" s="51"/>
      <c r="C331" s="497"/>
    </row>
    <row r="332" spans="1:3" s="8" customFormat="1" x14ac:dyDescent="0.2">
      <c r="A332" s="57"/>
      <c r="B332" s="51"/>
      <c r="C332" s="497"/>
    </row>
    <row r="333" spans="1:3" s="8" customFormat="1" x14ac:dyDescent="0.2">
      <c r="A333" s="57"/>
      <c r="B333" s="51"/>
      <c r="C333" s="497"/>
    </row>
    <row r="334" spans="1:3" s="8" customFormat="1" x14ac:dyDescent="0.2">
      <c r="A334" s="57"/>
      <c r="B334" s="51"/>
      <c r="C334" s="497"/>
    </row>
    <row r="335" spans="1:3" s="8" customFormat="1" x14ac:dyDescent="0.2">
      <c r="A335" s="57"/>
      <c r="B335" s="51"/>
      <c r="C335" s="497"/>
    </row>
    <row r="336" spans="1:3" s="8" customFormat="1" x14ac:dyDescent="0.2">
      <c r="A336" s="57"/>
      <c r="B336" s="51"/>
      <c r="C336" s="497"/>
    </row>
    <row r="337" spans="1:3" s="8" customFormat="1" x14ac:dyDescent="0.2">
      <c r="A337" s="57"/>
      <c r="B337" s="51"/>
      <c r="C337" s="497"/>
    </row>
    <row r="338" spans="1:3" s="8" customFormat="1" x14ac:dyDescent="0.2">
      <c r="A338" s="57"/>
      <c r="B338" s="51"/>
      <c r="C338" s="497"/>
    </row>
    <row r="339" spans="1:3" s="8" customFormat="1" x14ac:dyDescent="0.2">
      <c r="A339" s="57"/>
      <c r="B339" s="51"/>
      <c r="C339" s="497"/>
    </row>
    <row r="340" spans="1:3" s="8" customFormat="1" x14ac:dyDescent="0.2">
      <c r="A340" s="57"/>
      <c r="B340" s="51"/>
      <c r="C340" s="497"/>
    </row>
    <row r="341" spans="1:3" s="8" customFormat="1" x14ac:dyDescent="0.2">
      <c r="A341" s="57"/>
      <c r="B341" s="51"/>
      <c r="C341" s="497"/>
    </row>
    <row r="342" spans="1:3" s="8" customFormat="1" x14ac:dyDescent="0.2">
      <c r="A342" s="57"/>
      <c r="B342" s="51"/>
      <c r="C342" s="497"/>
    </row>
    <row r="343" spans="1:3" s="8" customFormat="1" x14ac:dyDescent="0.2">
      <c r="A343" s="57"/>
      <c r="B343" s="51"/>
      <c r="C343" s="497"/>
    </row>
    <row r="344" spans="1:3" s="8" customFormat="1" x14ac:dyDescent="0.2">
      <c r="A344" s="57"/>
      <c r="B344" s="51"/>
      <c r="C344" s="497"/>
    </row>
    <row r="345" spans="1:3" s="8" customFormat="1" x14ac:dyDescent="0.2">
      <c r="A345" s="57"/>
      <c r="B345" s="51"/>
      <c r="C345" s="497"/>
    </row>
    <row r="346" spans="1:3" s="8" customFormat="1" x14ac:dyDescent="0.2">
      <c r="A346" s="57"/>
      <c r="B346" s="51"/>
      <c r="C346" s="497"/>
    </row>
    <row r="347" spans="1:3" s="8" customFormat="1" x14ac:dyDescent="0.2">
      <c r="A347" s="57"/>
      <c r="B347" s="51"/>
      <c r="C347" s="497"/>
    </row>
    <row r="348" spans="1:3" s="8" customFormat="1" x14ac:dyDescent="0.2">
      <c r="A348" s="57"/>
      <c r="B348" s="51"/>
      <c r="C348" s="497"/>
    </row>
    <row r="349" spans="1:3" s="8" customFormat="1" x14ac:dyDescent="0.2">
      <c r="A349" s="57"/>
      <c r="B349" s="51"/>
      <c r="C349" s="497"/>
    </row>
    <row r="350" spans="1:3" s="8" customFormat="1" x14ac:dyDescent="0.2">
      <c r="A350" s="57"/>
      <c r="B350" s="51"/>
      <c r="C350" s="497"/>
    </row>
    <row r="351" spans="1:3" s="8" customFormat="1" x14ac:dyDescent="0.2">
      <c r="A351" s="57"/>
      <c r="B351" s="51"/>
      <c r="C351" s="497"/>
    </row>
    <row r="352" spans="1:3" s="8" customFormat="1" x14ac:dyDescent="0.2">
      <c r="A352" s="57"/>
      <c r="B352" s="51"/>
      <c r="C352" s="497"/>
    </row>
    <row r="353" spans="1:3" s="8" customFormat="1" x14ac:dyDescent="0.2">
      <c r="A353" s="57"/>
      <c r="B353" s="51"/>
      <c r="C353" s="497"/>
    </row>
    <row r="354" spans="1:3" s="8" customFormat="1" x14ac:dyDescent="0.2">
      <c r="A354" s="57"/>
      <c r="B354" s="51"/>
      <c r="C354" s="497"/>
    </row>
    <row r="355" spans="1:3" s="8" customFormat="1" x14ac:dyDescent="0.2">
      <c r="A355" s="57"/>
      <c r="B355" s="51"/>
      <c r="C355" s="497"/>
    </row>
    <row r="356" spans="1:3" s="8" customFormat="1" x14ac:dyDescent="0.2">
      <c r="A356" s="57"/>
      <c r="B356" s="51"/>
      <c r="C356" s="497"/>
    </row>
    <row r="357" spans="1:3" s="8" customFormat="1" x14ac:dyDescent="0.2">
      <c r="A357" s="57"/>
      <c r="B357" s="51"/>
      <c r="C357" s="497"/>
    </row>
    <row r="358" spans="1:3" s="8" customFormat="1" x14ac:dyDescent="0.2">
      <c r="A358" s="57"/>
      <c r="B358" s="51"/>
      <c r="C358" s="497"/>
    </row>
    <row r="359" spans="1:3" s="8" customFormat="1" x14ac:dyDescent="0.2">
      <c r="A359" s="57"/>
      <c r="B359" s="51"/>
      <c r="C359" s="497"/>
    </row>
    <row r="360" spans="1:3" s="8" customFormat="1" x14ac:dyDescent="0.2">
      <c r="A360" s="57"/>
      <c r="B360" s="51"/>
      <c r="C360" s="497"/>
    </row>
    <row r="361" spans="1:3" s="8" customFormat="1" x14ac:dyDescent="0.2">
      <c r="A361" s="57"/>
      <c r="B361" s="51"/>
      <c r="C361" s="497"/>
    </row>
    <row r="362" spans="1:3" s="8" customFormat="1" x14ac:dyDescent="0.2">
      <c r="A362" s="57"/>
      <c r="B362" s="51"/>
      <c r="C362" s="497"/>
    </row>
    <row r="363" spans="1:3" s="8" customFormat="1" x14ac:dyDescent="0.2">
      <c r="A363" s="57"/>
      <c r="B363" s="51"/>
      <c r="C363" s="497"/>
    </row>
    <row r="364" spans="1:3" s="8" customFormat="1" x14ac:dyDescent="0.2">
      <c r="A364" s="57"/>
      <c r="B364" s="51"/>
      <c r="C364" s="497"/>
    </row>
    <row r="365" spans="1:3" s="8" customFormat="1" x14ac:dyDescent="0.2">
      <c r="A365" s="57"/>
      <c r="B365" s="51"/>
      <c r="C365" s="497"/>
    </row>
    <row r="366" spans="1:3" s="8" customFormat="1" x14ac:dyDescent="0.2">
      <c r="A366" s="57"/>
      <c r="B366" s="51"/>
      <c r="C366" s="497"/>
    </row>
    <row r="367" spans="1:3" s="8" customFormat="1" x14ac:dyDescent="0.2">
      <c r="A367" s="57"/>
      <c r="B367" s="51"/>
      <c r="C367" s="497"/>
    </row>
    <row r="368" spans="1:3" s="8" customFormat="1" x14ac:dyDescent="0.2">
      <c r="A368" s="57"/>
      <c r="B368" s="51"/>
      <c r="C368" s="497"/>
    </row>
    <row r="369" spans="1:3" s="8" customFormat="1" x14ac:dyDescent="0.2">
      <c r="A369" s="57"/>
      <c r="B369" s="51"/>
      <c r="C369" s="497"/>
    </row>
    <row r="370" spans="1:3" s="8" customFormat="1" x14ac:dyDescent="0.2">
      <c r="A370" s="57"/>
      <c r="B370" s="51"/>
      <c r="C370" s="497"/>
    </row>
    <row r="371" spans="1:3" s="8" customFormat="1" x14ac:dyDescent="0.2">
      <c r="A371" s="57"/>
      <c r="B371" s="51"/>
      <c r="C371" s="497"/>
    </row>
    <row r="372" spans="1:3" s="8" customFormat="1" x14ac:dyDescent="0.2">
      <c r="A372" s="57"/>
      <c r="B372" s="51"/>
      <c r="C372" s="497"/>
    </row>
    <row r="373" spans="1:3" s="8" customFormat="1" x14ac:dyDescent="0.2">
      <c r="A373" s="57"/>
      <c r="B373" s="51"/>
      <c r="C373" s="497"/>
    </row>
    <row r="374" spans="1:3" s="8" customFormat="1" x14ac:dyDescent="0.2">
      <c r="A374" s="57"/>
      <c r="B374" s="51"/>
      <c r="C374" s="497"/>
    </row>
    <row r="375" spans="1:3" s="8" customFormat="1" x14ac:dyDescent="0.2">
      <c r="A375" s="57"/>
      <c r="B375" s="51"/>
      <c r="C375" s="497"/>
    </row>
    <row r="376" spans="1:3" s="8" customFormat="1" x14ac:dyDescent="0.2">
      <c r="A376" s="57"/>
      <c r="B376" s="51"/>
      <c r="C376" s="497"/>
    </row>
    <row r="377" spans="1:3" s="8" customFormat="1" x14ac:dyDescent="0.2">
      <c r="A377" s="57"/>
      <c r="B377" s="51"/>
      <c r="C377" s="497"/>
    </row>
    <row r="378" spans="1:3" s="8" customFormat="1" x14ac:dyDescent="0.2">
      <c r="A378" s="57"/>
      <c r="B378" s="51"/>
      <c r="C378" s="497"/>
    </row>
    <row r="379" spans="1:3" s="8" customFormat="1" x14ac:dyDescent="0.2">
      <c r="A379" s="57"/>
      <c r="B379" s="51"/>
      <c r="C379" s="497"/>
    </row>
    <row r="380" spans="1:3" s="8" customFormat="1" x14ac:dyDescent="0.2">
      <c r="A380" s="57"/>
      <c r="B380" s="51"/>
      <c r="C380" s="497"/>
    </row>
    <row r="381" spans="1:3" s="8" customFormat="1" x14ac:dyDescent="0.2">
      <c r="A381" s="57"/>
      <c r="B381" s="51"/>
      <c r="C381" s="497"/>
    </row>
    <row r="382" spans="1:3" s="8" customFormat="1" x14ac:dyDescent="0.2">
      <c r="A382" s="57"/>
      <c r="B382" s="51"/>
      <c r="C382" s="497"/>
    </row>
    <row r="383" spans="1:3" s="8" customFormat="1" x14ac:dyDescent="0.2">
      <c r="A383" s="57"/>
      <c r="B383" s="51"/>
      <c r="C383" s="497"/>
    </row>
    <row r="384" spans="1:3" s="8" customFormat="1" x14ac:dyDescent="0.2">
      <c r="A384" s="57"/>
      <c r="B384" s="51"/>
      <c r="C384" s="497"/>
    </row>
    <row r="385" spans="1:3" s="8" customFormat="1" x14ac:dyDescent="0.2">
      <c r="A385" s="57"/>
      <c r="B385" s="51"/>
      <c r="C385" s="497"/>
    </row>
    <row r="386" spans="1:3" s="8" customFormat="1" x14ac:dyDescent="0.2">
      <c r="A386" s="57"/>
      <c r="B386" s="51"/>
      <c r="C386" s="497"/>
    </row>
    <row r="387" spans="1:3" s="8" customFormat="1" x14ac:dyDescent="0.2">
      <c r="A387" s="57"/>
      <c r="B387" s="51"/>
      <c r="C387" s="497"/>
    </row>
    <row r="388" spans="1:3" s="8" customFormat="1" x14ac:dyDescent="0.2">
      <c r="A388" s="57"/>
      <c r="B388" s="51"/>
      <c r="C388" s="497"/>
    </row>
    <row r="389" spans="1:3" s="8" customFormat="1" x14ac:dyDescent="0.2">
      <c r="A389" s="57"/>
      <c r="B389" s="51"/>
      <c r="C389" s="497"/>
    </row>
    <row r="390" spans="1:3" s="8" customFormat="1" x14ac:dyDescent="0.2">
      <c r="A390" s="57"/>
      <c r="B390" s="51"/>
      <c r="C390" s="497"/>
    </row>
    <row r="391" spans="1:3" s="8" customFormat="1" x14ac:dyDescent="0.2">
      <c r="A391" s="57"/>
      <c r="B391" s="51"/>
      <c r="C391" s="497"/>
    </row>
    <row r="392" spans="1:3" s="8" customFormat="1" x14ac:dyDescent="0.2">
      <c r="A392" s="57"/>
      <c r="B392" s="51"/>
      <c r="C392" s="497"/>
    </row>
    <row r="393" spans="1:3" s="8" customFormat="1" x14ac:dyDescent="0.2">
      <c r="A393" s="57"/>
      <c r="B393" s="51"/>
      <c r="C393" s="497"/>
    </row>
    <row r="394" spans="1:3" s="8" customFormat="1" x14ac:dyDescent="0.2">
      <c r="A394" s="57"/>
      <c r="B394" s="51"/>
      <c r="C394" s="497"/>
    </row>
    <row r="395" spans="1:3" s="8" customFormat="1" x14ac:dyDescent="0.2">
      <c r="A395" s="57"/>
      <c r="B395" s="51"/>
      <c r="C395" s="497"/>
    </row>
    <row r="396" spans="1:3" s="8" customFormat="1" x14ac:dyDescent="0.2">
      <c r="A396" s="57"/>
      <c r="B396" s="51"/>
      <c r="C396" s="497"/>
    </row>
    <row r="397" spans="1:3" s="8" customFormat="1" x14ac:dyDescent="0.2">
      <c r="A397" s="57"/>
      <c r="B397" s="51"/>
      <c r="C397" s="497"/>
    </row>
    <row r="398" spans="1:3" s="8" customFormat="1" x14ac:dyDescent="0.2">
      <c r="A398" s="57"/>
      <c r="B398" s="51"/>
      <c r="C398" s="497"/>
    </row>
    <row r="399" spans="1:3" s="8" customFormat="1" x14ac:dyDescent="0.2">
      <c r="A399" s="57"/>
      <c r="B399" s="51"/>
      <c r="C399" s="497"/>
    </row>
    <row r="400" spans="1:3" s="8" customFormat="1" x14ac:dyDescent="0.2">
      <c r="A400" s="57"/>
      <c r="B400" s="51"/>
      <c r="C400" s="497"/>
    </row>
    <row r="401" spans="1:3" s="8" customFormat="1" x14ac:dyDescent="0.2">
      <c r="A401" s="57"/>
      <c r="B401" s="51"/>
      <c r="C401" s="497"/>
    </row>
    <row r="402" spans="1:3" s="8" customFormat="1" x14ac:dyDescent="0.2">
      <c r="A402" s="57"/>
      <c r="B402" s="51"/>
      <c r="C402" s="497"/>
    </row>
    <row r="403" spans="1:3" s="8" customFormat="1" x14ac:dyDescent="0.2">
      <c r="A403" s="57"/>
      <c r="B403" s="51"/>
      <c r="C403" s="497"/>
    </row>
    <row r="404" spans="1:3" s="8" customFormat="1" x14ac:dyDescent="0.2">
      <c r="A404" s="57"/>
      <c r="B404" s="51"/>
      <c r="C404" s="497"/>
    </row>
    <row r="405" spans="1:3" s="8" customFormat="1" x14ac:dyDescent="0.2">
      <c r="A405" s="57"/>
      <c r="B405" s="51"/>
      <c r="C405" s="497"/>
    </row>
    <row r="406" spans="1:3" s="8" customFormat="1" x14ac:dyDescent="0.2">
      <c r="A406" s="57"/>
      <c r="B406" s="51"/>
      <c r="C406" s="497"/>
    </row>
    <row r="407" spans="1:3" s="8" customFormat="1" x14ac:dyDescent="0.2">
      <c r="A407" s="57"/>
      <c r="B407" s="51"/>
      <c r="C407" s="497"/>
    </row>
    <row r="408" spans="1:3" s="8" customFormat="1" x14ac:dyDescent="0.2">
      <c r="A408" s="57"/>
      <c r="B408" s="51"/>
      <c r="C408" s="497"/>
    </row>
    <row r="409" spans="1:3" s="8" customFormat="1" x14ac:dyDescent="0.2">
      <c r="A409" s="57"/>
      <c r="B409" s="51"/>
      <c r="C409" s="497"/>
    </row>
    <row r="410" spans="1:3" s="8" customFormat="1" x14ac:dyDescent="0.2">
      <c r="A410" s="57"/>
      <c r="B410" s="51"/>
      <c r="C410" s="497"/>
    </row>
    <row r="411" spans="1:3" s="8" customFormat="1" x14ac:dyDescent="0.2">
      <c r="A411" s="57"/>
      <c r="B411" s="51"/>
      <c r="C411" s="497"/>
    </row>
    <row r="412" spans="1:3" s="8" customFormat="1" x14ac:dyDescent="0.2">
      <c r="A412" s="57"/>
      <c r="B412" s="51"/>
      <c r="C412" s="497"/>
    </row>
    <row r="413" spans="1:3" s="8" customFormat="1" x14ac:dyDescent="0.2">
      <c r="A413" s="57"/>
      <c r="B413" s="51"/>
      <c r="C413" s="497"/>
    </row>
    <row r="414" spans="1:3" s="8" customFormat="1" x14ac:dyDescent="0.2">
      <c r="A414" s="57"/>
      <c r="B414" s="51"/>
      <c r="C414" s="497"/>
    </row>
    <row r="415" spans="1:3" s="8" customFormat="1" x14ac:dyDescent="0.2">
      <c r="A415" s="57"/>
      <c r="B415" s="51"/>
      <c r="C415" s="497"/>
    </row>
    <row r="416" spans="1:3" s="8" customFormat="1" x14ac:dyDescent="0.2">
      <c r="A416" s="57"/>
      <c r="B416" s="51"/>
      <c r="C416" s="497"/>
    </row>
    <row r="417" spans="1:3" s="8" customFormat="1" x14ac:dyDescent="0.2">
      <c r="A417" s="57"/>
      <c r="B417" s="51"/>
      <c r="C417" s="497"/>
    </row>
    <row r="418" spans="1:3" s="8" customFormat="1" x14ac:dyDescent="0.2">
      <c r="A418" s="57"/>
      <c r="B418" s="51"/>
      <c r="C418" s="497"/>
    </row>
    <row r="419" spans="1:3" s="8" customFormat="1" x14ac:dyDescent="0.2">
      <c r="A419" s="57"/>
      <c r="B419" s="51"/>
      <c r="C419" s="497"/>
    </row>
    <row r="420" spans="1:3" s="8" customFormat="1" x14ac:dyDescent="0.2">
      <c r="A420" s="57"/>
      <c r="B420" s="51"/>
      <c r="C420" s="497"/>
    </row>
    <row r="421" spans="1:3" s="8" customFormat="1" x14ac:dyDescent="0.2">
      <c r="A421" s="57"/>
      <c r="B421" s="51"/>
      <c r="C421" s="497"/>
    </row>
    <row r="422" spans="1:3" s="8" customFormat="1" x14ac:dyDescent="0.2">
      <c r="A422" s="57"/>
      <c r="B422" s="51"/>
      <c r="C422" s="497"/>
    </row>
    <row r="423" spans="1:3" s="8" customFormat="1" x14ac:dyDescent="0.2">
      <c r="A423" s="57"/>
      <c r="B423" s="51"/>
      <c r="C423" s="497"/>
    </row>
    <row r="424" spans="1:3" s="8" customFormat="1" x14ac:dyDescent="0.2">
      <c r="A424" s="57"/>
      <c r="B424" s="51"/>
      <c r="C424" s="497"/>
    </row>
    <row r="425" spans="1:3" s="8" customFormat="1" x14ac:dyDescent="0.2">
      <c r="A425" s="57"/>
      <c r="B425" s="51"/>
      <c r="C425" s="497"/>
    </row>
    <row r="426" spans="1:3" s="8" customFormat="1" x14ac:dyDescent="0.2">
      <c r="A426" s="57"/>
      <c r="B426" s="51"/>
      <c r="C426" s="497"/>
    </row>
    <row r="427" spans="1:3" s="8" customFormat="1" x14ac:dyDescent="0.2">
      <c r="A427" s="57"/>
      <c r="B427" s="51"/>
      <c r="C427" s="497"/>
    </row>
    <row r="428" spans="1:3" s="8" customFormat="1" x14ac:dyDescent="0.2">
      <c r="A428" s="57"/>
      <c r="B428" s="51"/>
      <c r="C428" s="497"/>
    </row>
    <row r="429" spans="1:3" s="8" customFormat="1" x14ac:dyDescent="0.2">
      <c r="A429" s="57"/>
      <c r="B429" s="51"/>
      <c r="C429" s="497"/>
    </row>
    <row r="430" spans="1:3" s="8" customFormat="1" x14ac:dyDescent="0.2">
      <c r="A430" s="57"/>
      <c r="B430" s="51"/>
      <c r="C430" s="497"/>
    </row>
    <row r="431" spans="1:3" s="8" customFormat="1" x14ac:dyDescent="0.2">
      <c r="A431" s="57"/>
      <c r="B431" s="51"/>
      <c r="C431" s="497"/>
    </row>
    <row r="432" spans="1:3" s="8" customFormat="1" x14ac:dyDescent="0.2">
      <c r="A432" s="57"/>
      <c r="B432" s="51"/>
      <c r="C432" s="497"/>
    </row>
    <row r="433" spans="1:3" s="8" customFormat="1" x14ac:dyDescent="0.2">
      <c r="A433" s="57"/>
      <c r="B433" s="51"/>
      <c r="C433" s="497"/>
    </row>
    <row r="434" spans="1:3" s="8" customFormat="1" x14ac:dyDescent="0.2">
      <c r="A434" s="57"/>
      <c r="B434" s="51"/>
      <c r="C434" s="497"/>
    </row>
    <row r="435" spans="1:3" s="8" customFormat="1" x14ac:dyDescent="0.2">
      <c r="A435" s="57"/>
      <c r="B435" s="51"/>
      <c r="C435" s="497"/>
    </row>
    <row r="436" spans="1:3" s="8" customFormat="1" x14ac:dyDescent="0.2">
      <c r="A436" s="57"/>
      <c r="B436" s="51"/>
      <c r="C436" s="497"/>
    </row>
    <row r="437" spans="1:3" s="8" customFormat="1" x14ac:dyDescent="0.2">
      <c r="A437" s="57"/>
      <c r="B437" s="51"/>
      <c r="C437" s="497"/>
    </row>
    <row r="438" spans="1:3" s="8" customFormat="1" x14ac:dyDescent="0.2">
      <c r="A438" s="57"/>
      <c r="B438" s="51"/>
      <c r="C438" s="497"/>
    </row>
    <row r="439" spans="1:3" s="8" customFormat="1" x14ac:dyDescent="0.2">
      <c r="A439" s="57"/>
      <c r="B439" s="51"/>
      <c r="C439" s="497"/>
    </row>
    <row r="440" spans="1:3" s="8" customFormat="1" x14ac:dyDescent="0.2">
      <c r="A440" s="57"/>
      <c r="B440" s="51"/>
      <c r="C440" s="497"/>
    </row>
    <row r="441" spans="1:3" s="8" customFormat="1" x14ac:dyDescent="0.2">
      <c r="A441" s="57"/>
      <c r="B441" s="51"/>
      <c r="C441" s="497"/>
    </row>
    <row r="442" spans="1:3" s="8" customFormat="1" x14ac:dyDescent="0.2">
      <c r="A442" s="57"/>
      <c r="B442" s="51"/>
      <c r="C442" s="497"/>
    </row>
    <row r="443" spans="1:3" s="8" customFormat="1" x14ac:dyDescent="0.2">
      <c r="A443" s="57"/>
      <c r="B443" s="51"/>
      <c r="C443" s="497"/>
    </row>
    <row r="444" spans="1:3" s="8" customFormat="1" x14ac:dyDescent="0.2">
      <c r="A444" s="57"/>
      <c r="B444" s="51"/>
      <c r="C444" s="497"/>
    </row>
    <row r="445" spans="1:3" s="8" customFormat="1" x14ac:dyDescent="0.2">
      <c r="A445" s="57"/>
      <c r="B445" s="51"/>
      <c r="C445" s="497"/>
    </row>
    <row r="446" spans="1:3" s="8" customFormat="1" x14ac:dyDescent="0.2">
      <c r="A446" s="57"/>
      <c r="B446" s="51"/>
      <c r="C446" s="497"/>
    </row>
    <row r="447" spans="1:3" s="8" customFormat="1" x14ac:dyDescent="0.2">
      <c r="A447" s="57"/>
      <c r="B447" s="51"/>
      <c r="C447" s="497"/>
    </row>
    <row r="448" spans="1:3" s="8" customFormat="1" x14ac:dyDescent="0.2">
      <c r="A448" s="57"/>
      <c r="B448" s="51"/>
      <c r="C448" s="497"/>
    </row>
    <row r="449" spans="1:3" s="8" customFormat="1" x14ac:dyDescent="0.2">
      <c r="A449" s="57"/>
      <c r="B449" s="51"/>
      <c r="C449" s="497"/>
    </row>
    <row r="450" spans="1:3" s="8" customFormat="1" x14ac:dyDescent="0.2">
      <c r="A450" s="57"/>
      <c r="B450" s="51"/>
      <c r="C450" s="497"/>
    </row>
    <row r="451" spans="1:3" s="8" customFormat="1" x14ac:dyDescent="0.2">
      <c r="A451" s="57"/>
      <c r="B451" s="51"/>
      <c r="C451" s="497"/>
    </row>
    <row r="452" spans="1:3" s="8" customFormat="1" x14ac:dyDescent="0.2">
      <c r="A452" s="57"/>
      <c r="B452" s="51"/>
      <c r="C452" s="497"/>
    </row>
    <row r="453" spans="1:3" s="8" customFormat="1" x14ac:dyDescent="0.2">
      <c r="A453" s="57"/>
      <c r="B453" s="51"/>
      <c r="C453" s="497"/>
    </row>
    <row r="454" spans="1:3" s="8" customFormat="1" x14ac:dyDescent="0.2">
      <c r="A454" s="57"/>
      <c r="B454" s="51"/>
      <c r="C454" s="497"/>
    </row>
    <row r="455" spans="1:3" s="8" customFormat="1" x14ac:dyDescent="0.2">
      <c r="A455" s="57"/>
      <c r="B455" s="51"/>
      <c r="C455" s="497"/>
    </row>
    <row r="456" spans="1:3" s="8" customFormat="1" x14ac:dyDescent="0.2">
      <c r="A456" s="57"/>
      <c r="B456" s="51"/>
      <c r="C456" s="497"/>
    </row>
    <row r="457" spans="1:3" s="8" customFormat="1" x14ac:dyDescent="0.2">
      <c r="A457" s="57"/>
      <c r="B457" s="51"/>
      <c r="C457" s="497"/>
    </row>
    <row r="458" spans="1:3" s="8" customFormat="1" x14ac:dyDescent="0.2">
      <c r="A458" s="57"/>
      <c r="B458" s="51"/>
      <c r="C458" s="497"/>
    </row>
    <row r="459" spans="1:3" s="8" customFormat="1" x14ac:dyDescent="0.2">
      <c r="A459" s="57"/>
      <c r="B459" s="51"/>
      <c r="C459" s="497"/>
    </row>
    <row r="460" spans="1:3" s="8" customFormat="1" x14ac:dyDescent="0.2">
      <c r="A460" s="57"/>
      <c r="B460" s="51"/>
      <c r="C460" s="497"/>
    </row>
    <row r="461" spans="1:3" s="8" customFormat="1" x14ac:dyDescent="0.2">
      <c r="A461" s="57"/>
      <c r="B461" s="51"/>
      <c r="C461" s="497"/>
    </row>
    <row r="462" spans="1:3" s="8" customFormat="1" x14ac:dyDescent="0.2">
      <c r="A462" s="57"/>
      <c r="B462" s="51"/>
      <c r="C462" s="497"/>
    </row>
    <row r="463" spans="1:3" s="8" customFormat="1" x14ac:dyDescent="0.2">
      <c r="A463" s="57"/>
      <c r="B463" s="51"/>
      <c r="C463" s="497"/>
    </row>
    <row r="464" spans="1:3" s="8" customFormat="1" x14ac:dyDescent="0.2">
      <c r="A464" s="57"/>
      <c r="B464" s="51"/>
      <c r="C464" s="497"/>
    </row>
    <row r="465" spans="1:3" s="8" customFormat="1" x14ac:dyDescent="0.2">
      <c r="A465" s="57"/>
      <c r="B465" s="51"/>
      <c r="C465" s="497"/>
    </row>
    <row r="466" spans="1:3" s="8" customFormat="1" x14ac:dyDescent="0.2">
      <c r="A466" s="57"/>
      <c r="B466" s="51"/>
      <c r="C466" s="497"/>
    </row>
    <row r="467" spans="1:3" s="8" customFormat="1" x14ac:dyDescent="0.2">
      <c r="A467" s="57"/>
      <c r="B467" s="51"/>
      <c r="C467" s="497"/>
    </row>
    <row r="468" spans="1:3" s="8" customFormat="1" x14ac:dyDescent="0.2">
      <c r="A468" s="57"/>
      <c r="B468" s="51"/>
      <c r="C468" s="497"/>
    </row>
    <row r="469" spans="1:3" s="8" customFormat="1" x14ac:dyDescent="0.2">
      <c r="A469" s="57"/>
      <c r="B469" s="51"/>
      <c r="C469" s="497"/>
    </row>
    <row r="470" spans="1:3" s="8" customFormat="1" x14ac:dyDescent="0.2">
      <c r="A470" s="57"/>
      <c r="B470" s="51"/>
      <c r="C470" s="497"/>
    </row>
    <row r="471" spans="1:3" s="8" customFormat="1" x14ac:dyDescent="0.2">
      <c r="A471" s="57"/>
      <c r="B471" s="51"/>
      <c r="C471" s="497"/>
    </row>
    <row r="472" spans="1:3" s="8" customFormat="1" x14ac:dyDescent="0.2">
      <c r="A472" s="57"/>
      <c r="B472" s="51"/>
      <c r="C472" s="497"/>
    </row>
    <row r="473" spans="1:3" s="8" customFormat="1" x14ac:dyDescent="0.2">
      <c r="A473" s="57"/>
      <c r="B473" s="51"/>
      <c r="C473" s="497"/>
    </row>
    <row r="474" spans="1:3" s="8" customFormat="1" x14ac:dyDescent="0.2">
      <c r="A474" s="57"/>
      <c r="B474" s="51"/>
      <c r="C474" s="497"/>
    </row>
    <row r="475" spans="1:3" s="8" customFormat="1" x14ac:dyDescent="0.2">
      <c r="A475" s="57"/>
      <c r="B475" s="51"/>
      <c r="C475" s="497"/>
    </row>
    <row r="476" spans="1:3" s="8" customFormat="1" x14ac:dyDescent="0.2">
      <c r="A476" s="57"/>
      <c r="B476" s="51"/>
      <c r="C476" s="497"/>
    </row>
    <row r="477" spans="1:3" s="8" customFormat="1" x14ac:dyDescent="0.2">
      <c r="A477" s="57"/>
      <c r="B477" s="51"/>
      <c r="C477" s="497"/>
    </row>
    <row r="478" spans="1:3" s="8" customFormat="1" x14ac:dyDescent="0.2">
      <c r="A478" s="57"/>
      <c r="B478" s="51"/>
      <c r="C478" s="497"/>
    </row>
    <row r="479" spans="1:3" s="8" customFormat="1" x14ac:dyDescent="0.2">
      <c r="A479" s="57"/>
      <c r="B479" s="51"/>
      <c r="C479" s="497"/>
    </row>
    <row r="480" spans="1:3" s="8" customFormat="1" x14ac:dyDescent="0.2">
      <c r="A480" s="57"/>
      <c r="B480" s="51"/>
      <c r="C480" s="497"/>
    </row>
    <row r="481" spans="1:3" s="8" customFormat="1" x14ac:dyDescent="0.2">
      <c r="A481" s="57"/>
      <c r="B481" s="51"/>
      <c r="C481" s="497"/>
    </row>
    <row r="482" spans="1:3" s="8" customFormat="1" x14ac:dyDescent="0.2">
      <c r="A482" s="57"/>
      <c r="B482" s="51"/>
      <c r="C482" s="497"/>
    </row>
    <row r="483" spans="1:3" s="8" customFormat="1" x14ac:dyDescent="0.2">
      <c r="A483" s="57"/>
      <c r="B483" s="51"/>
      <c r="C483" s="497"/>
    </row>
    <row r="484" spans="1:3" s="8" customFormat="1" x14ac:dyDescent="0.2">
      <c r="A484" s="57"/>
      <c r="B484" s="51"/>
      <c r="C484" s="497"/>
    </row>
    <row r="485" spans="1:3" s="8" customFormat="1" x14ac:dyDescent="0.2">
      <c r="A485" s="57"/>
      <c r="B485" s="51"/>
      <c r="C485" s="497"/>
    </row>
    <row r="486" spans="1:3" s="8" customFormat="1" x14ac:dyDescent="0.2">
      <c r="A486" s="57"/>
      <c r="B486" s="51"/>
      <c r="C486" s="497"/>
    </row>
    <row r="487" spans="1:3" s="8" customFormat="1" x14ac:dyDescent="0.2">
      <c r="A487" s="57"/>
      <c r="B487" s="51"/>
      <c r="C487" s="497"/>
    </row>
    <row r="488" spans="1:3" s="8" customFormat="1" x14ac:dyDescent="0.2">
      <c r="A488" s="57"/>
      <c r="B488" s="51"/>
      <c r="C488" s="497"/>
    </row>
    <row r="489" spans="1:3" s="8" customFormat="1" x14ac:dyDescent="0.2">
      <c r="A489" s="57"/>
      <c r="B489" s="51"/>
      <c r="C489" s="497"/>
    </row>
    <row r="490" spans="1:3" s="8" customFormat="1" x14ac:dyDescent="0.2">
      <c r="A490" s="57"/>
      <c r="B490" s="51"/>
      <c r="C490" s="497"/>
    </row>
    <row r="491" spans="1:3" s="8" customFormat="1" x14ac:dyDescent="0.2">
      <c r="A491" s="57"/>
      <c r="B491" s="51"/>
      <c r="C491" s="497"/>
    </row>
    <row r="492" spans="1:3" s="8" customFormat="1" x14ac:dyDescent="0.2">
      <c r="A492" s="57"/>
      <c r="B492" s="51"/>
      <c r="C492" s="497"/>
    </row>
    <row r="493" spans="1:3" s="8" customFormat="1" x14ac:dyDescent="0.2">
      <c r="A493" s="57"/>
      <c r="B493" s="51"/>
      <c r="C493" s="497"/>
    </row>
    <row r="494" spans="1:3" s="8" customFormat="1" x14ac:dyDescent="0.2">
      <c r="A494" s="57"/>
      <c r="B494" s="51"/>
      <c r="C494" s="497"/>
    </row>
    <row r="495" spans="1:3" s="8" customFormat="1" x14ac:dyDescent="0.2">
      <c r="A495" s="57"/>
      <c r="B495" s="51"/>
      <c r="C495" s="497"/>
    </row>
    <row r="496" spans="1:3" s="8" customFormat="1" x14ac:dyDescent="0.2">
      <c r="A496" s="57"/>
      <c r="B496" s="51"/>
      <c r="C496" s="497"/>
    </row>
    <row r="497" spans="1:3" s="8" customFormat="1" x14ac:dyDescent="0.2">
      <c r="A497" s="57"/>
      <c r="B497" s="51"/>
      <c r="C497" s="497"/>
    </row>
    <row r="498" spans="1:3" s="8" customFormat="1" x14ac:dyDescent="0.2">
      <c r="A498" s="57"/>
      <c r="B498" s="51"/>
      <c r="C498" s="497"/>
    </row>
    <row r="499" spans="1:3" s="8" customFormat="1" x14ac:dyDescent="0.2">
      <c r="A499" s="57"/>
      <c r="B499" s="51"/>
      <c r="C499" s="497"/>
    </row>
    <row r="500" spans="1:3" s="8" customFormat="1" x14ac:dyDescent="0.2">
      <c r="A500" s="57"/>
      <c r="B500" s="51"/>
      <c r="C500" s="497"/>
    </row>
    <row r="501" spans="1:3" s="8" customFormat="1" x14ac:dyDescent="0.2">
      <c r="A501" s="57"/>
      <c r="B501" s="51"/>
      <c r="C501" s="497"/>
    </row>
    <row r="502" spans="1:3" s="8" customFormat="1" x14ac:dyDescent="0.2">
      <c r="A502" s="57"/>
      <c r="B502" s="51"/>
      <c r="C502" s="497"/>
    </row>
    <row r="503" spans="1:3" s="8" customFormat="1" x14ac:dyDescent="0.2">
      <c r="A503" s="57"/>
      <c r="B503" s="51"/>
      <c r="C503" s="497"/>
    </row>
    <row r="504" spans="1:3" s="8" customFormat="1" x14ac:dyDescent="0.2">
      <c r="A504" s="57"/>
      <c r="B504" s="51"/>
      <c r="C504" s="497"/>
    </row>
    <row r="505" spans="1:3" s="8" customFormat="1" x14ac:dyDescent="0.2">
      <c r="A505" s="57"/>
      <c r="B505" s="51"/>
      <c r="C505" s="497"/>
    </row>
    <row r="506" spans="1:3" s="8" customFormat="1" x14ac:dyDescent="0.2">
      <c r="A506" s="57"/>
      <c r="B506" s="51"/>
      <c r="C506" s="497"/>
    </row>
    <row r="507" spans="1:3" s="8" customFormat="1" x14ac:dyDescent="0.2">
      <c r="A507" s="57"/>
      <c r="B507" s="51"/>
      <c r="C507" s="497"/>
    </row>
    <row r="508" spans="1:3" s="8" customFormat="1" x14ac:dyDescent="0.2">
      <c r="A508" s="57"/>
      <c r="B508" s="51"/>
      <c r="C508" s="497"/>
    </row>
    <row r="509" spans="1:3" s="8" customFormat="1" x14ac:dyDescent="0.2">
      <c r="A509" s="57"/>
      <c r="B509" s="51"/>
      <c r="C509" s="497"/>
    </row>
    <row r="510" spans="1:3" s="8" customFormat="1" x14ac:dyDescent="0.2">
      <c r="A510" s="57"/>
      <c r="B510" s="51"/>
      <c r="C510" s="497"/>
    </row>
    <row r="511" spans="1:3" s="8" customFormat="1" x14ac:dyDescent="0.2">
      <c r="A511" s="57"/>
      <c r="B511" s="51"/>
      <c r="C511" s="497"/>
    </row>
    <row r="512" spans="1:3" s="8" customFormat="1" x14ac:dyDescent="0.2">
      <c r="A512" s="57"/>
      <c r="B512" s="51"/>
      <c r="C512" s="497"/>
    </row>
    <row r="513" spans="1:3" s="8" customFormat="1" x14ac:dyDescent="0.2">
      <c r="A513" s="57"/>
      <c r="B513" s="51"/>
      <c r="C513" s="497"/>
    </row>
    <row r="514" spans="1:3" s="8" customFormat="1" x14ac:dyDescent="0.2">
      <c r="A514" s="57"/>
      <c r="B514" s="51"/>
      <c r="C514" s="497"/>
    </row>
    <row r="515" spans="1:3" s="8" customFormat="1" x14ac:dyDescent="0.2">
      <c r="A515" s="57"/>
      <c r="B515" s="51"/>
      <c r="C515" s="497"/>
    </row>
    <row r="516" spans="1:3" s="8" customFormat="1" x14ac:dyDescent="0.2">
      <c r="A516" s="57"/>
      <c r="B516" s="51"/>
      <c r="C516" s="497"/>
    </row>
    <row r="517" spans="1:3" s="8" customFormat="1" x14ac:dyDescent="0.2">
      <c r="A517" s="57"/>
      <c r="B517" s="51"/>
      <c r="C517" s="497"/>
    </row>
    <row r="518" spans="1:3" s="8" customFormat="1" x14ac:dyDescent="0.2">
      <c r="A518" s="57"/>
      <c r="B518" s="51"/>
      <c r="C518" s="497"/>
    </row>
    <row r="519" spans="1:3" s="8" customFormat="1" x14ac:dyDescent="0.2">
      <c r="A519" s="57"/>
      <c r="B519" s="51"/>
      <c r="C519" s="497"/>
    </row>
    <row r="520" spans="1:3" s="8" customFormat="1" x14ac:dyDescent="0.2">
      <c r="A520" s="57"/>
      <c r="B520" s="51"/>
      <c r="C520" s="497"/>
    </row>
    <row r="521" spans="1:3" s="8" customFormat="1" x14ac:dyDescent="0.2">
      <c r="A521" s="57"/>
      <c r="B521" s="51"/>
      <c r="C521" s="497"/>
    </row>
    <row r="522" spans="1:3" s="8" customFormat="1" x14ac:dyDescent="0.2">
      <c r="A522" s="57"/>
      <c r="B522" s="51"/>
      <c r="C522" s="497"/>
    </row>
    <row r="523" spans="1:3" s="8" customFormat="1" x14ac:dyDescent="0.2">
      <c r="A523" s="57"/>
      <c r="B523" s="51"/>
      <c r="C523" s="497"/>
    </row>
    <row r="524" spans="1:3" s="8" customFormat="1" x14ac:dyDescent="0.2">
      <c r="A524" s="57"/>
      <c r="B524" s="51"/>
      <c r="C524" s="497"/>
    </row>
    <row r="525" spans="1:3" s="8" customFormat="1" x14ac:dyDescent="0.2">
      <c r="A525" s="57"/>
      <c r="B525" s="51"/>
      <c r="C525" s="497"/>
    </row>
    <row r="526" spans="1:3" s="8" customFormat="1" x14ac:dyDescent="0.2">
      <c r="A526" s="57"/>
      <c r="B526" s="51"/>
      <c r="C526" s="497"/>
    </row>
    <row r="527" spans="1:3" s="8" customFormat="1" x14ac:dyDescent="0.2">
      <c r="A527" s="57"/>
      <c r="B527" s="51"/>
      <c r="C527" s="497"/>
    </row>
    <row r="528" spans="1:3" s="8" customFormat="1" x14ac:dyDescent="0.2">
      <c r="A528" s="57"/>
      <c r="B528" s="51"/>
      <c r="C528" s="497"/>
    </row>
    <row r="529" spans="1:3" s="8" customFormat="1" x14ac:dyDescent="0.2">
      <c r="A529" s="57"/>
      <c r="B529" s="51"/>
      <c r="C529" s="497"/>
    </row>
    <row r="530" spans="1:3" s="8" customFormat="1" x14ac:dyDescent="0.2">
      <c r="A530" s="57"/>
      <c r="B530" s="51"/>
      <c r="C530" s="497"/>
    </row>
    <row r="531" spans="1:3" s="8" customFormat="1" x14ac:dyDescent="0.2">
      <c r="A531" s="57"/>
      <c r="B531" s="51"/>
      <c r="C531" s="497"/>
    </row>
    <row r="532" spans="1:3" s="8" customFormat="1" x14ac:dyDescent="0.2">
      <c r="A532" s="57"/>
      <c r="B532" s="51"/>
      <c r="C532" s="497"/>
    </row>
    <row r="533" spans="1:3" s="8" customFormat="1" x14ac:dyDescent="0.2">
      <c r="A533" s="57"/>
      <c r="B533" s="51"/>
      <c r="C533" s="497"/>
    </row>
    <row r="534" spans="1:3" s="8" customFormat="1" x14ac:dyDescent="0.2">
      <c r="A534" s="57"/>
      <c r="B534" s="51"/>
      <c r="C534" s="497"/>
    </row>
    <row r="535" spans="1:3" s="8" customFormat="1" x14ac:dyDescent="0.2">
      <c r="A535" s="57"/>
      <c r="B535" s="51"/>
      <c r="C535" s="497"/>
    </row>
    <row r="536" spans="1:3" s="8" customFormat="1" x14ac:dyDescent="0.2">
      <c r="A536" s="57"/>
      <c r="B536" s="51"/>
      <c r="C536" s="497"/>
    </row>
    <row r="537" spans="1:3" s="8" customFormat="1" x14ac:dyDescent="0.2">
      <c r="A537" s="57"/>
      <c r="B537" s="51"/>
      <c r="C537" s="497"/>
    </row>
    <row r="538" spans="1:3" s="8" customFormat="1" x14ac:dyDescent="0.2">
      <c r="A538" s="57"/>
      <c r="B538" s="51"/>
      <c r="C538" s="497"/>
    </row>
    <row r="539" spans="1:3" s="8" customFormat="1" x14ac:dyDescent="0.2">
      <c r="A539" s="57"/>
      <c r="B539" s="51"/>
      <c r="C539" s="497"/>
    </row>
    <row r="540" spans="1:3" s="8" customFormat="1" x14ac:dyDescent="0.2">
      <c r="A540" s="57"/>
      <c r="B540" s="51"/>
      <c r="C540" s="497"/>
    </row>
    <row r="541" spans="1:3" s="8" customFormat="1" x14ac:dyDescent="0.2">
      <c r="A541" s="57"/>
      <c r="B541" s="51"/>
      <c r="C541" s="497"/>
    </row>
    <row r="542" spans="1:3" s="59" customFormat="1" x14ac:dyDescent="0.2">
      <c r="A542" s="58"/>
      <c r="B542" s="60"/>
      <c r="C542" s="502"/>
    </row>
    <row r="543" spans="1:3" s="59" customFormat="1" x14ac:dyDescent="0.2">
      <c r="A543" s="58"/>
      <c r="B543" s="60"/>
      <c r="C543" s="502"/>
    </row>
    <row r="544" spans="1:3" s="59" customFormat="1" x14ac:dyDescent="0.2">
      <c r="A544" s="58"/>
      <c r="B544" s="60"/>
      <c r="C544" s="502"/>
    </row>
    <row r="545" spans="1:3" s="59" customFormat="1" x14ac:dyDescent="0.2">
      <c r="A545" s="58"/>
      <c r="B545" s="60"/>
      <c r="C545" s="502"/>
    </row>
    <row r="546" spans="1:3" s="59" customFormat="1" x14ac:dyDescent="0.2">
      <c r="A546" s="58"/>
      <c r="B546" s="60"/>
      <c r="C546" s="502"/>
    </row>
    <row r="547" spans="1:3" s="59" customFormat="1" x14ac:dyDescent="0.2">
      <c r="A547" s="58"/>
      <c r="B547" s="60"/>
      <c r="C547" s="502"/>
    </row>
    <row r="548" spans="1:3" s="59" customFormat="1" x14ac:dyDescent="0.2">
      <c r="A548" s="58"/>
      <c r="B548" s="60"/>
      <c r="C548" s="502"/>
    </row>
    <row r="549" spans="1:3" s="59" customFormat="1" x14ac:dyDescent="0.2">
      <c r="A549" s="58"/>
      <c r="B549" s="60"/>
      <c r="C549" s="502"/>
    </row>
    <row r="550" spans="1:3" s="59" customFormat="1" x14ac:dyDescent="0.2">
      <c r="A550" s="58"/>
      <c r="B550" s="60"/>
      <c r="C550" s="502"/>
    </row>
    <row r="551" spans="1:3" s="59" customFormat="1" x14ac:dyDescent="0.2">
      <c r="A551" s="58"/>
      <c r="B551" s="60"/>
      <c r="C551" s="502"/>
    </row>
  </sheetData>
  <mergeCells count="51">
    <mergeCell ref="B16:C16"/>
    <mergeCell ref="B48:C48"/>
    <mergeCell ref="B43:C43"/>
    <mergeCell ref="B39:C39"/>
    <mergeCell ref="B29:C29"/>
    <mergeCell ref="B34:C34"/>
    <mergeCell ref="B25:C25"/>
    <mergeCell ref="B166:C166"/>
    <mergeCell ref="I127:I128"/>
    <mergeCell ref="B21:C21"/>
    <mergeCell ref="B58:C58"/>
    <mergeCell ref="B63:C63"/>
    <mergeCell ref="B53:C53"/>
    <mergeCell ref="B68:C68"/>
    <mergeCell ref="B105:C105"/>
    <mergeCell ref="B110:C110"/>
    <mergeCell ref="B99:C99"/>
    <mergeCell ref="B94:C94"/>
    <mergeCell ref="B115:C115"/>
    <mergeCell ref="M232:M233"/>
    <mergeCell ref="B72:C72"/>
    <mergeCell ref="H232:H233"/>
    <mergeCell ref="B162:C162"/>
    <mergeCell ref="B156:C156"/>
    <mergeCell ref="B150:C150"/>
    <mergeCell ref="B145:C145"/>
    <mergeCell ref="B141:C141"/>
    <mergeCell ref="B135:C135"/>
    <mergeCell ref="B125:C125"/>
    <mergeCell ref="B120:C120"/>
    <mergeCell ref="B130:C130"/>
    <mergeCell ref="B230:C230"/>
    <mergeCell ref="B225:C225"/>
    <mergeCell ref="B219:C219"/>
    <mergeCell ref="B209:C209"/>
    <mergeCell ref="A251:B251"/>
    <mergeCell ref="B1:C1"/>
    <mergeCell ref="B88:C88"/>
    <mergeCell ref="B82:C82"/>
    <mergeCell ref="B77:C77"/>
    <mergeCell ref="B7:C7"/>
    <mergeCell ref="B240:C240"/>
    <mergeCell ref="B235:C235"/>
    <mergeCell ref="B12:C12"/>
    <mergeCell ref="B203:C203"/>
    <mergeCell ref="B197:C197"/>
    <mergeCell ref="B192:C192"/>
    <mergeCell ref="B186:C186"/>
    <mergeCell ref="B182:C182"/>
    <mergeCell ref="B177:C177"/>
    <mergeCell ref="B172:C17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opLeftCell="A76" workbookViewId="0">
      <selection activeCell="A92" sqref="A92"/>
    </sheetView>
  </sheetViews>
  <sheetFormatPr defaultRowHeight="12.75" x14ac:dyDescent="0.2"/>
  <cols>
    <col min="1" max="1" width="4" style="298" customWidth="1"/>
    <col min="2" max="2" width="18.42578125" style="298" customWidth="1"/>
    <col min="3" max="3" width="19.28515625" style="298" customWidth="1"/>
    <col min="4" max="4" width="9.5703125" style="298" bestFit="1" customWidth="1"/>
    <col min="5" max="5" width="9.140625" style="298" customWidth="1"/>
    <col min="6" max="6" width="18.140625" style="298" customWidth="1"/>
    <col min="7" max="7" width="19.5703125" style="298" customWidth="1"/>
    <col min="8" max="8" width="14.28515625" style="298" customWidth="1"/>
    <col min="9" max="9" width="13.85546875" style="298" customWidth="1"/>
    <col min="10" max="10" width="12.7109375" style="298" customWidth="1"/>
    <col min="11" max="11" width="12.140625" style="298" customWidth="1"/>
    <col min="12" max="12" width="15.28515625" style="298" customWidth="1"/>
    <col min="13" max="13" width="14" style="298" customWidth="1"/>
    <col min="14" max="14" width="17.85546875" style="298" customWidth="1"/>
    <col min="15" max="15" width="21.85546875" style="298" customWidth="1"/>
    <col min="16" max="16" width="21.7109375" style="298" customWidth="1"/>
    <col min="17" max="17" width="50.42578125" style="298" customWidth="1"/>
    <col min="18" max="16384" width="9.140625" style="298"/>
  </cols>
  <sheetData>
    <row r="1" spans="1:17" ht="61.5" customHeight="1" x14ac:dyDescent="0.2">
      <c r="A1" s="400" t="s">
        <v>772</v>
      </c>
      <c r="B1" s="391" t="s">
        <v>773</v>
      </c>
      <c r="C1" s="790" t="s">
        <v>1</v>
      </c>
      <c r="D1" s="790"/>
      <c r="E1" s="391" t="s">
        <v>774</v>
      </c>
      <c r="F1" s="391" t="s">
        <v>775</v>
      </c>
      <c r="G1" s="391" t="s">
        <v>776</v>
      </c>
      <c r="H1" s="391" t="s">
        <v>173</v>
      </c>
      <c r="I1" s="391" t="s">
        <v>777</v>
      </c>
      <c r="J1" s="391" t="s">
        <v>778</v>
      </c>
      <c r="K1" s="391" t="s">
        <v>779</v>
      </c>
      <c r="L1" s="391" t="s">
        <v>780</v>
      </c>
      <c r="M1" s="391" t="s">
        <v>781</v>
      </c>
      <c r="N1" s="391" t="s">
        <v>4422</v>
      </c>
      <c r="O1" s="391" t="s">
        <v>782</v>
      </c>
      <c r="P1" s="508" t="s">
        <v>4423</v>
      </c>
      <c r="Q1" s="470" t="s">
        <v>783</v>
      </c>
    </row>
    <row r="2" spans="1:17" ht="54" customHeight="1" x14ac:dyDescent="0.2">
      <c r="A2" s="402" t="s">
        <v>261</v>
      </c>
      <c r="B2" s="236" t="s">
        <v>784</v>
      </c>
      <c r="C2" s="236" t="s">
        <v>785</v>
      </c>
      <c r="D2" s="236">
        <v>35</v>
      </c>
      <c r="E2" s="236">
        <v>1943</v>
      </c>
      <c r="F2" s="416" t="s">
        <v>184</v>
      </c>
      <c r="G2" s="236" t="s">
        <v>786</v>
      </c>
      <c r="H2" s="416" t="s">
        <v>787</v>
      </c>
      <c r="I2" s="416">
        <v>9</v>
      </c>
      <c r="J2" s="416">
        <v>0</v>
      </c>
      <c r="K2" s="236">
        <v>2</v>
      </c>
      <c r="L2" s="236" t="s">
        <v>788</v>
      </c>
      <c r="M2" s="236">
        <v>259.89999999999998</v>
      </c>
      <c r="N2" s="236" t="s">
        <v>634</v>
      </c>
      <c r="O2" s="416" t="s">
        <v>789</v>
      </c>
      <c r="P2" s="236" t="s">
        <v>634</v>
      </c>
      <c r="Q2" s="504" t="s">
        <v>4426</v>
      </c>
    </row>
    <row r="3" spans="1:17" ht="36.75" customHeight="1" x14ac:dyDescent="0.2">
      <c r="A3" s="402" t="s">
        <v>263</v>
      </c>
      <c r="B3" s="236" t="s">
        <v>784</v>
      </c>
      <c r="C3" s="236" t="s">
        <v>790</v>
      </c>
      <c r="D3" s="236">
        <v>3</v>
      </c>
      <c r="E3" s="236">
        <v>1859</v>
      </c>
      <c r="F3" s="416" t="s">
        <v>184</v>
      </c>
      <c r="G3" s="236" t="s">
        <v>181</v>
      </c>
      <c r="H3" s="416" t="s">
        <v>182</v>
      </c>
      <c r="I3" s="416">
        <v>7</v>
      </c>
      <c r="J3" s="416">
        <v>0</v>
      </c>
      <c r="K3" s="236">
        <v>3</v>
      </c>
      <c r="L3" s="236" t="s">
        <v>791</v>
      </c>
      <c r="M3" s="236">
        <v>218.7</v>
      </c>
      <c r="N3" s="236" t="s">
        <v>634</v>
      </c>
      <c r="O3" s="416" t="s">
        <v>789</v>
      </c>
      <c r="P3" s="236" t="s">
        <v>634</v>
      </c>
      <c r="Q3" s="504" t="s">
        <v>4427</v>
      </c>
    </row>
    <row r="4" spans="1:17" ht="73.5" customHeight="1" x14ac:dyDescent="0.2">
      <c r="A4" s="402" t="s">
        <v>264</v>
      </c>
      <c r="B4" s="236" t="s">
        <v>792</v>
      </c>
      <c r="C4" s="236" t="s">
        <v>793</v>
      </c>
      <c r="D4" s="236">
        <v>49</v>
      </c>
      <c r="E4" s="236">
        <v>1890</v>
      </c>
      <c r="F4" s="416" t="s">
        <v>184</v>
      </c>
      <c r="G4" s="236" t="s">
        <v>181</v>
      </c>
      <c r="H4" s="416" t="s">
        <v>182</v>
      </c>
      <c r="I4" s="416">
        <v>4</v>
      </c>
      <c r="J4" s="416">
        <v>1</v>
      </c>
      <c r="K4" s="236">
        <v>3</v>
      </c>
      <c r="L4" s="236" t="s">
        <v>794</v>
      </c>
      <c r="M4" s="236">
        <v>360.4</v>
      </c>
      <c r="N4" s="236" t="s">
        <v>634</v>
      </c>
      <c r="O4" s="416" t="s">
        <v>789</v>
      </c>
      <c r="P4" s="236" t="s">
        <v>634</v>
      </c>
      <c r="Q4" s="504" t="s">
        <v>4428</v>
      </c>
    </row>
    <row r="5" spans="1:17" ht="39" customHeight="1" x14ac:dyDescent="0.2">
      <c r="A5" s="402" t="s">
        <v>265</v>
      </c>
      <c r="B5" s="236" t="s">
        <v>792</v>
      </c>
      <c r="C5" s="236" t="s">
        <v>793</v>
      </c>
      <c r="D5" s="236">
        <v>61</v>
      </c>
      <c r="E5" s="236">
        <v>1937</v>
      </c>
      <c r="F5" s="416" t="s">
        <v>795</v>
      </c>
      <c r="G5" s="236" t="s">
        <v>796</v>
      </c>
      <c r="H5" s="416" t="s">
        <v>182</v>
      </c>
      <c r="I5" s="416">
        <v>0</v>
      </c>
      <c r="J5" s="416">
        <v>3</v>
      </c>
      <c r="K5" s="236">
        <v>3</v>
      </c>
      <c r="L5" s="236" t="s">
        <v>788</v>
      </c>
      <c r="M5" s="236">
        <v>173.3</v>
      </c>
      <c r="N5" s="236" t="s">
        <v>634</v>
      </c>
      <c r="O5" s="416" t="s">
        <v>789</v>
      </c>
      <c r="P5" s="236" t="s">
        <v>634</v>
      </c>
      <c r="Q5" s="504" t="s">
        <v>4429</v>
      </c>
    </row>
    <row r="6" spans="1:17" ht="33" customHeight="1" x14ac:dyDescent="0.2">
      <c r="A6" s="402" t="s">
        <v>266</v>
      </c>
      <c r="B6" s="236" t="s">
        <v>784</v>
      </c>
      <c r="C6" s="236" t="s">
        <v>797</v>
      </c>
      <c r="D6" s="236">
        <v>10</v>
      </c>
      <c r="E6" s="236">
        <v>1890</v>
      </c>
      <c r="F6" s="416" t="s">
        <v>184</v>
      </c>
      <c r="G6" s="236" t="s">
        <v>786</v>
      </c>
      <c r="H6" s="416" t="s">
        <v>182</v>
      </c>
      <c r="I6" s="416">
        <v>10</v>
      </c>
      <c r="J6" s="416">
        <v>0</v>
      </c>
      <c r="K6" s="236">
        <v>3</v>
      </c>
      <c r="L6" s="236" t="s">
        <v>788</v>
      </c>
      <c r="M6" s="236">
        <v>385.5</v>
      </c>
      <c r="N6" s="236" t="s">
        <v>635</v>
      </c>
      <c r="O6" s="416" t="s">
        <v>789</v>
      </c>
      <c r="P6" s="236" t="s">
        <v>634</v>
      </c>
      <c r="Q6" s="504" t="s">
        <v>4430</v>
      </c>
    </row>
    <row r="7" spans="1:17" ht="63.75" x14ac:dyDescent="0.2">
      <c r="A7" s="402" t="s">
        <v>267</v>
      </c>
      <c r="B7" s="236" t="s">
        <v>784</v>
      </c>
      <c r="C7" s="236" t="s">
        <v>798</v>
      </c>
      <c r="D7" s="236">
        <v>59</v>
      </c>
      <c r="E7" s="236">
        <v>1895</v>
      </c>
      <c r="F7" s="416" t="s">
        <v>184</v>
      </c>
      <c r="G7" s="236" t="s">
        <v>786</v>
      </c>
      <c r="H7" s="416" t="s">
        <v>182</v>
      </c>
      <c r="I7" s="416">
        <v>9</v>
      </c>
      <c r="J7" s="416">
        <v>1</v>
      </c>
      <c r="K7" s="236">
        <v>3</v>
      </c>
      <c r="L7" s="236" t="s">
        <v>788</v>
      </c>
      <c r="M7" s="236">
        <v>517.9</v>
      </c>
      <c r="N7" s="236" t="s">
        <v>635</v>
      </c>
      <c r="O7" s="416" t="s">
        <v>789</v>
      </c>
      <c r="P7" s="236" t="s">
        <v>634</v>
      </c>
      <c r="Q7" s="504" t="s">
        <v>4425</v>
      </c>
    </row>
    <row r="8" spans="1:17" ht="39" customHeight="1" x14ac:dyDescent="0.2">
      <c r="A8" s="402" t="s">
        <v>268</v>
      </c>
      <c r="B8" s="236" t="s">
        <v>792</v>
      </c>
      <c r="C8" s="236" t="s">
        <v>798</v>
      </c>
      <c r="D8" s="236">
        <v>65</v>
      </c>
      <c r="E8" s="236">
        <v>1905</v>
      </c>
      <c r="F8" s="416" t="s">
        <v>184</v>
      </c>
      <c r="G8" s="236" t="s">
        <v>786</v>
      </c>
      <c r="H8" s="416" t="s">
        <v>182</v>
      </c>
      <c r="I8" s="416">
        <v>10</v>
      </c>
      <c r="J8" s="416">
        <v>3</v>
      </c>
      <c r="K8" s="236">
        <v>3</v>
      </c>
      <c r="L8" s="236" t="s">
        <v>788</v>
      </c>
      <c r="M8" s="236">
        <v>622.1</v>
      </c>
      <c r="N8" s="236" t="s">
        <v>635</v>
      </c>
      <c r="O8" s="416" t="s">
        <v>789</v>
      </c>
      <c r="P8" s="236" t="s">
        <v>634</v>
      </c>
      <c r="Q8" s="504" t="s">
        <v>4431</v>
      </c>
    </row>
    <row r="9" spans="1:17" ht="25.5" x14ac:dyDescent="0.2">
      <c r="A9" s="402" t="s">
        <v>269</v>
      </c>
      <c r="B9" s="236" t="s">
        <v>792</v>
      </c>
      <c r="C9" s="236" t="s">
        <v>798</v>
      </c>
      <c r="D9" s="236">
        <v>67</v>
      </c>
      <c r="E9" s="236">
        <v>1918</v>
      </c>
      <c r="F9" s="416" t="s">
        <v>184</v>
      </c>
      <c r="G9" s="236" t="s">
        <v>796</v>
      </c>
      <c r="H9" s="416" t="s">
        <v>182</v>
      </c>
      <c r="I9" s="416">
        <v>0</v>
      </c>
      <c r="J9" s="416">
        <v>6</v>
      </c>
      <c r="K9" s="236">
        <v>3</v>
      </c>
      <c r="L9" s="236" t="s">
        <v>788</v>
      </c>
      <c r="M9" s="236">
        <v>322.7</v>
      </c>
      <c r="N9" s="236" t="s">
        <v>635</v>
      </c>
      <c r="O9" s="416" t="s">
        <v>789</v>
      </c>
      <c r="P9" s="236" t="s">
        <v>634</v>
      </c>
      <c r="Q9" s="505" t="s">
        <v>2510</v>
      </c>
    </row>
    <row r="10" spans="1:17" ht="38.25" x14ac:dyDescent="0.2">
      <c r="A10" s="402" t="s">
        <v>270</v>
      </c>
      <c r="B10" s="236" t="s">
        <v>792</v>
      </c>
      <c r="C10" s="236" t="s">
        <v>798</v>
      </c>
      <c r="D10" s="236">
        <v>72</v>
      </c>
      <c r="E10" s="236">
        <v>1906</v>
      </c>
      <c r="F10" s="416" t="s">
        <v>184</v>
      </c>
      <c r="G10" s="236" t="s">
        <v>799</v>
      </c>
      <c r="H10" s="416" t="s">
        <v>800</v>
      </c>
      <c r="I10" s="416">
        <v>19</v>
      </c>
      <c r="J10" s="416">
        <v>7</v>
      </c>
      <c r="K10" s="236">
        <v>5</v>
      </c>
      <c r="L10" s="236" t="s">
        <v>788</v>
      </c>
      <c r="M10" s="236">
        <v>1418.3</v>
      </c>
      <c r="N10" s="236" t="s">
        <v>635</v>
      </c>
      <c r="O10" s="416" t="s">
        <v>789</v>
      </c>
      <c r="P10" s="236" t="s">
        <v>634</v>
      </c>
      <c r="Q10" s="504" t="s">
        <v>4432</v>
      </c>
    </row>
    <row r="11" spans="1:17" ht="51" x14ac:dyDescent="0.2">
      <c r="A11" s="402" t="s">
        <v>271</v>
      </c>
      <c r="B11" s="236" t="s">
        <v>792</v>
      </c>
      <c r="C11" s="236" t="s">
        <v>798</v>
      </c>
      <c r="D11" s="236">
        <v>89</v>
      </c>
      <c r="E11" s="236">
        <v>1951</v>
      </c>
      <c r="F11" s="416" t="s">
        <v>801</v>
      </c>
      <c r="G11" s="236" t="s">
        <v>186</v>
      </c>
      <c r="H11" s="416" t="s">
        <v>182</v>
      </c>
      <c r="I11" s="416">
        <v>24</v>
      </c>
      <c r="J11" s="416">
        <v>0</v>
      </c>
      <c r="K11" s="236">
        <v>4</v>
      </c>
      <c r="L11" s="236" t="s">
        <v>788</v>
      </c>
      <c r="M11" s="236">
        <v>1088</v>
      </c>
      <c r="N11" s="236" t="s">
        <v>634</v>
      </c>
      <c r="O11" s="416" t="s">
        <v>789</v>
      </c>
      <c r="P11" s="236" t="s">
        <v>634</v>
      </c>
      <c r="Q11" s="504" t="s">
        <v>4433</v>
      </c>
    </row>
    <row r="12" spans="1:17" ht="25.5" x14ac:dyDescent="0.2">
      <c r="A12" s="402" t="s">
        <v>272</v>
      </c>
      <c r="B12" s="236" t="s">
        <v>784</v>
      </c>
      <c r="C12" s="236" t="s">
        <v>798</v>
      </c>
      <c r="D12" s="236" t="s">
        <v>802</v>
      </c>
      <c r="E12" s="236">
        <v>1890</v>
      </c>
      <c r="F12" s="416" t="s">
        <v>516</v>
      </c>
      <c r="G12" s="236" t="s">
        <v>803</v>
      </c>
      <c r="H12" s="416" t="s">
        <v>182</v>
      </c>
      <c r="I12" s="416">
        <v>7</v>
      </c>
      <c r="J12" s="416">
        <v>0</v>
      </c>
      <c r="K12" s="236">
        <v>4</v>
      </c>
      <c r="L12" s="236" t="s">
        <v>788</v>
      </c>
      <c r="M12" s="236">
        <v>265.2</v>
      </c>
      <c r="N12" s="236" t="s">
        <v>634</v>
      </c>
      <c r="O12" s="416" t="s">
        <v>789</v>
      </c>
      <c r="P12" s="236" t="s">
        <v>634</v>
      </c>
      <c r="Q12" s="504" t="s">
        <v>4434</v>
      </c>
    </row>
    <row r="13" spans="1:17" ht="25.5" x14ac:dyDescent="0.2">
      <c r="A13" s="402" t="s">
        <v>273</v>
      </c>
      <c r="B13" s="236" t="s">
        <v>792</v>
      </c>
      <c r="C13" s="236" t="s">
        <v>798</v>
      </c>
      <c r="D13" s="236">
        <v>130</v>
      </c>
      <c r="E13" s="236">
        <v>1890</v>
      </c>
      <c r="F13" s="416" t="s">
        <v>184</v>
      </c>
      <c r="G13" s="236" t="s">
        <v>804</v>
      </c>
      <c r="H13" s="416" t="s">
        <v>182</v>
      </c>
      <c r="I13" s="416">
        <v>10</v>
      </c>
      <c r="J13" s="416">
        <v>2</v>
      </c>
      <c r="K13" s="236">
        <v>4</v>
      </c>
      <c r="L13" s="236" t="s">
        <v>788</v>
      </c>
      <c r="M13" s="236">
        <v>439.2</v>
      </c>
      <c r="N13" s="236" t="s">
        <v>634</v>
      </c>
      <c r="O13" s="416" t="s">
        <v>789</v>
      </c>
      <c r="P13" s="236" t="s">
        <v>634</v>
      </c>
      <c r="Q13" s="504" t="s">
        <v>4435</v>
      </c>
    </row>
    <row r="14" spans="1:17" ht="25.5" x14ac:dyDescent="0.2">
      <c r="A14" s="402" t="s">
        <v>274</v>
      </c>
      <c r="B14" s="236" t="s">
        <v>792</v>
      </c>
      <c r="C14" s="236" t="s">
        <v>798</v>
      </c>
      <c r="D14" s="236" t="s">
        <v>805</v>
      </c>
      <c r="E14" s="236">
        <v>1899</v>
      </c>
      <c r="F14" s="416" t="s">
        <v>195</v>
      </c>
      <c r="G14" s="236" t="s">
        <v>804</v>
      </c>
      <c r="H14" s="416" t="s">
        <v>182</v>
      </c>
      <c r="I14" s="416">
        <v>8</v>
      </c>
      <c r="J14" s="416">
        <v>6</v>
      </c>
      <c r="K14" s="236">
        <v>4</v>
      </c>
      <c r="L14" s="236" t="s">
        <v>788</v>
      </c>
      <c r="M14" s="236">
        <v>692.7</v>
      </c>
      <c r="N14" s="236" t="s">
        <v>635</v>
      </c>
      <c r="O14" s="416" t="s">
        <v>789</v>
      </c>
      <c r="P14" s="236" t="s">
        <v>634</v>
      </c>
      <c r="Q14" s="504" t="s">
        <v>4437</v>
      </c>
    </row>
    <row r="15" spans="1:17" ht="25.5" x14ac:dyDescent="0.2">
      <c r="A15" s="402" t="s">
        <v>275</v>
      </c>
      <c r="B15" s="236" t="s">
        <v>792</v>
      </c>
      <c r="C15" s="236" t="s">
        <v>798</v>
      </c>
      <c r="D15" s="236">
        <v>159</v>
      </c>
      <c r="E15" s="236">
        <v>1906</v>
      </c>
      <c r="F15" s="416" t="s">
        <v>184</v>
      </c>
      <c r="G15" s="236" t="s">
        <v>799</v>
      </c>
      <c r="H15" s="416" t="s">
        <v>182</v>
      </c>
      <c r="I15" s="416">
        <v>9</v>
      </c>
      <c r="J15" s="416">
        <v>1</v>
      </c>
      <c r="K15" s="236">
        <v>4</v>
      </c>
      <c r="L15" s="236" t="s">
        <v>788</v>
      </c>
      <c r="M15" s="236">
        <v>964.4</v>
      </c>
      <c r="N15" s="236" t="s">
        <v>635</v>
      </c>
      <c r="O15" s="416" t="s">
        <v>789</v>
      </c>
      <c r="P15" s="236" t="s">
        <v>634</v>
      </c>
      <c r="Q15" s="504" t="s">
        <v>4438</v>
      </c>
    </row>
    <row r="16" spans="1:17" ht="38.25" x14ac:dyDescent="0.2">
      <c r="A16" s="402" t="s">
        <v>276</v>
      </c>
      <c r="B16" s="236" t="s">
        <v>792</v>
      </c>
      <c r="C16" s="236" t="s">
        <v>798</v>
      </c>
      <c r="D16" s="236">
        <v>161</v>
      </c>
      <c r="E16" s="236">
        <v>1899</v>
      </c>
      <c r="F16" s="416" t="s">
        <v>195</v>
      </c>
      <c r="G16" s="236" t="s">
        <v>804</v>
      </c>
      <c r="H16" s="416" t="s">
        <v>182</v>
      </c>
      <c r="I16" s="416">
        <v>8</v>
      </c>
      <c r="J16" s="416">
        <v>2</v>
      </c>
      <c r="K16" s="236">
        <v>4</v>
      </c>
      <c r="L16" s="236" t="s">
        <v>788</v>
      </c>
      <c r="M16" s="236">
        <v>527.55999999999995</v>
      </c>
      <c r="N16" s="236" t="s">
        <v>635</v>
      </c>
      <c r="O16" s="416" t="s">
        <v>789</v>
      </c>
      <c r="P16" s="236" t="s">
        <v>634</v>
      </c>
      <c r="Q16" s="504" t="s">
        <v>4439</v>
      </c>
    </row>
    <row r="17" spans="1:17" ht="69.75" customHeight="1" x14ac:dyDescent="0.2">
      <c r="A17" s="402" t="s">
        <v>277</v>
      </c>
      <c r="B17" s="236" t="s">
        <v>784</v>
      </c>
      <c r="C17" s="236" t="s">
        <v>798</v>
      </c>
      <c r="D17" s="236">
        <v>182</v>
      </c>
      <c r="E17" s="236">
        <v>1905</v>
      </c>
      <c r="F17" s="416" t="s">
        <v>516</v>
      </c>
      <c r="G17" s="236" t="s">
        <v>803</v>
      </c>
      <c r="H17" s="416" t="s">
        <v>182</v>
      </c>
      <c r="I17" s="416">
        <v>18</v>
      </c>
      <c r="J17" s="416">
        <v>0</v>
      </c>
      <c r="K17" s="236">
        <v>5</v>
      </c>
      <c r="L17" s="236" t="s">
        <v>788</v>
      </c>
      <c r="M17" s="236">
        <v>634.6</v>
      </c>
      <c r="N17" s="236" t="s">
        <v>635</v>
      </c>
      <c r="O17" s="416" t="s">
        <v>789</v>
      </c>
      <c r="P17" s="236" t="s">
        <v>634</v>
      </c>
      <c r="Q17" s="504" t="s">
        <v>4440</v>
      </c>
    </row>
    <row r="18" spans="1:17" ht="45.75" customHeight="1" x14ac:dyDescent="0.2">
      <c r="A18" s="402" t="s">
        <v>278</v>
      </c>
      <c r="B18" s="236" t="s">
        <v>806</v>
      </c>
      <c r="C18" s="236" t="s">
        <v>798</v>
      </c>
      <c r="D18" s="236">
        <v>343</v>
      </c>
      <c r="E18" s="236">
        <v>1869</v>
      </c>
      <c r="F18" s="416" t="s">
        <v>516</v>
      </c>
      <c r="G18" s="236" t="s">
        <v>181</v>
      </c>
      <c r="H18" s="416" t="s">
        <v>182</v>
      </c>
      <c r="I18" s="416">
        <v>0</v>
      </c>
      <c r="J18" s="416">
        <v>2</v>
      </c>
      <c r="K18" s="236">
        <v>4</v>
      </c>
      <c r="L18" s="236" t="s">
        <v>794</v>
      </c>
      <c r="M18" s="236">
        <v>1083.4000000000001</v>
      </c>
      <c r="N18" s="236" t="s">
        <v>635</v>
      </c>
      <c r="O18" s="416" t="s">
        <v>789</v>
      </c>
      <c r="P18" s="236" t="s">
        <v>634</v>
      </c>
      <c r="Q18" s="504" t="s">
        <v>4441</v>
      </c>
    </row>
    <row r="19" spans="1:17" ht="44.25" customHeight="1" x14ac:dyDescent="0.2">
      <c r="A19" s="402" t="s">
        <v>279</v>
      </c>
      <c r="B19" s="236" t="s">
        <v>784</v>
      </c>
      <c r="C19" s="236" t="s">
        <v>807</v>
      </c>
      <c r="D19" s="236" t="s">
        <v>808</v>
      </c>
      <c r="E19" s="236">
        <v>1901</v>
      </c>
      <c r="F19" s="416" t="s">
        <v>226</v>
      </c>
      <c r="G19" s="236" t="s">
        <v>804</v>
      </c>
      <c r="H19" s="416" t="s">
        <v>182</v>
      </c>
      <c r="I19" s="416">
        <v>8</v>
      </c>
      <c r="J19" s="416">
        <v>0</v>
      </c>
      <c r="K19" s="236">
        <v>3</v>
      </c>
      <c r="L19" s="236" t="s">
        <v>788</v>
      </c>
      <c r="M19" s="236">
        <v>308.39999999999998</v>
      </c>
      <c r="N19" s="236" t="s">
        <v>634</v>
      </c>
      <c r="O19" s="416" t="s">
        <v>789</v>
      </c>
      <c r="P19" s="236" t="s">
        <v>634</v>
      </c>
      <c r="Q19" s="504" t="s">
        <v>4442</v>
      </c>
    </row>
    <row r="20" spans="1:17" ht="51" x14ac:dyDescent="0.2">
      <c r="A20" s="402" t="s">
        <v>280</v>
      </c>
      <c r="B20" s="236" t="s">
        <v>784</v>
      </c>
      <c r="C20" s="236" t="s">
        <v>809</v>
      </c>
      <c r="D20" s="236">
        <v>19</v>
      </c>
      <c r="E20" s="236">
        <v>1934</v>
      </c>
      <c r="F20" s="416" t="s">
        <v>226</v>
      </c>
      <c r="G20" s="236" t="s">
        <v>804</v>
      </c>
      <c r="H20" s="416" t="s">
        <v>182</v>
      </c>
      <c r="I20" s="416">
        <v>10</v>
      </c>
      <c r="J20" s="416">
        <v>1</v>
      </c>
      <c r="K20" s="236">
        <v>4</v>
      </c>
      <c r="L20" s="236" t="s">
        <v>788</v>
      </c>
      <c r="M20" s="236">
        <v>636.5</v>
      </c>
      <c r="N20" s="236" t="s">
        <v>635</v>
      </c>
      <c r="O20" s="416" t="s">
        <v>789</v>
      </c>
      <c r="P20" s="236" t="s">
        <v>634</v>
      </c>
      <c r="Q20" s="504" t="s">
        <v>4443</v>
      </c>
    </row>
    <row r="21" spans="1:17" ht="60.75" customHeight="1" x14ac:dyDescent="0.2">
      <c r="A21" s="402" t="s">
        <v>281</v>
      </c>
      <c r="B21" s="236" t="s">
        <v>784</v>
      </c>
      <c r="C21" s="236" t="s">
        <v>809</v>
      </c>
      <c r="D21" s="236">
        <v>24</v>
      </c>
      <c r="E21" s="236">
        <v>1932</v>
      </c>
      <c r="F21" s="416" t="s">
        <v>226</v>
      </c>
      <c r="G21" s="236" t="s">
        <v>804</v>
      </c>
      <c r="H21" s="416" t="s">
        <v>182</v>
      </c>
      <c r="I21" s="416">
        <v>19</v>
      </c>
      <c r="J21" s="416">
        <v>1</v>
      </c>
      <c r="K21" s="236">
        <v>5</v>
      </c>
      <c r="L21" s="236" t="s">
        <v>794</v>
      </c>
      <c r="M21" s="236">
        <v>894.9</v>
      </c>
      <c r="N21" s="236" t="s">
        <v>634</v>
      </c>
      <c r="O21" s="416" t="s">
        <v>789</v>
      </c>
      <c r="P21" s="236" t="s">
        <v>634</v>
      </c>
      <c r="Q21" s="504" t="s">
        <v>4444</v>
      </c>
    </row>
    <row r="22" spans="1:17" ht="25.5" x14ac:dyDescent="0.2">
      <c r="A22" s="402" t="s">
        <v>282</v>
      </c>
      <c r="B22" s="236" t="s">
        <v>784</v>
      </c>
      <c r="C22" s="236" t="s">
        <v>810</v>
      </c>
      <c r="D22" s="236" t="s">
        <v>808</v>
      </c>
      <c r="E22" s="236">
        <v>1910</v>
      </c>
      <c r="F22" s="416" t="s">
        <v>226</v>
      </c>
      <c r="G22" s="236" t="s">
        <v>804</v>
      </c>
      <c r="H22" s="416" t="s">
        <v>182</v>
      </c>
      <c r="I22" s="416">
        <v>6</v>
      </c>
      <c r="J22" s="416">
        <v>0</v>
      </c>
      <c r="K22" s="236">
        <v>3</v>
      </c>
      <c r="L22" s="236" t="s">
        <v>788</v>
      </c>
      <c r="M22" s="236">
        <v>244.2</v>
      </c>
      <c r="N22" s="236" t="s">
        <v>634</v>
      </c>
      <c r="O22" s="416" t="s">
        <v>789</v>
      </c>
      <c r="P22" s="236" t="s">
        <v>634</v>
      </c>
      <c r="Q22" s="504" t="s">
        <v>4445</v>
      </c>
    </row>
    <row r="23" spans="1:17" ht="39.75" customHeight="1" x14ac:dyDescent="0.2">
      <c r="A23" s="402" t="s">
        <v>283</v>
      </c>
      <c r="B23" s="236" t="s">
        <v>784</v>
      </c>
      <c r="C23" s="236" t="s">
        <v>810</v>
      </c>
      <c r="D23" s="236" t="s">
        <v>811</v>
      </c>
      <c r="E23" s="236">
        <v>1897</v>
      </c>
      <c r="F23" s="416" t="s">
        <v>226</v>
      </c>
      <c r="G23" s="236" t="s">
        <v>804</v>
      </c>
      <c r="H23" s="416" t="s">
        <v>182</v>
      </c>
      <c r="I23" s="416">
        <v>5</v>
      </c>
      <c r="J23" s="416">
        <v>0</v>
      </c>
      <c r="K23" s="236">
        <v>3</v>
      </c>
      <c r="L23" s="236" t="s">
        <v>788</v>
      </c>
      <c r="M23" s="236">
        <v>171.8</v>
      </c>
      <c r="N23" s="236" t="s">
        <v>634</v>
      </c>
      <c r="O23" s="416" t="s">
        <v>789</v>
      </c>
      <c r="P23" s="236" t="s">
        <v>634</v>
      </c>
      <c r="Q23" s="504" t="s">
        <v>4446</v>
      </c>
    </row>
    <row r="24" spans="1:17" ht="25.5" x14ac:dyDescent="0.2">
      <c r="A24" s="402" t="s">
        <v>284</v>
      </c>
      <c r="B24" s="236" t="s">
        <v>784</v>
      </c>
      <c r="C24" s="236" t="s">
        <v>810</v>
      </c>
      <c r="D24" s="236">
        <v>3</v>
      </c>
      <c r="E24" s="236">
        <v>1900</v>
      </c>
      <c r="F24" s="416" t="s">
        <v>226</v>
      </c>
      <c r="G24" s="236" t="s">
        <v>804</v>
      </c>
      <c r="H24" s="416" t="s">
        <v>182</v>
      </c>
      <c r="I24" s="416">
        <v>13</v>
      </c>
      <c r="J24" s="416">
        <v>0</v>
      </c>
      <c r="K24" s="236">
        <v>4</v>
      </c>
      <c r="L24" s="236" t="s">
        <v>794</v>
      </c>
      <c r="M24" s="236">
        <v>741.1</v>
      </c>
      <c r="N24" s="236" t="s">
        <v>635</v>
      </c>
      <c r="O24" s="416" t="s">
        <v>789</v>
      </c>
      <c r="P24" s="236" t="s">
        <v>634</v>
      </c>
      <c r="Q24" s="505" t="s">
        <v>2510</v>
      </c>
    </row>
    <row r="25" spans="1:17" ht="76.5" x14ac:dyDescent="0.2">
      <c r="A25" s="402" t="s">
        <v>285</v>
      </c>
      <c r="B25" s="236" t="s">
        <v>784</v>
      </c>
      <c r="C25" s="236" t="s">
        <v>810</v>
      </c>
      <c r="D25" s="236">
        <v>6</v>
      </c>
      <c r="E25" s="236">
        <v>1890</v>
      </c>
      <c r="F25" s="416" t="s">
        <v>812</v>
      </c>
      <c r="G25" s="236" t="s">
        <v>804</v>
      </c>
      <c r="H25" s="416" t="s">
        <v>182</v>
      </c>
      <c r="I25" s="416">
        <v>8</v>
      </c>
      <c r="J25" s="416">
        <v>0</v>
      </c>
      <c r="K25" s="236">
        <v>3</v>
      </c>
      <c r="L25" s="236" t="s">
        <v>788</v>
      </c>
      <c r="M25" s="236">
        <v>304</v>
      </c>
      <c r="N25" s="236" t="s">
        <v>635</v>
      </c>
      <c r="O25" s="416" t="s">
        <v>789</v>
      </c>
      <c r="P25" s="236" t="s">
        <v>634</v>
      </c>
      <c r="Q25" s="504" t="s">
        <v>4447</v>
      </c>
    </row>
    <row r="26" spans="1:17" ht="25.5" x14ac:dyDescent="0.2">
      <c r="A26" s="402" t="s">
        <v>286</v>
      </c>
      <c r="B26" s="236" t="s">
        <v>784</v>
      </c>
      <c r="C26" s="236" t="s">
        <v>813</v>
      </c>
      <c r="D26" s="236">
        <v>53</v>
      </c>
      <c r="E26" s="236">
        <v>1927</v>
      </c>
      <c r="F26" s="416" t="s">
        <v>226</v>
      </c>
      <c r="G26" s="236" t="s">
        <v>804</v>
      </c>
      <c r="H26" s="416" t="s">
        <v>182</v>
      </c>
      <c r="I26" s="416">
        <v>6</v>
      </c>
      <c r="J26" s="416">
        <v>0</v>
      </c>
      <c r="K26" s="236">
        <v>4</v>
      </c>
      <c r="L26" s="236" t="s">
        <v>788</v>
      </c>
      <c r="M26" s="236">
        <v>278.39999999999998</v>
      </c>
      <c r="N26" s="236" t="s">
        <v>634</v>
      </c>
      <c r="O26" s="416" t="s">
        <v>789</v>
      </c>
      <c r="P26" s="236" t="s">
        <v>634</v>
      </c>
      <c r="Q26" s="504" t="s">
        <v>4448</v>
      </c>
    </row>
    <row r="27" spans="1:17" ht="25.5" x14ac:dyDescent="0.2">
      <c r="A27" s="402" t="s">
        <v>287</v>
      </c>
      <c r="B27" s="236" t="s">
        <v>784</v>
      </c>
      <c r="C27" s="236" t="s">
        <v>813</v>
      </c>
      <c r="D27" s="236">
        <v>63</v>
      </c>
      <c r="E27" s="236">
        <v>1910</v>
      </c>
      <c r="F27" s="416" t="s">
        <v>4497</v>
      </c>
      <c r="G27" s="236" t="s">
        <v>814</v>
      </c>
      <c r="H27" s="416" t="s">
        <v>182</v>
      </c>
      <c r="I27" s="416">
        <v>13</v>
      </c>
      <c r="J27" s="416">
        <v>0</v>
      </c>
      <c r="K27" s="236">
        <v>4</v>
      </c>
      <c r="L27" s="236" t="s">
        <v>788</v>
      </c>
      <c r="M27" s="236">
        <v>391.2</v>
      </c>
      <c r="N27" s="236" t="s">
        <v>634</v>
      </c>
      <c r="O27" s="416" t="s">
        <v>789</v>
      </c>
      <c r="P27" s="236" t="s">
        <v>634</v>
      </c>
      <c r="Q27" s="504" t="s">
        <v>4449</v>
      </c>
    </row>
    <row r="28" spans="1:17" ht="25.5" x14ac:dyDescent="0.2">
      <c r="A28" s="402" t="s">
        <v>288</v>
      </c>
      <c r="B28" s="236" t="s">
        <v>784</v>
      </c>
      <c r="C28" s="236" t="s">
        <v>815</v>
      </c>
      <c r="D28" s="236">
        <v>3</v>
      </c>
      <c r="E28" s="236">
        <v>1903</v>
      </c>
      <c r="F28" s="416" t="s">
        <v>4497</v>
      </c>
      <c r="G28" s="236" t="s">
        <v>816</v>
      </c>
      <c r="H28" s="416" t="s">
        <v>182</v>
      </c>
      <c r="I28" s="416">
        <v>13</v>
      </c>
      <c r="J28" s="416">
        <v>0</v>
      </c>
      <c r="K28" s="236">
        <v>4</v>
      </c>
      <c r="L28" s="236" t="s">
        <v>788</v>
      </c>
      <c r="M28" s="236">
        <v>429.1</v>
      </c>
      <c r="N28" s="236" t="s">
        <v>634</v>
      </c>
      <c r="O28" s="416" t="s">
        <v>789</v>
      </c>
      <c r="P28" s="236" t="s">
        <v>634</v>
      </c>
      <c r="Q28" s="504" t="s">
        <v>4450</v>
      </c>
    </row>
    <row r="29" spans="1:17" ht="89.25" x14ac:dyDescent="0.2">
      <c r="A29" s="402" t="s">
        <v>289</v>
      </c>
      <c r="B29" s="236" t="s">
        <v>784</v>
      </c>
      <c r="C29" s="236" t="s">
        <v>817</v>
      </c>
      <c r="D29" s="236">
        <v>21</v>
      </c>
      <c r="E29" s="236">
        <v>1900</v>
      </c>
      <c r="F29" s="416" t="s">
        <v>226</v>
      </c>
      <c r="G29" s="236" t="s">
        <v>799</v>
      </c>
      <c r="H29" s="416" t="s">
        <v>787</v>
      </c>
      <c r="I29" s="416">
        <v>22</v>
      </c>
      <c r="J29" s="416">
        <v>1</v>
      </c>
      <c r="K29" s="236">
        <v>5</v>
      </c>
      <c r="L29" s="236" t="s">
        <v>788</v>
      </c>
      <c r="M29" s="236">
        <v>861</v>
      </c>
      <c r="N29" s="236" t="s">
        <v>635</v>
      </c>
      <c r="O29" s="416" t="s">
        <v>789</v>
      </c>
      <c r="P29" s="236" t="s">
        <v>634</v>
      </c>
      <c r="Q29" s="504" t="s">
        <v>4451</v>
      </c>
    </row>
    <row r="30" spans="1:17" ht="25.5" x14ac:dyDescent="0.2">
      <c r="A30" s="402" t="s">
        <v>290</v>
      </c>
      <c r="B30" s="236" t="s">
        <v>784</v>
      </c>
      <c r="C30" s="236" t="s">
        <v>817</v>
      </c>
      <c r="D30" s="236">
        <v>22</v>
      </c>
      <c r="E30" s="236">
        <v>1905</v>
      </c>
      <c r="F30" s="416" t="s">
        <v>195</v>
      </c>
      <c r="G30" s="236" t="s">
        <v>181</v>
      </c>
      <c r="H30" s="416" t="s">
        <v>787</v>
      </c>
      <c r="I30" s="416">
        <v>45</v>
      </c>
      <c r="J30" s="416">
        <v>3</v>
      </c>
      <c r="K30" s="236">
        <v>4</v>
      </c>
      <c r="L30" s="236" t="s">
        <v>794</v>
      </c>
      <c r="M30" s="236">
        <v>1807.4</v>
      </c>
      <c r="N30" s="236" t="s">
        <v>635</v>
      </c>
      <c r="O30" s="416" t="s">
        <v>789</v>
      </c>
      <c r="P30" s="236" t="s">
        <v>634</v>
      </c>
      <c r="Q30" s="504" t="s">
        <v>4452</v>
      </c>
    </row>
    <row r="31" spans="1:17" ht="25.5" x14ac:dyDescent="0.2">
      <c r="A31" s="402" t="s">
        <v>291</v>
      </c>
      <c r="B31" s="236" t="s">
        <v>784</v>
      </c>
      <c r="C31" s="236" t="s">
        <v>818</v>
      </c>
      <c r="D31" s="236">
        <v>28</v>
      </c>
      <c r="E31" s="236">
        <v>1880</v>
      </c>
      <c r="F31" s="416" t="s">
        <v>195</v>
      </c>
      <c r="G31" s="236" t="s">
        <v>181</v>
      </c>
      <c r="H31" s="416" t="s">
        <v>182</v>
      </c>
      <c r="I31" s="416">
        <v>6</v>
      </c>
      <c r="J31" s="416">
        <v>0</v>
      </c>
      <c r="K31" s="236">
        <v>4</v>
      </c>
      <c r="L31" s="236" t="s">
        <v>788</v>
      </c>
      <c r="M31" s="236">
        <v>324.2</v>
      </c>
      <c r="N31" s="236" t="s">
        <v>635</v>
      </c>
      <c r="O31" s="416" t="s">
        <v>789</v>
      </c>
      <c r="P31" s="236" t="s">
        <v>634</v>
      </c>
      <c r="Q31" s="504" t="s">
        <v>4453</v>
      </c>
    </row>
    <row r="32" spans="1:17" ht="51" x14ac:dyDescent="0.2">
      <c r="A32" s="402" t="s">
        <v>292</v>
      </c>
      <c r="B32" s="236" t="s">
        <v>784</v>
      </c>
      <c r="C32" s="236" t="s">
        <v>818</v>
      </c>
      <c r="D32" s="236">
        <v>30</v>
      </c>
      <c r="E32" s="236">
        <v>1912</v>
      </c>
      <c r="F32" s="416" t="s">
        <v>195</v>
      </c>
      <c r="G32" s="236" t="s">
        <v>819</v>
      </c>
      <c r="H32" s="416" t="s">
        <v>182</v>
      </c>
      <c r="I32" s="416">
        <v>12</v>
      </c>
      <c r="J32" s="416">
        <v>0</v>
      </c>
      <c r="K32" s="236">
        <v>3</v>
      </c>
      <c r="L32" s="236" t="s">
        <v>788</v>
      </c>
      <c r="M32" s="236">
        <v>493.3</v>
      </c>
      <c r="N32" s="236" t="s">
        <v>635</v>
      </c>
      <c r="O32" s="416" t="s">
        <v>789</v>
      </c>
      <c r="P32" s="236" t="s">
        <v>634</v>
      </c>
      <c r="Q32" s="504" t="s">
        <v>4454</v>
      </c>
    </row>
    <row r="33" spans="1:17" ht="25.5" x14ac:dyDescent="0.2">
      <c r="A33" s="402" t="s">
        <v>293</v>
      </c>
      <c r="B33" s="236" t="s">
        <v>792</v>
      </c>
      <c r="C33" s="236" t="s">
        <v>820</v>
      </c>
      <c r="D33" s="236">
        <v>1</v>
      </c>
      <c r="E33" s="236">
        <v>1890</v>
      </c>
      <c r="F33" s="416" t="s">
        <v>195</v>
      </c>
      <c r="G33" s="236" t="s">
        <v>181</v>
      </c>
      <c r="H33" s="416" t="s">
        <v>182</v>
      </c>
      <c r="I33" s="416">
        <v>4</v>
      </c>
      <c r="J33" s="416">
        <v>4</v>
      </c>
      <c r="K33" s="236">
        <v>4</v>
      </c>
      <c r="L33" s="236" t="s">
        <v>788</v>
      </c>
      <c r="M33" s="236">
        <v>434</v>
      </c>
      <c r="N33" s="236" t="s">
        <v>635</v>
      </c>
      <c r="O33" s="416" t="s">
        <v>789</v>
      </c>
      <c r="P33" s="236" t="s">
        <v>634</v>
      </c>
      <c r="Q33" s="504" t="s">
        <v>4455</v>
      </c>
    </row>
    <row r="34" spans="1:17" ht="51" x14ac:dyDescent="0.2">
      <c r="A34" s="402" t="s">
        <v>294</v>
      </c>
      <c r="B34" s="236" t="s">
        <v>784</v>
      </c>
      <c r="C34" s="236" t="s">
        <v>821</v>
      </c>
      <c r="D34" s="236" t="s">
        <v>808</v>
      </c>
      <c r="E34" s="236">
        <v>1860</v>
      </c>
      <c r="F34" s="416" t="s">
        <v>822</v>
      </c>
      <c r="G34" s="236" t="s">
        <v>814</v>
      </c>
      <c r="H34" s="416" t="s">
        <v>182</v>
      </c>
      <c r="I34" s="416">
        <v>13</v>
      </c>
      <c r="J34" s="416">
        <v>0</v>
      </c>
      <c r="K34" s="236">
        <v>5</v>
      </c>
      <c r="L34" s="236" t="s">
        <v>788</v>
      </c>
      <c r="M34" s="236">
        <v>641.4</v>
      </c>
      <c r="N34" s="236" t="s">
        <v>635</v>
      </c>
      <c r="O34" s="416" t="s">
        <v>789</v>
      </c>
      <c r="P34" s="236" t="s">
        <v>634</v>
      </c>
      <c r="Q34" s="504" t="s">
        <v>4456</v>
      </c>
    </row>
    <row r="35" spans="1:17" ht="38.25" x14ac:dyDescent="0.2">
      <c r="A35" s="402" t="s">
        <v>295</v>
      </c>
      <c r="B35" s="236" t="s">
        <v>784</v>
      </c>
      <c r="C35" s="236" t="s">
        <v>823</v>
      </c>
      <c r="D35" s="236">
        <v>1</v>
      </c>
      <c r="E35" s="236">
        <v>1908</v>
      </c>
      <c r="F35" s="416" t="s">
        <v>195</v>
      </c>
      <c r="G35" s="236" t="s">
        <v>814</v>
      </c>
      <c r="H35" s="416" t="s">
        <v>824</v>
      </c>
      <c r="I35" s="416">
        <v>17</v>
      </c>
      <c r="J35" s="416">
        <v>0</v>
      </c>
      <c r="K35" s="236">
        <v>4</v>
      </c>
      <c r="L35" s="236" t="s">
        <v>788</v>
      </c>
      <c r="M35" s="236">
        <v>876.5</v>
      </c>
      <c r="N35" s="236" t="s">
        <v>635</v>
      </c>
      <c r="O35" s="416" t="s">
        <v>789</v>
      </c>
      <c r="P35" s="236" t="s">
        <v>634</v>
      </c>
      <c r="Q35" s="504" t="s">
        <v>4457</v>
      </c>
    </row>
    <row r="36" spans="1:17" ht="25.5" x14ac:dyDescent="0.2">
      <c r="A36" s="402" t="s">
        <v>296</v>
      </c>
      <c r="B36" s="236" t="s">
        <v>792</v>
      </c>
      <c r="C36" s="236" t="s">
        <v>825</v>
      </c>
      <c r="D36" s="236">
        <v>5</v>
      </c>
      <c r="E36" s="236">
        <v>1998</v>
      </c>
      <c r="F36" s="416" t="s">
        <v>826</v>
      </c>
      <c r="G36" s="236" t="s">
        <v>814</v>
      </c>
      <c r="H36" s="416" t="s">
        <v>182</v>
      </c>
      <c r="I36" s="416">
        <v>11</v>
      </c>
      <c r="J36" s="416">
        <v>1</v>
      </c>
      <c r="K36" s="236">
        <v>4</v>
      </c>
      <c r="L36" s="236" t="s">
        <v>788</v>
      </c>
      <c r="M36" s="236">
        <v>805.9</v>
      </c>
      <c r="N36" s="236" t="s">
        <v>634</v>
      </c>
      <c r="O36" s="416" t="s">
        <v>789</v>
      </c>
      <c r="P36" s="236" t="s">
        <v>634</v>
      </c>
      <c r="Q36" s="504" t="s">
        <v>4458</v>
      </c>
    </row>
    <row r="37" spans="1:17" ht="25.5" x14ac:dyDescent="0.2">
      <c r="A37" s="402" t="s">
        <v>297</v>
      </c>
      <c r="B37" s="236" t="s">
        <v>784</v>
      </c>
      <c r="C37" s="236" t="s">
        <v>827</v>
      </c>
      <c r="D37" s="236" t="s">
        <v>828</v>
      </c>
      <c r="E37" s="236">
        <v>1934</v>
      </c>
      <c r="F37" s="416" t="s">
        <v>195</v>
      </c>
      <c r="G37" s="236" t="s">
        <v>819</v>
      </c>
      <c r="H37" s="416" t="s">
        <v>787</v>
      </c>
      <c r="I37" s="416">
        <v>9</v>
      </c>
      <c r="J37" s="416">
        <v>0</v>
      </c>
      <c r="K37" s="236">
        <v>4</v>
      </c>
      <c r="L37" s="236" t="s">
        <v>788</v>
      </c>
      <c r="M37" s="236">
        <v>297.05</v>
      </c>
      <c r="N37" s="236" t="s">
        <v>634</v>
      </c>
      <c r="O37" s="416" t="s">
        <v>789</v>
      </c>
      <c r="P37" s="236" t="s">
        <v>634</v>
      </c>
      <c r="Q37" s="504" t="s">
        <v>4459</v>
      </c>
    </row>
    <row r="38" spans="1:17" ht="25.5" x14ac:dyDescent="0.2">
      <c r="A38" s="402" t="s">
        <v>298</v>
      </c>
      <c r="B38" s="236" t="s">
        <v>792</v>
      </c>
      <c r="C38" s="236" t="s">
        <v>827</v>
      </c>
      <c r="D38" s="236">
        <v>26</v>
      </c>
      <c r="E38" s="236">
        <v>1925</v>
      </c>
      <c r="F38" s="416" t="s">
        <v>195</v>
      </c>
      <c r="G38" s="236" t="s">
        <v>814</v>
      </c>
      <c r="H38" s="416" t="s">
        <v>182</v>
      </c>
      <c r="I38" s="416">
        <v>5</v>
      </c>
      <c r="J38" s="416">
        <v>4</v>
      </c>
      <c r="K38" s="236">
        <v>4</v>
      </c>
      <c r="L38" s="236" t="s">
        <v>794</v>
      </c>
      <c r="M38" s="236">
        <v>547.13</v>
      </c>
      <c r="N38" s="236" t="s">
        <v>635</v>
      </c>
      <c r="O38" s="416" t="s">
        <v>789</v>
      </c>
      <c r="P38" s="236" t="s">
        <v>634</v>
      </c>
      <c r="Q38" s="504" t="s">
        <v>4460</v>
      </c>
    </row>
    <row r="39" spans="1:17" ht="38.25" x14ac:dyDescent="0.2">
      <c r="A39" s="402" t="s">
        <v>299</v>
      </c>
      <c r="B39" s="236" t="s">
        <v>792</v>
      </c>
      <c r="C39" s="236" t="s">
        <v>827</v>
      </c>
      <c r="D39" s="236">
        <v>31</v>
      </c>
      <c r="E39" s="236">
        <v>1840</v>
      </c>
      <c r="F39" s="416" t="s">
        <v>195</v>
      </c>
      <c r="G39" s="236" t="s">
        <v>181</v>
      </c>
      <c r="H39" s="416" t="s">
        <v>182</v>
      </c>
      <c r="I39" s="416">
        <v>11</v>
      </c>
      <c r="J39" s="416">
        <v>2</v>
      </c>
      <c r="K39" s="236">
        <v>3</v>
      </c>
      <c r="L39" s="236" t="s">
        <v>794</v>
      </c>
      <c r="M39" s="236">
        <v>559.4</v>
      </c>
      <c r="N39" s="236" t="s">
        <v>634</v>
      </c>
      <c r="O39" s="416" t="s">
        <v>789</v>
      </c>
      <c r="P39" s="236" t="s">
        <v>634</v>
      </c>
      <c r="Q39" s="504" t="s">
        <v>4461</v>
      </c>
    </row>
    <row r="40" spans="1:17" ht="25.5" x14ac:dyDescent="0.2">
      <c r="A40" s="402" t="s">
        <v>300</v>
      </c>
      <c r="B40" s="236" t="s">
        <v>792</v>
      </c>
      <c r="C40" s="236" t="s">
        <v>827</v>
      </c>
      <c r="D40" s="236">
        <v>36</v>
      </c>
      <c r="E40" s="236">
        <v>1886</v>
      </c>
      <c r="F40" s="416"/>
      <c r="G40" s="236" t="s">
        <v>819</v>
      </c>
      <c r="H40" s="416" t="s">
        <v>182</v>
      </c>
      <c r="I40" s="416">
        <v>10</v>
      </c>
      <c r="J40" s="416">
        <v>1</v>
      </c>
      <c r="K40" s="236">
        <v>4</v>
      </c>
      <c r="L40" s="236" t="s">
        <v>788</v>
      </c>
      <c r="M40" s="236">
        <v>408.8</v>
      </c>
      <c r="N40" s="236" t="s">
        <v>634</v>
      </c>
      <c r="O40" s="416" t="s">
        <v>789</v>
      </c>
      <c r="P40" s="236" t="s">
        <v>634</v>
      </c>
      <c r="Q40" s="504" t="s">
        <v>4450</v>
      </c>
    </row>
    <row r="41" spans="1:17" ht="25.5" x14ac:dyDescent="0.2">
      <c r="A41" s="402" t="s">
        <v>301</v>
      </c>
      <c r="B41" s="236" t="s">
        <v>784</v>
      </c>
      <c r="C41" s="236" t="s">
        <v>827</v>
      </c>
      <c r="D41" s="236">
        <v>41</v>
      </c>
      <c r="E41" s="236">
        <v>1889</v>
      </c>
      <c r="F41" s="416" t="s">
        <v>195</v>
      </c>
      <c r="G41" s="236" t="s">
        <v>799</v>
      </c>
      <c r="H41" s="416" t="s">
        <v>182</v>
      </c>
      <c r="I41" s="416">
        <v>9</v>
      </c>
      <c r="J41" s="416">
        <v>2</v>
      </c>
      <c r="K41" s="236">
        <v>4</v>
      </c>
      <c r="L41" s="236" t="s">
        <v>788</v>
      </c>
      <c r="M41" s="236">
        <v>434.5</v>
      </c>
      <c r="N41" s="236" t="s">
        <v>634</v>
      </c>
      <c r="O41" s="416" t="s">
        <v>789</v>
      </c>
      <c r="P41" s="236" t="s">
        <v>634</v>
      </c>
      <c r="Q41" s="505" t="s">
        <v>2510</v>
      </c>
    </row>
    <row r="42" spans="1:17" ht="63.75" x14ac:dyDescent="0.2">
      <c r="A42" s="402" t="s">
        <v>302</v>
      </c>
      <c r="B42" s="236" t="s">
        <v>792</v>
      </c>
      <c r="C42" s="236" t="s">
        <v>829</v>
      </c>
      <c r="D42" s="236">
        <v>3</v>
      </c>
      <c r="E42" s="236">
        <v>1890</v>
      </c>
      <c r="F42" s="416" t="s">
        <v>195</v>
      </c>
      <c r="G42" s="236" t="s">
        <v>830</v>
      </c>
      <c r="H42" s="416" t="s">
        <v>182</v>
      </c>
      <c r="I42" s="416">
        <v>12</v>
      </c>
      <c r="J42" s="416">
        <v>0</v>
      </c>
      <c r="K42" s="236">
        <v>3</v>
      </c>
      <c r="L42" s="236" t="s">
        <v>788</v>
      </c>
      <c r="M42" s="236">
        <v>448</v>
      </c>
      <c r="N42" s="236" t="s">
        <v>634</v>
      </c>
      <c r="O42" s="416" t="s">
        <v>789</v>
      </c>
      <c r="P42" s="236" t="s">
        <v>634</v>
      </c>
      <c r="Q42" s="504" t="s">
        <v>4462</v>
      </c>
    </row>
    <row r="43" spans="1:17" ht="25.5" x14ac:dyDescent="0.2">
      <c r="A43" s="402" t="s">
        <v>303</v>
      </c>
      <c r="B43" s="236" t="s">
        <v>792</v>
      </c>
      <c r="C43" s="236" t="s">
        <v>831</v>
      </c>
      <c r="D43" s="236">
        <v>84</v>
      </c>
      <c r="E43" s="236">
        <v>1938</v>
      </c>
      <c r="F43" s="416" t="s">
        <v>195</v>
      </c>
      <c r="G43" s="236" t="s">
        <v>799</v>
      </c>
      <c r="H43" s="416" t="s">
        <v>787</v>
      </c>
      <c r="I43" s="416">
        <v>4</v>
      </c>
      <c r="J43" s="416">
        <v>1</v>
      </c>
      <c r="K43" s="236">
        <v>3</v>
      </c>
      <c r="L43" s="236" t="s">
        <v>788</v>
      </c>
      <c r="M43" s="236">
        <v>2087.6999999999998</v>
      </c>
      <c r="N43" s="236" t="s">
        <v>634</v>
      </c>
      <c r="O43" s="416" t="s">
        <v>789</v>
      </c>
      <c r="P43" s="236" t="s">
        <v>634</v>
      </c>
      <c r="Q43" s="504" t="s">
        <v>4463</v>
      </c>
    </row>
    <row r="44" spans="1:17" ht="25.5" x14ac:dyDescent="0.2">
      <c r="A44" s="402" t="s">
        <v>304</v>
      </c>
      <c r="B44" s="236" t="s">
        <v>784</v>
      </c>
      <c r="C44" s="236" t="s">
        <v>832</v>
      </c>
      <c r="D44" s="236">
        <v>12</v>
      </c>
      <c r="E44" s="236">
        <v>1860</v>
      </c>
      <c r="F44" s="416" t="s">
        <v>195</v>
      </c>
      <c r="G44" s="236" t="s">
        <v>799</v>
      </c>
      <c r="H44" s="416" t="s">
        <v>182</v>
      </c>
      <c r="I44" s="416">
        <v>5</v>
      </c>
      <c r="J44" s="416">
        <v>0</v>
      </c>
      <c r="K44" s="236">
        <v>3</v>
      </c>
      <c r="L44" s="236" t="s">
        <v>794</v>
      </c>
      <c r="M44" s="236">
        <v>211.9</v>
      </c>
      <c r="N44" s="236" t="s">
        <v>634</v>
      </c>
      <c r="O44" s="416" t="s">
        <v>789</v>
      </c>
      <c r="P44" s="236" t="s">
        <v>634</v>
      </c>
      <c r="Q44" s="507" t="s">
        <v>4464</v>
      </c>
    </row>
    <row r="45" spans="1:17" ht="25.5" x14ac:dyDescent="0.2">
      <c r="A45" s="402" t="s">
        <v>305</v>
      </c>
      <c r="B45" s="236" t="s">
        <v>784</v>
      </c>
      <c r="C45" s="236" t="s">
        <v>832</v>
      </c>
      <c r="D45" s="236">
        <v>16</v>
      </c>
      <c r="E45" s="236">
        <v>1805</v>
      </c>
      <c r="F45" s="416" t="s">
        <v>195</v>
      </c>
      <c r="G45" s="236" t="s">
        <v>799</v>
      </c>
      <c r="H45" s="416" t="s">
        <v>182</v>
      </c>
      <c r="I45" s="416">
        <v>12</v>
      </c>
      <c r="J45" s="416">
        <v>0</v>
      </c>
      <c r="K45" s="236">
        <v>4</v>
      </c>
      <c r="L45" s="236" t="s">
        <v>788</v>
      </c>
      <c r="M45" s="236">
        <v>445.4</v>
      </c>
      <c r="N45" s="236" t="s">
        <v>634</v>
      </c>
      <c r="O45" s="416" t="s">
        <v>789</v>
      </c>
      <c r="P45" s="236" t="s">
        <v>634</v>
      </c>
      <c r="Q45" s="507" t="s">
        <v>4465</v>
      </c>
    </row>
    <row r="46" spans="1:17" ht="51" x14ac:dyDescent="0.2">
      <c r="A46" s="402" t="s">
        <v>306</v>
      </c>
      <c r="B46" s="236" t="s">
        <v>784</v>
      </c>
      <c r="C46" s="236" t="s">
        <v>833</v>
      </c>
      <c r="D46" s="236">
        <v>1</v>
      </c>
      <c r="E46" s="236">
        <v>1895</v>
      </c>
      <c r="F46" s="416" t="s">
        <v>195</v>
      </c>
      <c r="G46" s="236" t="s">
        <v>799</v>
      </c>
      <c r="H46" s="416" t="s">
        <v>517</v>
      </c>
      <c r="I46" s="416">
        <v>16</v>
      </c>
      <c r="J46" s="416">
        <v>4</v>
      </c>
      <c r="K46" s="236">
        <v>4</v>
      </c>
      <c r="L46" s="236" t="s">
        <v>788</v>
      </c>
      <c r="M46" s="236">
        <v>882.56</v>
      </c>
      <c r="N46" s="236" t="s">
        <v>635</v>
      </c>
      <c r="O46" s="416" t="s">
        <v>789</v>
      </c>
      <c r="P46" s="236" t="s">
        <v>634</v>
      </c>
      <c r="Q46" s="504" t="s">
        <v>4466</v>
      </c>
    </row>
    <row r="47" spans="1:17" ht="25.5" x14ac:dyDescent="0.2">
      <c r="A47" s="402" t="s">
        <v>307</v>
      </c>
      <c r="B47" s="236" t="s">
        <v>784</v>
      </c>
      <c r="C47" s="236" t="s">
        <v>834</v>
      </c>
      <c r="D47" s="236">
        <v>10</v>
      </c>
      <c r="E47" s="236">
        <v>1928</v>
      </c>
      <c r="F47" s="416" t="s">
        <v>195</v>
      </c>
      <c r="G47" s="236" t="s">
        <v>786</v>
      </c>
      <c r="H47" s="416" t="s">
        <v>182</v>
      </c>
      <c r="I47" s="416">
        <v>13</v>
      </c>
      <c r="J47" s="416">
        <v>1</v>
      </c>
      <c r="K47" s="236">
        <v>4</v>
      </c>
      <c r="L47" s="236" t="s">
        <v>788</v>
      </c>
      <c r="M47" s="236">
        <v>629</v>
      </c>
      <c r="N47" s="236" t="s">
        <v>634</v>
      </c>
      <c r="O47" s="416" t="s">
        <v>789</v>
      </c>
      <c r="P47" s="236" t="s">
        <v>634</v>
      </c>
      <c r="Q47" s="504" t="s">
        <v>4467</v>
      </c>
    </row>
    <row r="48" spans="1:17" ht="25.5" x14ac:dyDescent="0.2">
      <c r="A48" s="402" t="s">
        <v>308</v>
      </c>
      <c r="B48" s="236" t="s">
        <v>784</v>
      </c>
      <c r="C48" s="236" t="s">
        <v>834</v>
      </c>
      <c r="D48" s="236">
        <v>108</v>
      </c>
      <c r="E48" s="236">
        <v>1892</v>
      </c>
      <c r="F48" s="416" t="s">
        <v>195</v>
      </c>
      <c r="G48" s="236" t="s">
        <v>799</v>
      </c>
      <c r="H48" s="416" t="s">
        <v>182</v>
      </c>
      <c r="I48" s="416">
        <v>12</v>
      </c>
      <c r="J48" s="416">
        <v>0</v>
      </c>
      <c r="K48" s="236">
        <v>4</v>
      </c>
      <c r="L48" s="236" t="s">
        <v>788</v>
      </c>
      <c r="M48" s="236">
        <v>418</v>
      </c>
      <c r="N48" s="236" t="s">
        <v>634</v>
      </c>
      <c r="O48" s="416" t="s">
        <v>789</v>
      </c>
      <c r="P48" s="236" t="s">
        <v>634</v>
      </c>
      <c r="Q48" s="505" t="s">
        <v>2510</v>
      </c>
    </row>
    <row r="49" spans="1:17" ht="51" x14ac:dyDescent="0.2">
      <c r="A49" s="402" t="s">
        <v>309</v>
      </c>
      <c r="B49" s="236" t="s">
        <v>784</v>
      </c>
      <c r="C49" s="236" t="s">
        <v>835</v>
      </c>
      <c r="D49" s="236">
        <v>4</v>
      </c>
      <c r="E49" s="236">
        <v>1895</v>
      </c>
      <c r="F49" s="416" t="s">
        <v>195</v>
      </c>
      <c r="G49" s="236" t="s">
        <v>799</v>
      </c>
      <c r="H49" s="416" t="s">
        <v>182</v>
      </c>
      <c r="I49" s="416">
        <v>10</v>
      </c>
      <c r="J49" s="416">
        <v>3</v>
      </c>
      <c r="K49" s="236">
        <v>3</v>
      </c>
      <c r="L49" s="236" t="s">
        <v>788</v>
      </c>
      <c r="M49" s="236">
        <v>491.1</v>
      </c>
      <c r="N49" s="236" t="s">
        <v>635</v>
      </c>
      <c r="O49" s="416" t="s">
        <v>789</v>
      </c>
      <c r="P49" s="236" t="s">
        <v>634</v>
      </c>
      <c r="Q49" s="504" t="s">
        <v>4468</v>
      </c>
    </row>
    <row r="50" spans="1:17" ht="25.5" x14ac:dyDescent="0.2">
      <c r="A50" s="402" t="s">
        <v>310</v>
      </c>
      <c r="B50" s="236" t="s">
        <v>784</v>
      </c>
      <c r="C50" s="236" t="s">
        <v>835</v>
      </c>
      <c r="D50" s="236">
        <v>45</v>
      </c>
      <c r="E50" s="236">
        <v>1860</v>
      </c>
      <c r="F50" s="416" t="s">
        <v>195</v>
      </c>
      <c r="G50" s="236" t="s">
        <v>799</v>
      </c>
      <c r="H50" s="416" t="s">
        <v>182</v>
      </c>
      <c r="I50" s="416">
        <v>6</v>
      </c>
      <c r="J50" s="416">
        <v>0</v>
      </c>
      <c r="K50" s="236">
        <v>3</v>
      </c>
      <c r="L50" s="236" t="s">
        <v>788</v>
      </c>
      <c r="M50" s="236">
        <v>189.7</v>
      </c>
      <c r="N50" s="236" t="s">
        <v>634</v>
      </c>
      <c r="O50" s="416" t="s">
        <v>789</v>
      </c>
      <c r="P50" s="236" t="s">
        <v>634</v>
      </c>
      <c r="Q50" s="504" t="s">
        <v>4469</v>
      </c>
    </row>
    <row r="51" spans="1:17" ht="51" x14ac:dyDescent="0.2">
      <c r="A51" s="402" t="s">
        <v>311</v>
      </c>
      <c r="B51" s="236" t="s">
        <v>784</v>
      </c>
      <c r="C51" s="236" t="s">
        <v>835</v>
      </c>
      <c r="D51" s="236">
        <v>47</v>
      </c>
      <c r="E51" s="236">
        <v>1910</v>
      </c>
      <c r="F51" s="416" t="s">
        <v>195</v>
      </c>
      <c r="G51" s="236" t="s">
        <v>804</v>
      </c>
      <c r="H51" s="416" t="s">
        <v>182</v>
      </c>
      <c r="I51" s="416">
        <v>8</v>
      </c>
      <c r="J51" s="416">
        <v>0</v>
      </c>
      <c r="K51" s="236">
        <v>1</v>
      </c>
      <c r="L51" s="236" t="s">
        <v>788</v>
      </c>
      <c r="M51" s="236">
        <v>361.7</v>
      </c>
      <c r="N51" s="236" t="s">
        <v>635</v>
      </c>
      <c r="O51" s="416" t="s">
        <v>789</v>
      </c>
      <c r="P51" s="236" t="s">
        <v>634</v>
      </c>
      <c r="Q51" s="504" t="s">
        <v>4470</v>
      </c>
    </row>
    <row r="52" spans="1:17" ht="38.25" x14ac:dyDescent="0.2">
      <c r="A52" s="402" t="s">
        <v>312</v>
      </c>
      <c r="B52" s="236" t="s">
        <v>784</v>
      </c>
      <c r="C52" s="236" t="s">
        <v>836</v>
      </c>
      <c r="D52" s="236">
        <v>2</v>
      </c>
      <c r="E52" s="236">
        <v>1970</v>
      </c>
      <c r="F52" s="416" t="s">
        <v>195</v>
      </c>
      <c r="G52" s="236" t="s">
        <v>804</v>
      </c>
      <c r="H52" s="416" t="s">
        <v>182</v>
      </c>
      <c r="I52" s="416">
        <v>9</v>
      </c>
      <c r="J52" s="416">
        <v>0</v>
      </c>
      <c r="K52" s="236">
        <v>4</v>
      </c>
      <c r="L52" s="236" t="s">
        <v>788</v>
      </c>
      <c r="M52" s="236">
        <v>175.1</v>
      </c>
      <c r="N52" s="236" t="s">
        <v>634</v>
      </c>
      <c r="O52" s="416" t="s">
        <v>789</v>
      </c>
      <c r="P52" s="236" t="s">
        <v>634</v>
      </c>
      <c r="Q52" s="507" t="s">
        <v>4471</v>
      </c>
    </row>
    <row r="53" spans="1:17" ht="38.25" x14ac:dyDescent="0.2">
      <c r="A53" s="402" t="s">
        <v>313</v>
      </c>
      <c r="B53" s="236" t="s">
        <v>792</v>
      </c>
      <c r="C53" s="236" t="s">
        <v>837</v>
      </c>
      <c r="D53" s="236">
        <v>2</v>
      </c>
      <c r="E53" s="236">
        <v>1924</v>
      </c>
      <c r="F53" s="416" t="s">
        <v>195</v>
      </c>
      <c r="G53" s="236" t="s">
        <v>186</v>
      </c>
      <c r="H53" s="416" t="s">
        <v>787</v>
      </c>
      <c r="I53" s="416">
        <v>4</v>
      </c>
      <c r="J53" s="416">
        <v>0</v>
      </c>
      <c r="K53" s="236">
        <v>4</v>
      </c>
      <c r="L53" s="236" t="s">
        <v>788</v>
      </c>
      <c r="M53" s="236">
        <v>306.7</v>
      </c>
      <c r="N53" s="236" t="s">
        <v>634</v>
      </c>
      <c r="O53" s="416" t="s">
        <v>789</v>
      </c>
      <c r="P53" s="236" t="s">
        <v>634</v>
      </c>
      <c r="Q53" s="507" t="s">
        <v>4472</v>
      </c>
    </row>
    <row r="54" spans="1:17" ht="25.5" x14ac:dyDescent="0.2">
      <c r="A54" s="402" t="s">
        <v>314</v>
      </c>
      <c r="B54" s="236" t="s">
        <v>792</v>
      </c>
      <c r="C54" s="236" t="s">
        <v>838</v>
      </c>
      <c r="D54" s="236">
        <v>1</v>
      </c>
      <c r="E54" s="236">
        <v>1930</v>
      </c>
      <c r="F54" s="416" t="s">
        <v>195</v>
      </c>
      <c r="G54" s="236" t="s">
        <v>804</v>
      </c>
      <c r="H54" s="416" t="s">
        <v>182</v>
      </c>
      <c r="I54" s="416">
        <v>16</v>
      </c>
      <c r="J54" s="416">
        <v>0</v>
      </c>
      <c r="K54" s="236">
        <v>4</v>
      </c>
      <c r="L54" s="236" t="s">
        <v>788</v>
      </c>
      <c r="M54" s="236">
        <v>813.33</v>
      </c>
      <c r="N54" s="236" t="s">
        <v>634</v>
      </c>
      <c r="O54" s="416" t="s">
        <v>789</v>
      </c>
      <c r="P54" s="236" t="s">
        <v>634</v>
      </c>
      <c r="Q54" s="507" t="s">
        <v>4473</v>
      </c>
    </row>
    <row r="55" spans="1:17" ht="38.25" x14ac:dyDescent="0.2">
      <c r="A55" s="402" t="s">
        <v>315</v>
      </c>
      <c r="B55" s="236" t="s">
        <v>792</v>
      </c>
      <c r="C55" s="236" t="s">
        <v>838</v>
      </c>
      <c r="D55" s="236">
        <v>3</v>
      </c>
      <c r="E55" s="236">
        <v>1950</v>
      </c>
      <c r="F55" s="416" t="s">
        <v>195</v>
      </c>
      <c r="G55" s="236" t="s">
        <v>804</v>
      </c>
      <c r="H55" s="416" t="s">
        <v>182</v>
      </c>
      <c r="I55" s="416">
        <v>8</v>
      </c>
      <c r="J55" s="416">
        <v>0</v>
      </c>
      <c r="K55" s="236">
        <v>4</v>
      </c>
      <c r="L55" s="236" t="s">
        <v>788</v>
      </c>
      <c r="M55" s="236">
        <v>381.7</v>
      </c>
      <c r="N55" s="236" t="s">
        <v>634</v>
      </c>
      <c r="O55" s="416" t="s">
        <v>789</v>
      </c>
      <c r="P55" s="236" t="s">
        <v>634</v>
      </c>
      <c r="Q55" s="504" t="s">
        <v>4474</v>
      </c>
    </row>
    <row r="56" spans="1:17" ht="51" x14ac:dyDescent="0.2">
      <c r="A56" s="402" t="s">
        <v>316</v>
      </c>
      <c r="B56" s="236" t="s">
        <v>792</v>
      </c>
      <c r="C56" s="236" t="s">
        <v>838</v>
      </c>
      <c r="D56" s="236">
        <v>5</v>
      </c>
      <c r="E56" s="236">
        <v>1953</v>
      </c>
      <c r="F56" s="416" t="s">
        <v>514</v>
      </c>
      <c r="G56" s="236" t="s">
        <v>871</v>
      </c>
      <c r="H56" s="416" t="s">
        <v>228</v>
      </c>
      <c r="I56" s="416">
        <v>18</v>
      </c>
      <c r="J56" s="416">
        <v>0</v>
      </c>
      <c r="K56" s="236">
        <v>4</v>
      </c>
      <c r="L56" s="236" t="s">
        <v>788</v>
      </c>
      <c r="M56" s="236">
        <v>787.8</v>
      </c>
      <c r="N56" s="236" t="s">
        <v>634</v>
      </c>
      <c r="O56" s="416" t="s">
        <v>789</v>
      </c>
      <c r="P56" s="236" t="s">
        <v>634</v>
      </c>
      <c r="Q56" s="504" t="s">
        <v>4475</v>
      </c>
    </row>
    <row r="57" spans="1:17" ht="51" x14ac:dyDescent="0.2">
      <c r="A57" s="402" t="s">
        <v>317</v>
      </c>
      <c r="B57" s="236" t="s">
        <v>792</v>
      </c>
      <c r="C57" s="236" t="s">
        <v>839</v>
      </c>
      <c r="D57" s="236">
        <v>36</v>
      </c>
      <c r="E57" s="236">
        <v>1911</v>
      </c>
      <c r="F57" s="416" t="s">
        <v>195</v>
      </c>
      <c r="G57" s="236" t="s">
        <v>799</v>
      </c>
      <c r="H57" s="416" t="s">
        <v>787</v>
      </c>
      <c r="I57" s="416">
        <v>4</v>
      </c>
      <c r="J57" s="416">
        <v>1</v>
      </c>
      <c r="K57" s="236">
        <v>4</v>
      </c>
      <c r="L57" s="236" t="s">
        <v>788</v>
      </c>
      <c r="M57" s="236">
        <v>634.5</v>
      </c>
      <c r="N57" s="236" t="s">
        <v>635</v>
      </c>
      <c r="O57" s="416" t="s">
        <v>789</v>
      </c>
      <c r="P57" s="236" t="s">
        <v>634</v>
      </c>
      <c r="Q57" s="507" t="s">
        <v>4476</v>
      </c>
    </row>
    <row r="58" spans="1:17" ht="63.75" x14ac:dyDescent="0.2">
      <c r="A58" s="402" t="s">
        <v>318</v>
      </c>
      <c r="B58" s="236" t="s">
        <v>784</v>
      </c>
      <c r="C58" s="236" t="s">
        <v>839</v>
      </c>
      <c r="D58" s="236">
        <v>46</v>
      </c>
      <c r="E58" s="236">
        <v>1901</v>
      </c>
      <c r="F58" s="416" t="s">
        <v>195</v>
      </c>
      <c r="G58" s="236" t="s">
        <v>799</v>
      </c>
      <c r="H58" s="416" t="s">
        <v>824</v>
      </c>
      <c r="I58" s="416">
        <v>26</v>
      </c>
      <c r="J58" s="416">
        <v>3</v>
      </c>
      <c r="K58" s="236">
        <v>4</v>
      </c>
      <c r="L58" s="236" t="s">
        <v>788</v>
      </c>
      <c r="M58" s="236">
        <v>1361.7</v>
      </c>
      <c r="N58" s="236" t="s">
        <v>635</v>
      </c>
      <c r="O58" s="416" t="s">
        <v>789</v>
      </c>
      <c r="P58" s="236" t="s">
        <v>634</v>
      </c>
      <c r="Q58" s="504" t="s">
        <v>4477</v>
      </c>
    </row>
    <row r="59" spans="1:17" ht="38.25" x14ac:dyDescent="0.2">
      <c r="A59" s="402" t="s">
        <v>319</v>
      </c>
      <c r="B59" s="236" t="s">
        <v>784</v>
      </c>
      <c r="C59" s="236" t="s">
        <v>839</v>
      </c>
      <c r="D59" s="236">
        <v>68</v>
      </c>
      <c r="E59" s="236">
        <v>1911</v>
      </c>
      <c r="F59" s="416" t="s">
        <v>195</v>
      </c>
      <c r="G59" s="236" t="s">
        <v>840</v>
      </c>
      <c r="H59" s="416" t="s">
        <v>182</v>
      </c>
      <c r="I59" s="416">
        <v>11</v>
      </c>
      <c r="J59" s="416">
        <v>0</v>
      </c>
      <c r="K59" s="236">
        <v>3</v>
      </c>
      <c r="L59" s="236" t="s">
        <v>788</v>
      </c>
      <c r="M59" s="236">
        <v>402.1</v>
      </c>
      <c r="N59" s="236" t="s">
        <v>635</v>
      </c>
      <c r="O59" s="416" t="s">
        <v>789</v>
      </c>
      <c r="P59" s="236" t="s">
        <v>634</v>
      </c>
      <c r="Q59" s="504" t="s">
        <v>4478</v>
      </c>
    </row>
    <row r="60" spans="1:17" ht="38.25" x14ac:dyDescent="0.2">
      <c r="A60" s="402" t="s">
        <v>320</v>
      </c>
      <c r="B60" s="236" t="s">
        <v>784</v>
      </c>
      <c r="C60" s="236" t="s">
        <v>839</v>
      </c>
      <c r="D60" s="236" t="s">
        <v>841</v>
      </c>
      <c r="E60" s="236">
        <v>1887</v>
      </c>
      <c r="F60" s="416" t="s">
        <v>195</v>
      </c>
      <c r="G60" s="236" t="s">
        <v>804</v>
      </c>
      <c r="H60" s="416" t="s">
        <v>182</v>
      </c>
      <c r="I60" s="416">
        <v>24</v>
      </c>
      <c r="J60" s="416">
        <v>0</v>
      </c>
      <c r="K60" s="236">
        <v>4</v>
      </c>
      <c r="L60" s="236" t="s">
        <v>788</v>
      </c>
      <c r="M60" s="236">
        <v>1005.02</v>
      </c>
      <c r="N60" s="236" t="s">
        <v>634</v>
      </c>
      <c r="O60" s="416" t="s">
        <v>789</v>
      </c>
      <c r="P60" s="236" t="s">
        <v>634</v>
      </c>
      <c r="Q60" s="504" t="s">
        <v>4479</v>
      </c>
    </row>
    <row r="61" spans="1:17" ht="38.25" x14ac:dyDescent="0.2">
      <c r="A61" s="402" t="s">
        <v>321</v>
      </c>
      <c r="B61" s="236" t="s">
        <v>792</v>
      </c>
      <c r="C61" s="236" t="s">
        <v>839</v>
      </c>
      <c r="D61" s="236">
        <v>73</v>
      </c>
      <c r="E61" s="236">
        <v>1951</v>
      </c>
      <c r="F61" s="416" t="s">
        <v>195</v>
      </c>
      <c r="G61" s="236" t="s">
        <v>840</v>
      </c>
      <c r="H61" s="416" t="s">
        <v>182</v>
      </c>
      <c r="I61" s="416">
        <v>6</v>
      </c>
      <c r="J61" s="416">
        <v>0</v>
      </c>
      <c r="K61" s="236">
        <v>4</v>
      </c>
      <c r="L61" s="236" t="s">
        <v>788</v>
      </c>
      <c r="M61" s="236">
        <v>387.3</v>
      </c>
      <c r="N61" s="236" t="s">
        <v>634</v>
      </c>
      <c r="O61" s="416" t="s">
        <v>789</v>
      </c>
      <c r="P61" s="236" t="s">
        <v>634</v>
      </c>
      <c r="Q61" s="507" t="s">
        <v>4480</v>
      </c>
    </row>
    <row r="62" spans="1:17" ht="51" x14ac:dyDescent="0.2">
      <c r="A62" s="402" t="s">
        <v>322</v>
      </c>
      <c r="B62" s="236" t="s">
        <v>784</v>
      </c>
      <c r="C62" s="236" t="s">
        <v>839</v>
      </c>
      <c r="D62" s="236">
        <v>79</v>
      </c>
      <c r="E62" s="236">
        <v>1890</v>
      </c>
      <c r="F62" s="416" t="s">
        <v>195</v>
      </c>
      <c r="G62" s="236" t="s">
        <v>840</v>
      </c>
      <c r="H62" s="416" t="s">
        <v>824</v>
      </c>
      <c r="I62" s="416">
        <v>17</v>
      </c>
      <c r="J62" s="416">
        <v>5</v>
      </c>
      <c r="K62" s="236">
        <v>4</v>
      </c>
      <c r="L62" s="236" t="s">
        <v>788</v>
      </c>
      <c r="M62" s="236">
        <v>1299.2</v>
      </c>
      <c r="N62" s="236" t="s">
        <v>635</v>
      </c>
      <c r="O62" s="416" t="s">
        <v>789</v>
      </c>
      <c r="P62" s="236" t="s">
        <v>634</v>
      </c>
      <c r="Q62" s="504" t="s">
        <v>4481</v>
      </c>
    </row>
    <row r="63" spans="1:17" ht="38.25" x14ac:dyDescent="0.2">
      <c r="A63" s="402" t="s">
        <v>323</v>
      </c>
      <c r="B63" s="236" t="s">
        <v>792</v>
      </c>
      <c r="C63" s="236" t="s">
        <v>839</v>
      </c>
      <c r="D63" s="236">
        <v>81</v>
      </c>
      <c r="E63" s="236">
        <v>1910</v>
      </c>
      <c r="F63" s="416" t="s">
        <v>195</v>
      </c>
      <c r="G63" s="236" t="s">
        <v>840</v>
      </c>
      <c r="H63" s="416" t="s">
        <v>182</v>
      </c>
      <c r="I63" s="416">
        <v>9</v>
      </c>
      <c r="J63" s="416">
        <v>0</v>
      </c>
      <c r="K63" s="236">
        <v>4</v>
      </c>
      <c r="L63" s="236" t="s">
        <v>788</v>
      </c>
      <c r="M63" s="236">
        <v>343.2</v>
      </c>
      <c r="N63" s="236" t="s">
        <v>634</v>
      </c>
      <c r="O63" s="416" t="s">
        <v>789</v>
      </c>
      <c r="P63" s="236" t="s">
        <v>634</v>
      </c>
      <c r="Q63" s="504" t="s">
        <v>4482</v>
      </c>
    </row>
    <row r="64" spans="1:17" ht="38.25" x14ac:dyDescent="0.2">
      <c r="A64" s="402" t="s">
        <v>324</v>
      </c>
      <c r="B64" s="236" t="s">
        <v>784</v>
      </c>
      <c r="C64" s="236" t="s">
        <v>839</v>
      </c>
      <c r="D64" s="236">
        <v>85</v>
      </c>
      <c r="E64" s="236">
        <v>1909</v>
      </c>
      <c r="F64" s="416" t="s">
        <v>195</v>
      </c>
      <c r="G64" s="236" t="s">
        <v>842</v>
      </c>
      <c r="H64" s="416" t="s">
        <v>182</v>
      </c>
      <c r="I64" s="416">
        <v>17</v>
      </c>
      <c r="J64" s="416">
        <v>0</v>
      </c>
      <c r="K64" s="236">
        <v>4</v>
      </c>
      <c r="L64" s="236" t="s">
        <v>788</v>
      </c>
      <c r="M64" s="236">
        <v>564.9</v>
      </c>
      <c r="N64" s="236" t="s">
        <v>634</v>
      </c>
      <c r="O64" s="416" t="s">
        <v>789</v>
      </c>
      <c r="P64" s="236" t="s">
        <v>634</v>
      </c>
      <c r="Q64" s="504" t="s">
        <v>4483</v>
      </c>
    </row>
    <row r="65" spans="1:17" ht="38.25" x14ac:dyDescent="0.2">
      <c r="A65" s="402" t="s">
        <v>325</v>
      </c>
      <c r="B65" s="236" t="s">
        <v>784</v>
      </c>
      <c r="C65" s="236" t="s">
        <v>843</v>
      </c>
      <c r="D65" s="236">
        <v>58</v>
      </c>
      <c r="E65" s="416" t="s">
        <v>844</v>
      </c>
      <c r="F65" s="416" t="s">
        <v>195</v>
      </c>
      <c r="G65" s="236" t="s">
        <v>799</v>
      </c>
      <c r="H65" s="416" t="s">
        <v>182</v>
      </c>
      <c r="I65" s="416">
        <v>9</v>
      </c>
      <c r="J65" s="416">
        <v>0</v>
      </c>
      <c r="K65" s="236">
        <v>3</v>
      </c>
      <c r="L65" s="236" t="s">
        <v>788</v>
      </c>
      <c r="M65" s="236">
        <v>305.89999999999998</v>
      </c>
      <c r="N65" s="236" t="s">
        <v>634</v>
      </c>
      <c r="O65" s="416" t="s">
        <v>789</v>
      </c>
      <c r="P65" s="236" t="s">
        <v>634</v>
      </c>
      <c r="Q65" s="507" t="s">
        <v>4484</v>
      </c>
    </row>
    <row r="66" spans="1:17" ht="25.5" x14ac:dyDescent="0.2">
      <c r="A66" s="402" t="s">
        <v>326</v>
      </c>
      <c r="B66" s="236" t="s">
        <v>784</v>
      </c>
      <c r="C66" s="236" t="s">
        <v>843</v>
      </c>
      <c r="D66" s="236">
        <v>68</v>
      </c>
      <c r="E66" s="236">
        <v>1933</v>
      </c>
      <c r="F66" s="416" t="s">
        <v>195</v>
      </c>
      <c r="G66" s="236" t="s">
        <v>804</v>
      </c>
      <c r="H66" s="416" t="s">
        <v>824</v>
      </c>
      <c r="I66" s="416">
        <v>9</v>
      </c>
      <c r="J66" s="416">
        <v>0</v>
      </c>
      <c r="K66" s="236">
        <v>3</v>
      </c>
      <c r="L66" s="236" t="s">
        <v>788</v>
      </c>
      <c r="M66" s="236">
        <v>333.1</v>
      </c>
      <c r="N66" s="236" t="s">
        <v>634</v>
      </c>
      <c r="O66" s="416" t="s">
        <v>789</v>
      </c>
      <c r="P66" s="236" t="s">
        <v>634</v>
      </c>
      <c r="Q66" s="505" t="s">
        <v>2510</v>
      </c>
    </row>
    <row r="67" spans="1:17" ht="25.5" x14ac:dyDescent="0.2">
      <c r="A67" s="402" t="s">
        <v>327</v>
      </c>
      <c r="B67" s="236" t="s">
        <v>792</v>
      </c>
      <c r="C67" s="236" t="s">
        <v>845</v>
      </c>
      <c r="D67" s="236">
        <v>2</v>
      </c>
      <c r="E67" s="236">
        <v>1942</v>
      </c>
      <c r="F67" s="416" t="s">
        <v>195</v>
      </c>
      <c r="G67" s="236" t="s">
        <v>799</v>
      </c>
      <c r="H67" s="416" t="s">
        <v>182</v>
      </c>
      <c r="I67" s="416">
        <v>4</v>
      </c>
      <c r="J67" s="416">
        <v>0</v>
      </c>
      <c r="K67" s="236">
        <v>3</v>
      </c>
      <c r="L67" s="236" t="s">
        <v>788</v>
      </c>
      <c r="M67" s="236">
        <v>187.8</v>
      </c>
      <c r="N67" s="236" t="s">
        <v>634</v>
      </c>
      <c r="O67" s="416" t="s">
        <v>789</v>
      </c>
      <c r="P67" s="236" t="s">
        <v>634</v>
      </c>
      <c r="Q67" s="504" t="s">
        <v>4485</v>
      </c>
    </row>
    <row r="68" spans="1:17" ht="38.25" x14ac:dyDescent="0.2">
      <c r="A68" s="402" t="s">
        <v>328</v>
      </c>
      <c r="B68" s="236" t="s">
        <v>792</v>
      </c>
      <c r="C68" s="236" t="s">
        <v>845</v>
      </c>
      <c r="D68" s="509" t="s">
        <v>846</v>
      </c>
      <c r="E68" s="236">
        <v>1942</v>
      </c>
      <c r="F68" s="416" t="s">
        <v>195</v>
      </c>
      <c r="G68" s="236" t="s">
        <v>799</v>
      </c>
      <c r="H68" s="416" t="s">
        <v>182</v>
      </c>
      <c r="I68" s="416">
        <v>7</v>
      </c>
      <c r="J68" s="416">
        <v>0</v>
      </c>
      <c r="K68" s="236">
        <v>3</v>
      </c>
      <c r="L68" s="236" t="s">
        <v>788</v>
      </c>
      <c r="M68" s="236">
        <v>299.2</v>
      </c>
      <c r="N68" s="236" t="s">
        <v>634</v>
      </c>
      <c r="O68" s="416" t="s">
        <v>789</v>
      </c>
      <c r="P68" s="236" t="s">
        <v>634</v>
      </c>
      <c r="Q68" s="504" t="s">
        <v>4486</v>
      </c>
    </row>
    <row r="69" spans="1:17" ht="25.5" x14ac:dyDescent="0.2">
      <c r="A69" s="402" t="s">
        <v>329</v>
      </c>
      <c r="B69" s="236" t="s">
        <v>792</v>
      </c>
      <c r="C69" s="236" t="s">
        <v>847</v>
      </c>
      <c r="D69" s="236">
        <v>48</v>
      </c>
      <c r="E69" s="236">
        <v>1904</v>
      </c>
      <c r="F69" s="416" t="s">
        <v>195</v>
      </c>
      <c r="G69" s="236" t="s">
        <v>799</v>
      </c>
      <c r="H69" s="416" t="s">
        <v>182</v>
      </c>
      <c r="I69" s="416">
        <v>5</v>
      </c>
      <c r="J69" s="416">
        <v>0</v>
      </c>
      <c r="K69" s="236">
        <v>2</v>
      </c>
      <c r="L69" s="236" t="s">
        <v>788</v>
      </c>
      <c r="M69" s="236">
        <v>298.2</v>
      </c>
      <c r="N69" s="236" t="s">
        <v>635</v>
      </c>
      <c r="O69" s="416" t="s">
        <v>789</v>
      </c>
      <c r="P69" s="236" t="s">
        <v>634</v>
      </c>
      <c r="Q69" s="504" t="s">
        <v>4487</v>
      </c>
    </row>
    <row r="70" spans="1:17" ht="25.5" x14ac:dyDescent="0.2">
      <c r="A70" s="402" t="s">
        <v>330</v>
      </c>
      <c r="B70" s="236" t="s">
        <v>784</v>
      </c>
      <c r="C70" s="236" t="s">
        <v>847</v>
      </c>
      <c r="D70" s="236">
        <v>87</v>
      </c>
      <c r="E70" s="236">
        <v>1890</v>
      </c>
      <c r="F70" s="416" t="s">
        <v>195</v>
      </c>
      <c r="G70" s="236" t="s">
        <v>799</v>
      </c>
      <c r="H70" s="416" t="s">
        <v>182</v>
      </c>
      <c r="I70" s="416">
        <v>4</v>
      </c>
      <c r="J70" s="416">
        <v>0</v>
      </c>
      <c r="K70" s="236">
        <v>3</v>
      </c>
      <c r="L70" s="236" t="s">
        <v>788</v>
      </c>
      <c r="M70" s="236">
        <v>136.80000000000001</v>
      </c>
      <c r="N70" s="236" t="s">
        <v>634</v>
      </c>
      <c r="O70" s="416" t="s">
        <v>789</v>
      </c>
      <c r="P70" s="236" t="s">
        <v>634</v>
      </c>
      <c r="Q70" s="505" t="s">
        <v>2510</v>
      </c>
    </row>
    <row r="71" spans="1:17" ht="25.5" x14ac:dyDescent="0.2">
      <c r="A71" s="402" t="s">
        <v>331</v>
      </c>
      <c r="B71" s="236" t="s">
        <v>784</v>
      </c>
      <c r="C71" s="236" t="s">
        <v>847</v>
      </c>
      <c r="D71" s="236">
        <v>89</v>
      </c>
      <c r="E71" s="236">
        <v>1900</v>
      </c>
      <c r="F71" s="416" t="s">
        <v>848</v>
      </c>
      <c r="G71" s="236" t="s">
        <v>186</v>
      </c>
      <c r="H71" s="416" t="s">
        <v>182</v>
      </c>
      <c r="I71" s="416">
        <v>5</v>
      </c>
      <c r="J71" s="416">
        <v>1</v>
      </c>
      <c r="K71" s="236">
        <v>5</v>
      </c>
      <c r="L71" s="236" t="s">
        <v>788</v>
      </c>
      <c r="M71" s="236">
        <v>242.8</v>
      </c>
      <c r="N71" s="236" t="s">
        <v>634</v>
      </c>
      <c r="O71" s="416" t="s">
        <v>789</v>
      </c>
      <c r="P71" s="236" t="s">
        <v>634</v>
      </c>
      <c r="Q71" s="504" t="s">
        <v>4450</v>
      </c>
    </row>
    <row r="72" spans="1:17" ht="51" x14ac:dyDescent="0.2">
      <c r="A72" s="402" t="s">
        <v>332</v>
      </c>
      <c r="B72" s="236" t="s">
        <v>792</v>
      </c>
      <c r="C72" s="236" t="s">
        <v>847</v>
      </c>
      <c r="D72" s="236">
        <v>269</v>
      </c>
      <c r="E72" s="236">
        <v>1986</v>
      </c>
      <c r="F72" s="416" t="s">
        <v>848</v>
      </c>
      <c r="G72" s="236" t="s">
        <v>186</v>
      </c>
      <c r="H72" s="416" t="s">
        <v>849</v>
      </c>
      <c r="I72" s="416">
        <v>24</v>
      </c>
      <c r="J72" s="416">
        <v>0</v>
      </c>
      <c r="K72" s="236">
        <v>5</v>
      </c>
      <c r="L72" s="236" t="s">
        <v>788</v>
      </c>
      <c r="M72" s="236">
        <v>1229.04</v>
      </c>
      <c r="N72" s="236" t="s">
        <v>634</v>
      </c>
      <c r="O72" s="416" t="s">
        <v>789</v>
      </c>
      <c r="P72" s="236" t="s">
        <v>634</v>
      </c>
      <c r="Q72" s="507" t="s">
        <v>4488</v>
      </c>
    </row>
    <row r="73" spans="1:17" ht="51" x14ac:dyDescent="0.2">
      <c r="A73" s="402" t="s">
        <v>333</v>
      </c>
      <c r="B73" s="236" t="s">
        <v>792</v>
      </c>
      <c r="C73" s="236" t="s">
        <v>847</v>
      </c>
      <c r="D73" s="236">
        <v>270</v>
      </c>
      <c r="E73" s="236">
        <v>1986</v>
      </c>
      <c r="F73" s="416" t="s">
        <v>195</v>
      </c>
      <c r="G73" s="236" t="s">
        <v>804</v>
      </c>
      <c r="H73" s="416" t="s">
        <v>849</v>
      </c>
      <c r="I73" s="416">
        <v>24</v>
      </c>
      <c r="J73" s="416">
        <v>0</v>
      </c>
      <c r="K73" s="236">
        <v>3</v>
      </c>
      <c r="L73" s="236" t="s">
        <v>788</v>
      </c>
      <c r="M73" s="236">
        <v>1231.0999999999999</v>
      </c>
      <c r="N73" s="236" t="s">
        <v>634</v>
      </c>
      <c r="O73" s="416" t="s">
        <v>789</v>
      </c>
      <c r="P73" s="236" t="s">
        <v>634</v>
      </c>
      <c r="Q73" s="507" t="s">
        <v>4489</v>
      </c>
    </row>
    <row r="74" spans="1:17" ht="63.75" x14ac:dyDescent="0.2">
      <c r="A74" s="402" t="s">
        <v>334</v>
      </c>
      <c r="B74" s="236" t="s">
        <v>792</v>
      </c>
      <c r="C74" s="236" t="s">
        <v>850</v>
      </c>
      <c r="D74" s="510" t="s">
        <v>851</v>
      </c>
      <c r="E74" s="236">
        <v>1972</v>
      </c>
      <c r="F74" s="416" t="s">
        <v>848</v>
      </c>
      <c r="G74" s="236" t="s">
        <v>186</v>
      </c>
      <c r="H74" s="416" t="s">
        <v>182</v>
      </c>
      <c r="I74" s="416">
        <v>12</v>
      </c>
      <c r="J74" s="416">
        <v>0</v>
      </c>
      <c r="K74" s="236">
        <v>5</v>
      </c>
      <c r="L74" s="236" t="s">
        <v>788</v>
      </c>
      <c r="M74" s="236">
        <v>513.70000000000005</v>
      </c>
      <c r="N74" s="236" t="s">
        <v>634</v>
      </c>
      <c r="O74" s="416" t="s">
        <v>789</v>
      </c>
      <c r="P74" s="236" t="s">
        <v>634</v>
      </c>
      <c r="Q74" s="507" t="s">
        <v>4490</v>
      </c>
    </row>
    <row r="75" spans="1:17" ht="76.5" x14ac:dyDescent="0.2">
      <c r="A75" s="402" t="s">
        <v>335</v>
      </c>
      <c r="B75" s="236" t="s">
        <v>792</v>
      </c>
      <c r="C75" s="236" t="s">
        <v>852</v>
      </c>
      <c r="D75" s="236" t="s">
        <v>4491</v>
      </c>
      <c r="E75" s="236">
        <v>1975</v>
      </c>
      <c r="F75" s="416" t="s">
        <v>195</v>
      </c>
      <c r="G75" s="236" t="s">
        <v>804</v>
      </c>
      <c r="H75" s="416" t="s">
        <v>849</v>
      </c>
      <c r="I75" s="416">
        <v>60</v>
      </c>
      <c r="J75" s="416">
        <v>0</v>
      </c>
      <c r="K75" s="236">
        <v>3</v>
      </c>
      <c r="L75" s="236" t="s">
        <v>788</v>
      </c>
      <c r="M75" s="236">
        <v>3167.08</v>
      </c>
      <c r="N75" s="236" t="s">
        <v>634</v>
      </c>
      <c r="O75" s="416" t="s">
        <v>789</v>
      </c>
      <c r="P75" s="236" t="s">
        <v>634</v>
      </c>
      <c r="Q75" s="504" t="s">
        <v>4492</v>
      </c>
    </row>
    <row r="76" spans="1:17" ht="25.5" x14ac:dyDescent="0.2">
      <c r="A76" s="402" t="s">
        <v>336</v>
      </c>
      <c r="B76" s="236" t="s">
        <v>4302</v>
      </c>
      <c r="C76" s="236" t="s">
        <v>853</v>
      </c>
      <c r="D76" s="236" t="s">
        <v>808</v>
      </c>
      <c r="E76" s="236">
        <v>1901</v>
      </c>
      <c r="F76" s="416" t="s">
        <v>195</v>
      </c>
      <c r="G76" s="236" t="s">
        <v>799</v>
      </c>
      <c r="H76" s="416" t="s">
        <v>787</v>
      </c>
      <c r="I76" s="416">
        <v>0</v>
      </c>
      <c r="J76" s="416">
        <v>1</v>
      </c>
      <c r="K76" s="236">
        <v>2</v>
      </c>
      <c r="L76" s="236" t="s">
        <v>791</v>
      </c>
      <c r="M76" s="236">
        <v>144.69999999999999</v>
      </c>
      <c r="N76" s="236" t="s">
        <v>635</v>
      </c>
      <c r="O76" s="416" t="s">
        <v>789</v>
      </c>
      <c r="P76" s="236" t="s">
        <v>634</v>
      </c>
      <c r="Q76" s="505" t="s">
        <v>2510</v>
      </c>
    </row>
    <row r="77" spans="1:17" ht="25.5" x14ac:dyDescent="0.2">
      <c r="A77" s="402" t="s">
        <v>337</v>
      </c>
      <c r="B77" s="236" t="s">
        <v>4302</v>
      </c>
      <c r="C77" s="236" t="s">
        <v>854</v>
      </c>
      <c r="D77" s="236" t="s">
        <v>855</v>
      </c>
      <c r="E77" s="236">
        <v>1846</v>
      </c>
      <c r="F77" s="416" t="s">
        <v>4495</v>
      </c>
      <c r="G77" s="236" t="s">
        <v>871</v>
      </c>
      <c r="H77" s="416" t="s">
        <v>182</v>
      </c>
      <c r="I77" s="416">
        <v>0</v>
      </c>
      <c r="J77" s="416">
        <v>1</v>
      </c>
      <c r="K77" s="236"/>
      <c r="L77" s="236"/>
      <c r="M77" s="236">
        <v>166.1</v>
      </c>
      <c r="N77" s="236" t="s">
        <v>635</v>
      </c>
      <c r="O77" s="416" t="s">
        <v>789</v>
      </c>
      <c r="P77" s="236" t="s">
        <v>634</v>
      </c>
      <c r="Q77" s="505" t="s">
        <v>2510</v>
      </c>
    </row>
    <row r="78" spans="1:17" ht="25.5" x14ac:dyDescent="0.2">
      <c r="A78" s="402" t="s">
        <v>338</v>
      </c>
      <c r="B78" s="236" t="s">
        <v>4302</v>
      </c>
      <c r="C78" s="236" t="s">
        <v>847</v>
      </c>
      <c r="D78" s="236" t="s">
        <v>856</v>
      </c>
      <c r="E78" s="416" t="s">
        <v>857</v>
      </c>
      <c r="F78" s="416" t="s">
        <v>4496</v>
      </c>
      <c r="G78" s="236" t="s">
        <v>871</v>
      </c>
      <c r="H78" s="416" t="s">
        <v>182</v>
      </c>
      <c r="I78" s="416">
        <v>1</v>
      </c>
      <c r="J78" s="416">
        <v>1</v>
      </c>
      <c r="K78" s="236"/>
      <c r="L78" s="236"/>
      <c r="M78" s="236">
        <v>216.31</v>
      </c>
      <c r="N78" s="236" t="s">
        <v>634</v>
      </c>
      <c r="O78" s="416" t="s">
        <v>789</v>
      </c>
      <c r="P78" s="236" t="s">
        <v>634</v>
      </c>
      <c r="Q78" s="504" t="s">
        <v>4493</v>
      </c>
    </row>
    <row r="79" spans="1:17" ht="165.75" x14ac:dyDescent="0.2">
      <c r="A79" s="402" t="s">
        <v>339</v>
      </c>
      <c r="B79" s="416" t="s">
        <v>4303</v>
      </c>
      <c r="C79" s="236" t="s">
        <v>858</v>
      </c>
      <c r="D79" s="236">
        <v>60</v>
      </c>
      <c r="E79" s="236">
        <v>1987</v>
      </c>
      <c r="F79" s="416" t="s">
        <v>184</v>
      </c>
      <c r="G79" s="416" t="s">
        <v>859</v>
      </c>
      <c r="H79" s="416" t="s">
        <v>849</v>
      </c>
      <c r="I79" s="416" t="s">
        <v>860</v>
      </c>
      <c r="J79" s="416">
        <v>7</v>
      </c>
      <c r="K79" s="236">
        <v>5</v>
      </c>
      <c r="L79" s="236" t="s">
        <v>788</v>
      </c>
      <c r="M79" s="511">
        <v>3582.56</v>
      </c>
      <c r="N79" s="236" t="s">
        <v>634</v>
      </c>
      <c r="O79" s="416" t="s">
        <v>789</v>
      </c>
      <c r="P79" s="236" t="s">
        <v>634</v>
      </c>
      <c r="Q79" s="504" t="s">
        <v>4494</v>
      </c>
    </row>
    <row r="80" spans="1:17" ht="25.5" x14ac:dyDescent="0.2">
      <c r="A80" s="402" t="s">
        <v>340</v>
      </c>
      <c r="B80" s="236" t="s">
        <v>4302</v>
      </c>
      <c r="C80" s="236" t="s">
        <v>861</v>
      </c>
      <c r="D80" s="236">
        <v>5</v>
      </c>
      <c r="E80" s="236"/>
      <c r="F80" s="416" t="s">
        <v>862</v>
      </c>
      <c r="G80" s="236" t="s">
        <v>863</v>
      </c>
      <c r="H80" s="416" t="s">
        <v>182</v>
      </c>
      <c r="I80" s="416">
        <v>0</v>
      </c>
      <c r="J80" s="416">
        <v>5</v>
      </c>
      <c r="K80" s="236">
        <v>1</v>
      </c>
      <c r="L80" s="236" t="s">
        <v>791</v>
      </c>
      <c r="M80" s="511">
        <v>216.8</v>
      </c>
      <c r="N80" s="236" t="s">
        <v>634</v>
      </c>
      <c r="O80" s="416" t="s">
        <v>864</v>
      </c>
      <c r="P80" s="236" t="s">
        <v>634</v>
      </c>
      <c r="Q80" s="504" t="s">
        <v>4632</v>
      </c>
    </row>
    <row r="81" spans="1:17" ht="25.5" x14ac:dyDescent="0.2">
      <c r="A81" s="402" t="s">
        <v>341</v>
      </c>
      <c r="B81" s="236" t="s">
        <v>792</v>
      </c>
      <c r="C81" s="236" t="s">
        <v>865</v>
      </c>
      <c r="D81" s="236">
        <v>4</v>
      </c>
      <c r="E81" s="236">
        <v>1954</v>
      </c>
      <c r="F81" s="416" t="s">
        <v>862</v>
      </c>
      <c r="G81" s="512" t="s">
        <v>2510</v>
      </c>
      <c r="H81" s="416" t="s">
        <v>787</v>
      </c>
      <c r="I81" s="416">
        <v>18</v>
      </c>
      <c r="J81" s="416">
        <v>0</v>
      </c>
      <c r="K81" s="236">
        <v>6</v>
      </c>
      <c r="L81" s="236" t="s">
        <v>788</v>
      </c>
      <c r="M81" s="511">
        <v>860.9</v>
      </c>
      <c r="N81" s="236" t="s">
        <v>634</v>
      </c>
      <c r="O81" s="416" t="s">
        <v>789</v>
      </c>
      <c r="P81" s="236" t="s">
        <v>634</v>
      </c>
      <c r="Q81" s="504" t="s">
        <v>4631</v>
      </c>
    </row>
    <row r="82" spans="1:17" ht="25.5" x14ac:dyDescent="0.2">
      <c r="A82" s="402" t="s">
        <v>342</v>
      </c>
      <c r="B82" s="236" t="s">
        <v>792</v>
      </c>
      <c r="C82" s="236" t="s">
        <v>866</v>
      </c>
      <c r="D82" s="236">
        <v>5</v>
      </c>
      <c r="E82" s="236">
        <v>1955</v>
      </c>
      <c r="F82" s="416" t="s">
        <v>862</v>
      </c>
      <c r="G82" s="236" t="s">
        <v>181</v>
      </c>
      <c r="H82" s="416" t="s">
        <v>787</v>
      </c>
      <c r="I82" s="416">
        <v>33</v>
      </c>
      <c r="J82" s="416">
        <v>1</v>
      </c>
      <c r="K82" s="236">
        <v>6</v>
      </c>
      <c r="L82" s="236" t="s">
        <v>788</v>
      </c>
      <c r="M82" s="511">
        <v>1407.57</v>
      </c>
      <c r="N82" s="236" t="s">
        <v>634</v>
      </c>
      <c r="O82" s="416" t="s">
        <v>789</v>
      </c>
      <c r="P82" s="236" t="s">
        <v>634</v>
      </c>
      <c r="Q82" s="504" t="s">
        <v>4631</v>
      </c>
    </row>
    <row r="83" spans="1:17" ht="25.5" x14ac:dyDescent="0.2">
      <c r="A83" s="402" t="s">
        <v>343</v>
      </c>
      <c r="B83" s="236" t="s">
        <v>792</v>
      </c>
      <c r="C83" s="236" t="s">
        <v>867</v>
      </c>
      <c r="D83" s="236">
        <v>2</v>
      </c>
      <c r="E83" s="236">
        <v>1956</v>
      </c>
      <c r="F83" s="416" t="s">
        <v>862</v>
      </c>
      <c r="G83" s="236" t="s">
        <v>868</v>
      </c>
      <c r="H83" s="416" t="s">
        <v>787</v>
      </c>
      <c r="I83" s="416">
        <v>33</v>
      </c>
      <c r="J83" s="416">
        <v>0</v>
      </c>
      <c r="K83" s="236">
        <v>6</v>
      </c>
      <c r="L83" s="236" t="s">
        <v>788</v>
      </c>
      <c r="M83" s="511">
        <v>1416.5</v>
      </c>
      <c r="N83" s="236" t="s">
        <v>634</v>
      </c>
      <c r="O83" s="416" t="s">
        <v>789</v>
      </c>
      <c r="P83" s="236" t="s">
        <v>634</v>
      </c>
      <c r="Q83" s="504" t="s">
        <v>4631</v>
      </c>
    </row>
    <row r="84" spans="1:17" ht="25.5" x14ac:dyDescent="0.2">
      <c r="A84" s="402" t="s">
        <v>344</v>
      </c>
      <c r="B84" s="236" t="s">
        <v>792</v>
      </c>
      <c r="C84" s="236" t="s">
        <v>869</v>
      </c>
      <c r="D84" s="236">
        <v>81</v>
      </c>
      <c r="E84" s="236">
        <v>1957</v>
      </c>
      <c r="F84" s="416" t="s">
        <v>862</v>
      </c>
      <c r="G84" s="236" t="s">
        <v>868</v>
      </c>
      <c r="H84" s="416" t="s">
        <v>787</v>
      </c>
      <c r="I84" s="416">
        <v>3</v>
      </c>
      <c r="J84" s="416">
        <v>1</v>
      </c>
      <c r="K84" s="236"/>
      <c r="L84" s="236" t="s">
        <v>788</v>
      </c>
      <c r="M84" s="511">
        <v>314.04000000000002</v>
      </c>
      <c r="N84" s="236" t="s">
        <v>634</v>
      </c>
      <c r="O84" s="416" t="s">
        <v>789</v>
      </c>
      <c r="P84" s="236" t="s">
        <v>634</v>
      </c>
      <c r="Q84" s="504"/>
    </row>
    <row r="85" spans="1:17" ht="25.5" x14ac:dyDescent="0.2">
      <c r="A85" s="402" t="s">
        <v>345</v>
      </c>
      <c r="B85" s="236" t="s">
        <v>792</v>
      </c>
      <c r="C85" s="236" t="s">
        <v>870</v>
      </c>
      <c r="D85" s="236">
        <v>9</v>
      </c>
      <c r="E85" s="236">
        <v>1955</v>
      </c>
      <c r="F85" s="416" t="s">
        <v>862</v>
      </c>
      <c r="G85" s="236" t="s">
        <v>871</v>
      </c>
      <c r="H85" s="416" t="s">
        <v>787</v>
      </c>
      <c r="I85" s="416">
        <v>18</v>
      </c>
      <c r="J85" s="416">
        <v>0</v>
      </c>
      <c r="K85" s="236">
        <v>6</v>
      </c>
      <c r="L85" s="236" t="s">
        <v>788</v>
      </c>
      <c r="M85" s="511">
        <v>812.9</v>
      </c>
      <c r="N85" s="236" t="s">
        <v>634</v>
      </c>
      <c r="O85" s="416" t="s">
        <v>789</v>
      </c>
      <c r="P85" s="236" t="s">
        <v>634</v>
      </c>
      <c r="Q85" s="504" t="s">
        <v>4631</v>
      </c>
    </row>
    <row r="86" spans="1:17" ht="26.25" thickBot="1" x14ac:dyDescent="0.25">
      <c r="A86" s="513" t="s">
        <v>346</v>
      </c>
      <c r="B86" s="514" t="s">
        <v>792</v>
      </c>
      <c r="C86" s="514" t="s">
        <v>870</v>
      </c>
      <c r="D86" s="514">
        <v>20</v>
      </c>
      <c r="E86" s="514">
        <v>1958</v>
      </c>
      <c r="F86" s="515" t="s">
        <v>862</v>
      </c>
      <c r="G86" s="514" t="s">
        <v>186</v>
      </c>
      <c r="H86" s="515" t="s">
        <v>182</v>
      </c>
      <c r="I86" s="515">
        <v>12</v>
      </c>
      <c r="J86" s="515">
        <v>0</v>
      </c>
      <c r="K86" s="514">
        <v>4</v>
      </c>
      <c r="L86" s="514" t="s">
        <v>788</v>
      </c>
      <c r="M86" s="516">
        <v>519.20000000000005</v>
      </c>
      <c r="N86" s="514" t="s">
        <v>634</v>
      </c>
      <c r="O86" s="515" t="s">
        <v>789</v>
      </c>
      <c r="P86" s="517" t="s">
        <v>634</v>
      </c>
      <c r="Q86" s="506" t="s">
        <v>4436</v>
      </c>
    </row>
  </sheetData>
  <mergeCells count="1">
    <mergeCell ref="C1:D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5"/>
  <sheetViews>
    <sheetView topLeftCell="A1341" workbookViewId="0">
      <selection activeCell="J26" sqref="J26"/>
    </sheetView>
  </sheetViews>
  <sheetFormatPr defaultRowHeight="12.75" x14ac:dyDescent="0.2"/>
  <cols>
    <col min="1" max="1" width="7.28515625" style="292" customWidth="1"/>
    <col min="2" max="2" width="43.28515625" style="29" customWidth="1"/>
    <col min="3" max="3" width="21" style="297" customWidth="1"/>
    <col min="4" max="4" width="14.7109375" style="297" customWidth="1"/>
    <col min="5" max="5" width="15.7109375" style="292" customWidth="1"/>
    <col min="6" max="6" width="5.42578125" style="292" customWidth="1"/>
    <col min="7" max="7" width="4.85546875" style="29" customWidth="1"/>
    <col min="8" max="247" width="9.140625" style="29"/>
    <col min="248" max="248" width="7.140625" style="29" bestFit="1" customWidth="1"/>
    <col min="249" max="249" width="10.140625" style="29" customWidth="1"/>
    <col min="250" max="250" width="16.140625" style="29" customWidth="1"/>
    <col min="251" max="251" width="11.140625" style="29" customWidth="1"/>
    <col min="252" max="252" width="13.28515625" style="29" customWidth="1"/>
    <col min="253" max="253" width="16.28515625" style="29" customWidth="1"/>
    <col min="254" max="254" width="55.140625" style="29" customWidth="1"/>
    <col min="255" max="255" width="22.7109375" style="29" customWidth="1"/>
    <col min="256" max="256" width="15.7109375" style="29" customWidth="1"/>
    <col min="257" max="261" width="9.140625" style="29"/>
    <col min="262" max="262" width="11.7109375" style="29" customWidth="1"/>
    <col min="263" max="263" width="4.85546875" style="29" customWidth="1"/>
    <col min="264" max="503" width="9.140625" style="29"/>
    <col min="504" max="504" width="7.140625" style="29" bestFit="1" customWidth="1"/>
    <col min="505" max="505" width="10.140625" style="29" customWidth="1"/>
    <col min="506" max="506" width="16.140625" style="29" customWidth="1"/>
    <col min="507" max="507" width="11.140625" style="29" customWidth="1"/>
    <col min="508" max="508" width="13.28515625" style="29" customWidth="1"/>
    <col min="509" max="509" width="16.28515625" style="29" customWidth="1"/>
    <col min="510" max="510" width="55.140625" style="29" customWidth="1"/>
    <col min="511" max="511" width="22.7109375" style="29" customWidth="1"/>
    <col min="512" max="512" width="15.7109375" style="29" customWidth="1"/>
    <col min="513" max="517" width="9.140625" style="29"/>
    <col min="518" max="518" width="11.7109375" style="29" customWidth="1"/>
    <col min="519" max="519" width="4.85546875" style="29" customWidth="1"/>
    <col min="520" max="759" width="9.140625" style="29"/>
    <col min="760" max="760" width="7.140625" style="29" bestFit="1" customWidth="1"/>
    <col min="761" max="761" width="10.140625" style="29" customWidth="1"/>
    <col min="762" max="762" width="16.140625" style="29" customWidth="1"/>
    <col min="763" max="763" width="11.140625" style="29" customWidth="1"/>
    <col min="764" max="764" width="13.28515625" style="29" customWidth="1"/>
    <col min="765" max="765" width="16.28515625" style="29" customWidth="1"/>
    <col min="766" max="766" width="55.140625" style="29" customWidth="1"/>
    <col min="767" max="767" width="22.7109375" style="29" customWidth="1"/>
    <col min="768" max="768" width="15.7109375" style="29" customWidth="1"/>
    <col min="769" max="773" width="9.140625" style="29"/>
    <col min="774" max="774" width="11.7109375" style="29" customWidth="1"/>
    <col min="775" max="775" width="4.85546875" style="29" customWidth="1"/>
    <col min="776" max="1015" width="9.140625" style="29"/>
    <col min="1016" max="1016" width="7.140625" style="29" bestFit="1" customWidth="1"/>
    <col min="1017" max="1017" width="10.140625" style="29" customWidth="1"/>
    <col min="1018" max="1018" width="16.140625" style="29" customWidth="1"/>
    <col min="1019" max="1019" width="11.140625" style="29" customWidth="1"/>
    <col min="1020" max="1020" width="13.28515625" style="29" customWidth="1"/>
    <col min="1021" max="1021" width="16.28515625" style="29" customWidth="1"/>
    <col min="1022" max="1022" width="55.140625" style="29" customWidth="1"/>
    <col min="1023" max="1023" width="22.7109375" style="29" customWidth="1"/>
    <col min="1024" max="1024" width="15.7109375" style="29" customWidth="1"/>
    <col min="1025" max="1029" width="9.140625" style="29"/>
    <col min="1030" max="1030" width="11.7109375" style="29" customWidth="1"/>
    <col min="1031" max="1031" width="4.85546875" style="29" customWidth="1"/>
    <col min="1032" max="1271" width="9.140625" style="29"/>
    <col min="1272" max="1272" width="7.140625" style="29" bestFit="1" customWidth="1"/>
    <col min="1273" max="1273" width="10.140625" style="29" customWidth="1"/>
    <col min="1274" max="1274" width="16.140625" style="29" customWidth="1"/>
    <col min="1275" max="1275" width="11.140625" style="29" customWidth="1"/>
    <col min="1276" max="1276" width="13.28515625" style="29" customWidth="1"/>
    <col min="1277" max="1277" width="16.28515625" style="29" customWidth="1"/>
    <col min="1278" max="1278" width="55.140625" style="29" customWidth="1"/>
    <col min="1279" max="1279" width="22.7109375" style="29" customWidth="1"/>
    <col min="1280" max="1280" width="15.7109375" style="29" customWidth="1"/>
    <col min="1281" max="1285" width="9.140625" style="29"/>
    <col min="1286" max="1286" width="11.7109375" style="29" customWidth="1"/>
    <col min="1287" max="1287" width="4.85546875" style="29" customWidth="1"/>
    <col min="1288" max="1527" width="9.140625" style="29"/>
    <col min="1528" max="1528" width="7.140625" style="29" bestFit="1" customWidth="1"/>
    <col min="1529" max="1529" width="10.140625" style="29" customWidth="1"/>
    <col min="1530" max="1530" width="16.140625" style="29" customWidth="1"/>
    <col min="1531" max="1531" width="11.140625" style="29" customWidth="1"/>
    <col min="1532" max="1532" width="13.28515625" style="29" customWidth="1"/>
    <col min="1533" max="1533" width="16.28515625" style="29" customWidth="1"/>
    <col min="1534" max="1534" width="55.140625" style="29" customWidth="1"/>
    <col min="1535" max="1535" width="22.7109375" style="29" customWidth="1"/>
    <col min="1536" max="1536" width="15.7109375" style="29" customWidth="1"/>
    <col min="1537" max="1541" width="9.140625" style="29"/>
    <col min="1542" max="1542" width="11.7109375" style="29" customWidth="1"/>
    <col min="1543" max="1543" width="4.85546875" style="29" customWidth="1"/>
    <col min="1544" max="1783" width="9.140625" style="29"/>
    <col min="1784" max="1784" width="7.140625" style="29" bestFit="1" customWidth="1"/>
    <col min="1785" max="1785" width="10.140625" style="29" customWidth="1"/>
    <col min="1786" max="1786" width="16.140625" style="29" customWidth="1"/>
    <col min="1787" max="1787" width="11.140625" style="29" customWidth="1"/>
    <col min="1788" max="1788" width="13.28515625" style="29" customWidth="1"/>
    <col min="1789" max="1789" width="16.28515625" style="29" customWidth="1"/>
    <col min="1790" max="1790" width="55.140625" style="29" customWidth="1"/>
    <col min="1791" max="1791" width="22.7109375" style="29" customWidth="1"/>
    <col min="1792" max="1792" width="15.7109375" style="29" customWidth="1"/>
    <col min="1793" max="1797" width="9.140625" style="29"/>
    <col min="1798" max="1798" width="11.7109375" style="29" customWidth="1"/>
    <col min="1799" max="1799" width="4.85546875" style="29" customWidth="1"/>
    <col min="1800" max="2039" width="9.140625" style="29"/>
    <col min="2040" max="2040" width="7.140625" style="29" bestFit="1" customWidth="1"/>
    <col min="2041" max="2041" width="10.140625" style="29" customWidth="1"/>
    <col min="2042" max="2042" width="16.140625" style="29" customWidth="1"/>
    <col min="2043" max="2043" width="11.140625" style="29" customWidth="1"/>
    <col min="2044" max="2044" width="13.28515625" style="29" customWidth="1"/>
    <col min="2045" max="2045" width="16.28515625" style="29" customWidth="1"/>
    <col min="2046" max="2046" width="55.140625" style="29" customWidth="1"/>
    <col min="2047" max="2047" width="22.7109375" style="29" customWidth="1"/>
    <col min="2048" max="2048" width="15.7109375" style="29" customWidth="1"/>
    <col min="2049" max="2053" width="9.140625" style="29"/>
    <col min="2054" max="2054" width="11.7109375" style="29" customWidth="1"/>
    <col min="2055" max="2055" width="4.85546875" style="29" customWidth="1"/>
    <col min="2056" max="2295" width="9.140625" style="29"/>
    <col min="2296" max="2296" width="7.140625" style="29" bestFit="1" customWidth="1"/>
    <col min="2297" max="2297" width="10.140625" style="29" customWidth="1"/>
    <col min="2298" max="2298" width="16.140625" style="29" customWidth="1"/>
    <col min="2299" max="2299" width="11.140625" style="29" customWidth="1"/>
    <col min="2300" max="2300" width="13.28515625" style="29" customWidth="1"/>
    <col min="2301" max="2301" width="16.28515625" style="29" customWidth="1"/>
    <col min="2302" max="2302" width="55.140625" style="29" customWidth="1"/>
    <col min="2303" max="2303" width="22.7109375" style="29" customWidth="1"/>
    <col min="2304" max="2304" width="15.7109375" style="29" customWidth="1"/>
    <col min="2305" max="2309" width="9.140625" style="29"/>
    <col min="2310" max="2310" width="11.7109375" style="29" customWidth="1"/>
    <col min="2311" max="2311" width="4.85546875" style="29" customWidth="1"/>
    <col min="2312" max="2551" width="9.140625" style="29"/>
    <col min="2552" max="2552" width="7.140625" style="29" bestFit="1" customWidth="1"/>
    <col min="2553" max="2553" width="10.140625" style="29" customWidth="1"/>
    <col min="2554" max="2554" width="16.140625" style="29" customWidth="1"/>
    <col min="2555" max="2555" width="11.140625" style="29" customWidth="1"/>
    <col min="2556" max="2556" width="13.28515625" style="29" customWidth="1"/>
    <col min="2557" max="2557" width="16.28515625" style="29" customWidth="1"/>
    <col min="2558" max="2558" width="55.140625" style="29" customWidth="1"/>
    <col min="2559" max="2559" width="22.7109375" style="29" customWidth="1"/>
    <col min="2560" max="2560" width="15.7109375" style="29" customWidth="1"/>
    <col min="2561" max="2565" width="9.140625" style="29"/>
    <col min="2566" max="2566" width="11.7109375" style="29" customWidth="1"/>
    <col min="2567" max="2567" width="4.85546875" style="29" customWidth="1"/>
    <col min="2568" max="2807" width="9.140625" style="29"/>
    <col min="2808" max="2808" width="7.140625" style="29" bestFit="1" customWidth="1"/>
    <col min="2809" max="2809" width="10.140625" style="29" customWidth="1"/>
    <col min="2810" max="2810" width="16.140625" style="29" customWidth="1"/>
    <col min="2811" max="2811" width="11.140625" style="29" customWidth="1"/>
    <col min="2812" max="2812" width="13.28515625" style="29" customWidth="1"/>
    <col min="2813" max="2813" width="16.28515625" style="29" customWidth="1"/>
    <col min="2814" max="2814" width="55.140625" style="29" customWidth="1"/>
    <col min="2815" max="2815" width="22.7109375" style="29" customWidth="1"/>
    <col min="2816" max="2816" width="15.7109375" style="29" customWidth="1"/>
    <col min="2817" max="2821" width="9.140625" style="29"/>
    <col min="2822" max="2822" width="11.7109375" style="29" customWidth="1"/>
    <col min="2823" max="2823" width="4.85546875" style="29" customWidth="1"/>
    <col min="2824" max="3063" width="9.140625" style="29"/>
    <col min="3064" max="3064" width="7.140625" style="29" bestFit="1" customWidth="1"/>
    <col min="3065" max="3065" width="10.140625" style="29" customWidth="1"/>
    <col min="3066" max="3066" width="16.140625" style="29" customWidth="1"/>
    <col min="3067" max="3067" width="11.140625" style="29" customWidth="1"/>
    <col min="3068" max="3068" width="13.28515625" style="29" customWidth="1"/>
    <col min="3069" max="3069" width="16.28515625" style="29" customWidth="1"/>
    <col min="3070" max="3070" width="55.140625" style="29" customWidth="1"/>
    <col min="3071" max="3071" width="22.7109375" style="29" customWidth="1"/>
    <col min="3072" max="3072" width="15.7109375" style="29" customWidth="1"/>
    <col min="3073" max="3077" width="9.140625" style="29"/>
    <col min="3078" max="3078" width="11.7109375" style="29" customWidth="1"/>
    <col min="3079" max="3079" width="4.85546875" style="29" customWidth="1"/>
    <col min="3080" max="3319" width="9.140625" style="29"/>
    <col min="3320" max="3320" width="7.140625" style="29" bestFit="1" customWidth="1"/>
    <col min="3321" max="3321" width="10.140625" style="29" customWidth="1"/>
    <col min="3322" max="3322" width="16.140625" style="29" customWidth="1"/>
    <col min="3323" max="3323" width="11.140625" style="29" customWidth="1"/>
    <col min="3324" max="3324" width="13.28515625" style="29" customWidth="1"/>
    <col min="3325" max="3325" width="16.28515625" style="29" customWidth="1"/>
    <col min="3326" max="3326" width="55.140625" style="29" customWidth="1"/>
    <col min="3327" max="3327" width="22.7109375" style="29" customWidth="1"/>
    <col min="3328" max="3328" width="15.7109375" style="29" customWidth="1"/>
    <col min="3329" max="3333" width="9.140625" style="29"/>
    <col min="3334" max="3334" width="11.7109375" style="29" customWidth="1"/>
    <col min="3335" max="3335" width="4.85546875" style="29" customWidth="1"/>
    <col min="3336" max="3575" width="9.140625" style="29"/>
    <col min="3576" max="3576" width="7.140625" style="29" bestFit="1" customWidth="1"/>
    <col min="3577" max="3577" width="10.140625" style="29" customWidth="1"/>
    <col min="3578" max="3578" width="16.140625" style="29" customWidth="1"/>
    <col min="3579" max="3579" width="11.140625" style="29" customWidth="1"/>
    <col min="3580" max="3580" width="13.28515625" style="29" customWidth="1"/>
    <col min="3581" max="3581" width="16.28515625" style="29" customWidth="1"/>
    <col min="3582" max="3582" width="55.140625" style="29" customWidth="1"/>
    <col min="3583" max="3583" width="22.7109375" style="29" customWidth="1"/>
    <col min="3584" max="3584" width="15.7109375" style="29" customWidth="1"/>
    <col min="3585" max="3589" width="9.140625" style="29"/>
    <col min="3590" max="3590" width="11.7109375" style="29" customWidth="1"/>
    <col min="3591" max="3591" width="4.85546875" style="29" customWidth="1"/>
    <col min="3592" max="3831" width="9.140625" style="29"/>
    <col min="3832" max="3832" width="7.140625" style="29" bestFit="1" customWidth="1"/>
    <col min="3833" max="3833" width="10.140625" style="29" customWidth="1"/>
    <col min="3834" max="3834" width="16.140625" style="29" customWidth="1"/>
    <col min="3835" max="3835" width="11.140625" style="29" customWidth="1"/>
    <col min="3836" max="3836" width="13.28515625" style="29" customWidth="1"/>
    <col min="3837" max="3837" width="16.28515625" style="29" customWidth="1"/>
    <col min="3838" max="3838" width="55.140625" style="29" customWidth="1"/>
    <col min="3839" max="3839" width="22.7109375" style="29" customWidth="1"/>
    <col min="3840" max="3840" width="15.7109375" style="29" customWidth="1"/>
    <col min="3841" max="3845" width="9.140625" style="29"/>
    <col min="3846" max="3846" width="11.7109375" style="29" customWidth="1"/>
    <col min="3847" max="3847" width="4.85546875" style="29" customWidth="1"/>
    <col min="3848" max="4087" width="9.140625" style="29"/>
    <col min="4088" max="4088" width="7.140625" style="29" bestFit="1" customWidth="1"/>
    <col min="4089" max="4089" width="10.140625" style="29" customWidth="1"/>
    <col min="4090" max="4090" width="16.140625" style="29" customWidth="1"/>
    <col min="4091" max="4091" width="11.140625" style="29" customWidth="1"/>
    <col min="4092" max="4092" width="13.28515625" style="29" customWidth="1"/>
    <col min="4093" max="4093" width="16.28515625" style="29" customWidth="1"/>
    <col min="4094" max="4094" width="55.140625" style="29" customWidth="1"/>
    <col min="4095" max="4095" width="22.7109375" style="29" customWidth="1"/>
    <col min="4096" max="4096" width="15.7109375" style="29" customWidth="1"/>
    <col min="4097" max="4101" width="9.140625" style="29"/>
    <col min="4102" max="4102" width="11.7109375" style="29" customWidth="1"/>
    <col min="4103" max="4103" width="4.85546875" style="29" customWidth="1"/>
    <col min="4104" max="4343" width="9.140625" style="29"/>
    <col min="4344" max="4344" width="7.140625" style="29" bestFit="1" customWidth="1"/>
    <col min="4345" max="4345" width="10.140625" style="29" customWidth="1"/>
    <col min="4346" max="4346" width="16.140625" style="29" customWidth="1"/>
    <col min="4347" max="4347" width="11.140625" style="29" customWidth="1"/>
    <col min="4348" max="4348" width="13.28515625" style="29" customWidth="1"/>
    <col min="4349" max="4349" width="16.28515625" style="29" customWidth="1"/>
    <col min="4350" max="4350" width="55.140625" style="29" customWidth="1"/>
    <col min="4351" max="4351" width="22.7109375" style="29" customWidth="1"/>
    <col min="4352" max="4352" width="15.7109375" style="29" customWidth="1"/>
    <col min="4353" max="4357" width="9.140625" style="29"/>
    <col min="4358" max="4358" width="11.7109375" style="29" customWidth="1"/>
    <col min="4359" max="4359" width="4.85546875" style="29" customWidth="1"/>
    <col min="4360" max="4599" width="9.140625" style="29"/>
    <col min="4600" max="4600" width="7.140625" style="29" bestFit="1" customWidth="1"/>
    <col min="4601" max="4601" width="10.140625" style="29" customWidth="1"/>
    <col min="4602" max="4602" width="16.140625" style="29" customWidth="1"/>
    <col min="4603" max="4603" width="11.140625" style="29" customWidth="1"/>
    <col min="4604" max="4604" width="13.28515625" style="29" customWidth="1"/>
    <col min="4605" max="4605" width="16.28515625" style="29" customWidth="1"/>
    <col min="4606" max="4606" width="55.140625" style="29" customWidth="1"/>
    <col min="4607" max="4607" width="22.7109375" style="29" customWidth="1"/>
    <col min="4608" max="4608" width="15.7109375" style="29" customWidth="1"/>
    <col min="4609" max="4613" width="9.140625" style="29"/>
    <col min="4614" max="4614" width="11.7109375" style="29" customWidth="1"/>
    <col min="4615" max="4615" width="4.85546875" style="29" customWidth="1"/>
    <col min="4616" max="4855" width="9.140625" style="29"/>
    <col min="4856" max="4856" width="7.140625" style="29" bestFit="1" customWidth="1"/>
    <col min="4857" max="4857" width="10.140625" style="29" customWidth="1"/>
    <col min="4858" max="4858" width="16.140625" style="29" customWidth="1"/>
    <col min="4859" max="4859" width="11.140625" style="29" customWidth="1"/>
    <col min="4860" max="4860" width="13.28515625" style="29" customWidth="1"/>
    <col min="4861" max="4861" width="16.28515625" style="29" customWidth="1"/>
    <col min="4862" max="4862" width="55.140625" style="29" customWidth="1"/>
    <col min="4863" max="4863" width="22.7109375" style="29" customWidth="1"/>
    <col min="4864" max="4864" width="15.7109375" style="29" customWidth="1"/>
    <col min="4865" max="4869" width="9.140625" style="29"/>
    <col min="4870" max="4870" width="11.7109375" style="29" customWidth="1"/>
    <col min="4871" max="4871" width="4.85546875" style="29" customWidth="1"/>
    <col min="4872" max="5111" width="9.140625" style="29"/>
    <col min="5112" max="5112" width="7.140625" style="29" bestFit="1" customWidth="1"/>
    <col min="5113" max="5113" width="10.140625" style="29" customWidth="1"/>
    <col min="5114" max="5114" width="16.140625" style="29" customWidth="1"/>
    <col min="5115" max="5115" width="11.140625" style="29" customWidth="1"/>
    <col min="5116" max="5116" width="13.28515625" style="29" customWidth="1"/>
    <col min="5117" max="5117" width="16.28515625" style="29" customWidth="1"/>
    <col min="5118" max="5118" width="55.140625" style="29" customWidth="1"/>
    <col min="5119" max="5119" width="22.7109375" style="29" customWidth="1"/>
    <col min="5120" max="5120" width="15.7109375" style="29" customWidth="1"/>
    <col min="5121" max="5125" width="9.140625" style="29"/>
    <col min="5126" max="5126" width="11.7109375" style="29" customWidth="1"/>
    <col min="5127" max="5127" width="4.85546875" style="29" customWidth="1"/>
    <col min="5128" max="5367" width="9.140625" style="29"/>
    <col min="5368" max="5368" width="7.140625" style="29" bestFit="1" customWidth="1"/>
    <col min="5369" max="5369" width="10.140625" style="29" customWidth="1"/>
    <col min="5370" max="5370" width="16.140625" style="29" customWidth="1"/>
    <col min="5371" max="5371" width="11.140625" style="29" customWidth="1"/>
    <col min="5372" max="5372" width="13.28515625" style="29" customWidth="1"/>
    <col min="5373" max="5373" width="16.28515625" style="29" customWidth="1"/>
    <col min="5374" max="5374" width="55.140625" style="29" customWidth="1"/>
    <col min="5375" max="5375" width="22.7109375" style="29" customWidth="1"/>
    <col min="5376" max="5376" width="15.7109375" style="29" customWidth="1"/>
    <col min="5377" max="5381" width="9.140625" style="29"/>
    <col min="5382" max="5382" width="11.7109375" style="29" customWidth="1"/>
    <col min="5383" max="5383" width="4.85546875" style="29" customWidth="1"/>
    <col min="5384" max="5623" width="9.140625" style="29"/>
    <col min="5624" max="5624" width="7.140625" style="29" bestFit="1" customWidth="1"/>
    <col min="5625" max="5625" width="10.140625" style="29" customWidth="1"/>
    <col min="5626" max="5626" width="16.140625" style="29" customWidth="1"/>
    <col min="5627" max="5627" width="11.140625" style="29" customWidth="1"/>
    <col min="5628" max="5628" width="13.28515625" style="29" customWidth="1"/>
    <col min="5629" max="5629" width="16.28515625" style="29" customWidth="1"/>
    <col min="5630" max="5630" width="55.140625" style="29" customWidth="1"/>
    <col min="5631" max="5631" width="22.7109375" style="29" customWidth="1"/>
    <col min="5632" max="5632" width="15.7109375" style="29" customWidth="1"/>
    <col min="5633" max="5637" width="9.140625" style="29"/>
    <col min="5638" max="5638" width="11.7109375" style="29" customWidth="1"/>
    <col min="5639" max="5639" width="4.85546875" style="29" customWidth="1"/>
    <col min="5640" max="5879" width="9.140625" style="29"/>
    <col min="5880" max="5880" width="7.140625" style="29" bestFit="1" customWidth="1"/>
    <col min="5881" max="5881" width="10.140625" style="29" customWidth="1"/>
    <col min="5882" max="5882" width="16.140625" style="29" customWidth="1"/>
    <col min="5883" max="5883" width="11.140625" style="29" customWidth="1"/>
    <col min="5884" max="5884" width="13.28515625" style="29" customWidth="1"/>
    <col min="5885" max="5885" width="16.28515625" style="29" customWidth="1"/>
    <col min="5886" max="5886" width="55.140625" style="29" customWidth="1"/>
    <col min="5887" max="5887" width="22.7109375" style="29" customWidth="1"/>
    <col min="5888" max="5888" width="15.7109375" style="29" customWidth="1"/>
    <col min="5889" max="5893" width="9.140625" style="29"/>
    <col min="5894" max="5894" width="11.7109375" style="29" customWidth="1"/>
    <col min="5895" max="5895" width="4.85546875" style="29" customWidth="1"/>
    <col min="5896" max="6135" width="9.140625" style="29"/>
    <col min="6136" max="6136" width="7.140625" style="29" bestFit="1" customWidth="1"/>
    <col min="6137" max="6137" width="10.140625" style="29" customWidth="1"/>
    <col min="6138" max="6138" width="16.140625" style="29" customWidth="1"/>
    <col min="6139" max="6139" width="11.140625" style="29" customWidth="1"/>
    <col min="6140" max="6140" width="13.28515625" style="29" customWidth="1"/>
    <col min="6141" max="6141" width="16.28515625" style="29" customWidth="1"/>
    <col min="6142" max="6142" width="55.140625" style="29" customWidth="1"/>
    <col min="6143" max="6143" width="22.7109375" style="29" customWidth="1"/>
    <col min="6144" max="6144" width="15.7109375" style="29" customWidth="1"/>
    <col min="6145" max="6149" width="9.140625" style="29"/>
    <col min="6150" max="6150" width="11.7109375" style="29" customWidth="1"/>
    <col min="6151" max="6151" width="4.85546875" style="29" customWidth="1"/>
    <col min="6152" max="6391" width="9.140625" style="29"/>
    <col min="6392" max="6392" width="7.140625" style="29" bestFit="1" customWidth="1"/>
    <col min="6393" max="6393" width="10.140625" style="29" customWidth="1"/>
    <col min="6394" max="6394" width="16.140625" style="29" customWidth="1"/>
    <col min="6395" max="6395" width="11.140625" style="29" customWidth="1"/>
    <col min="6396" max="6396" width="13.28515625" style="29" customWidth="1"/>
    <col min="6397" max="6397" width="16.28515625" style="29" customWidth="1"/>
    <col min="6398" max="6398" width="55.140625" style="29" customWidth="1"/>
    <col min="6399" max="6399" width="22.7109375" style="29" customWidth="1"/>
    <col min="6400" max="6400" width="15.7109375" style="29" customWidth="1"/>
    <col min="6401" max="6405" width="9.140625" style="29"/>
    <col min="6406" max="6406" width="11.7109375" style="29" customWidth="1"/>
    <col min="6407" max="6407" width="4.85546875" style="29" customWidth="1"/>
    <col min="6408" max="6647" width="9.140625" style="29"/>
    <col min="6648" max="6648" width="7.140625" style="29" bestFit="1" customWidth="1"/>
    <col min="6649" max="6649" width="10.140625" style="29" customWidth="1"/>
    <col min="6650" max="6650" width="16.140625" style="29" customWidth="1"/>
    <col min="6651" max="6651" width="11.140625" style="29" customWidth="1"/>
    <col min="6652" max="6652" width="13.28515625" style="29" customWidth="1"/>
    <col min="6653" max="6653" width="16.28515625" style="29" customWidth="1"/>
    <col min="6654" max="6654" width="55.140625" style="29" customWidth="1"/>
    <col min="6655" max="6655" width="22.7109375" style="29" customWidth="1"/>
    <col min="6656" max="6656" width="15.7109375" style="29" customWidth="1"/>
    <col min="6657" max="6661" width="9.140625" style="29"/>
    <col min="6662" max="6662" width="11.7109375" style="29" customWidth="1"/>
    <col min="6663" max="6663" width="4.85546875" style="29" customWidth="1"/>
    <col min="6664" max="6903" width="9.140625" style="29"/>
    <col min="6904" max="6904" width="7.140625" style="29" bestFit="1" customWidth="1"/>
    <col min="6905" max="6905" width="10.140625" style="29" customWidth="1"/>
    <col min="6906" max="6906" width="16.140625" style="29" customWidth="1"/>
    <col min="6907" max="6907" width="11.140625" style="29" customWidth="1"/>
    <col min="6908" max="6908" width="13.28515625" style="29" customWidth="1"/>
    <col min="6909" max="6909" width="16.28515625" style="29" customWidth="1"/>
    <col min="6910" max="6910" width="55.140625" style="29" customWidth="1"/>
    <col min="6911" max="6911" width="22.7109375" style="29" customWidth="1"/>
    <col min="6912" max="6912" width="15.7109375" style="29" customWidth="1"/>
    <col min="6913" max="6917" width="9.140625" style="29"/>
    <col min="6918" max="6918" width="11.7109375" style="29" customWidth="1"/>
    <col min="6919" max="6919" width="4.85546875" style="29" customWidth="1"/>
    <col min="6920" max="7159" width="9.140625" style="29"/>
    <col min="7160" max="7160" width="7.140625" style="29" bestFit="1" customWidth="1"/>
    <col min="7161" max="7161" width="10.140625" style="29" customWidth="1"/>
    <col min="7162" max="7162" width="16.140625" style="29" customWidth="1"/>
    <col min="7163" max="7163" width="11.140625" style="29" customWidth="1"/>
    <col min="7164" max="7164" width="13.28515625" style="29" customWidth="1"/>
    <col min="7165" max="7165" width="16.28515625" style="29" customWidth="1"/>
    <col min="7166" max="7166" width="55.140625" style="29" customWidth="1"/>
    <col min="7167" max="7167" width="22.7109375" style="29" customWidth="1"/>
    <col min="7168" max="7168" width="15.7109375" style="29" customWidth="1"/>
    <col min="7169" max="7173" width="9.140625" style="29"/>
    <col min="7174" max="7174" width="11.7109375" style="29" customWidth="1"/>
    <col min="7175" max="7175" width="4.85546875" style="29" customWidth="1"/>
    <col min="7176" max="7415" width="9.140625" style="29"/>
    <col min="7416" max="7416" width="7.140625" style="29" bestFit="1" customWidth="1"/>
    <col min="7417" max="7417" width="10.140625" style="29" customWidth="1"/>
    <col min="7418" max="7418" width="16.140625" style="29" customWidth="1"/>
    <col min="7419" max="7419" width="11.140625" style="29" customWidth="1"/>
    <col min="7420" max="7420" width="13.28515625" style="29" customWidth="1"/>
    <col min="7421" max="7421" width="16.28515625" style="29" customWidth="1"/>
    <col min="7422" max="7422" width="55.140625" style="29" customWidth="1"/>
    <col min="7423" max="7423" width="22.7109375" style="29" customWidth="1"/>
    <col min="7424" max="7424" width="15.7109375" style="29" customWidth="1"/>
    <col min="7425" max="7429" width="9.140625" style="29"/>
    <col min="7430" max="7430" width="11.7109375" style="29" customWidth="1"/>
    <col min="7431" max="7431" width="4.85546875" style="29" customWidth="1"/>
    <col min="7432" max="7671" width="9.140625" style="29"/>
    <col min="7672" max="7672" width="7.140625" style="29" bestFit="1" customWidth="1"/>
    <col min="7673" max="7673" width="10.140625" style="29" customWidth="1"/>
    <col min="7674" max="7674" width="16.140625" style="29" customWidth="1"/>
    <col min="7675" max="7675" width="11.140625" style="29" customWidth="1"/>
    <col min="7676" max="7676" width="13.28515625" style="29" customWidth="1"/>
    <col min="7677" max="7677" width="16.28515625" style="29" customWidth="1"/>
    <col min="7678" max="7678" width="55.140625" style="29" customWidth="1"/>
    <col min="7679" max="7679" width="22.7109375" style="29" customWidth="1"/>
    <col min="7680" max="7680" width="15.7109375" style="29" customWidth="1"/>
    <col min="7681" max="7685" width="9.140625" style="29"/>
    <col min="7686" max="7686" width="11.7109375" style="29" customWidth="1"/>
    <col min="7687" max="7687" width="4.85546875" style="29" customWidth="1"/>
    <col min="7688" max="7927" width="9.140625" style="29"/>
    <col min="7928" max="7928" width="7.140625" style="29" bestFit="1" customWidth="1"/>
    <col min="7929" max="7929" width="10.140625" style="29" customWidth="1"/>
    <col min="7930" max="7930" width="16.140625" style="29" customWidth="1"/>
    <col min="7931" max="7931" width="11.140625" style="29" customWidth="1"/>
    <col min="7932" max="7932" width="13.28515625" style="29" customWidth="1"/>
    <col min="7933" max="7933" width="16.28515625" style="29" customWidth="1"/>
    <col min="7934" max="7934" width="55.140625" style="29" customWidth="1"/>
    <col min="7935" max="7935" width="22.7109375" style="29" customWidth="1"/>
    <col min="7936" max="7936" width="15.7109375" style="29" customWidth="1"/>
    <col min="7937" max="7941" width="9.140625" style="29"/>
    <col min="7942" max="7942" width="11.7109375" style="29" customWidth="1"/>
    <col min="7943" max="7943" width="4.85546875" style="29" customWidth="1"/>
    <col min="7944" max="8183" width="9.140625" style="29"/>
    <col min="8184" max="8184" width="7.140625" style="29" bestFit="1" customWidth="1"/>
    <col min="8185" max="8185" width="10.140625" style="29" customWidth="1"/>
    <col min="8186" max="8186" width="16.140625" style="29" customWidth="1"/>
    <col min="8187" max="8187" width="11.140625" style="29" customWidth="1"/>
    <col min="8188" max="8188" width="13.28515625" style="29" customWidth="1"/>
    <col min="8189" max="8189" width="16.28515625" style="29" customWidth="1"/>
    <col min="8190" max="8190" width="55.140625" style="29" customWidth="1"/>
    <col min="8191" max="8191" width="22.7109375" style="29" customWidth="1"/>
    <col min="8192" max="8192" width="15.7109375" style="29" customWidth="1"/>
    <col min="8193" max="8197" width="9.140625" style="29"/>
    <col min="8198" max="8198" width="11.7109375" style="29" customWidth="1"/>
    <col min="8199" max="8199" width="4.85546875" style="29" customWidth="1"/>
    <col min="8200" max="8439" width="9.140625" style="29"/>
    <col min="8440" max="8440" width="7.140625" style="29" bestFit="1" customWidth="1"/>
    <col min="8441" max="8441" width="10.140625" style="29" customWidth="1"/>
    <col min="8442" max="8442" width="16.140625" style="29" customWidth="1"/>
    <col min="8443" max="8443" width="11.140625" style="29" customWidth="1"/>
    <col min="8444" max="8444" width="13.28515625" style="29" customWidth="1"/>
    <col min="8445" max="8445" width="16.28515625" style="29" customWidth="1"/>
    <col min="8446" max="8446" width="55.140625" style="29" customWidth="1"/>
    <col min="8447" max="8447" width="22.7109375" style="29" customWidth="1"/>
    <col min="8448" max="8448" width="15.7109375" style="29" customWidth="1"/>
    <col min="8449" max="8453" width="9.140625" style="29"/>
    <col min="8454" max="8454" width="11.7109375" style="29" customWidth="1"/>
    <col min="8455" max="8455" width="4.85546875" style="29" customWidth="1"/>
    <col min="8456" max="8695" width="9.140625" style="29"/>
    <col min="8696" max="8696" width="7.140625" style="29" bestFit="1" customWidth="1"/>
    <col min="8697" max="8697" width="10.140625" style="29" customWidth="1"/>
    <col min="8698" max="8698" width="16.140625" style="29" customWidth="1"/>
    <col min="8699" max="8699" width="11.140625" style="29" customWidth="1"/>
    <col min="8700" max="8700" width="13.28515625" style="29" customWidth="1"/>
    <col min="8701" max="8701" width="16.28515625" style="29" customWidth="1"/>
    <col min="8702" max="8702" width="55.140625" style="29" customWidth="1"/>
    <col min="8703" max="8703" width="22.7109375" style="29" customWidth="1"/>
    <col min="8704" max="8704" width="15.7109375" style="29" customWidth="1"/>
    <col min="8705" max="8709" width="9.140625" style="29"/>
    <col min="8710" max="8710" width="11.7109375" style="29" customWidth="1"/>
    <col min="8711" max="8711" width="4.85546875" style="29" customWidth="1"/>
    <col min="8712" max="8951" width="9.140625" style="29"/>
    <col min="8952" max="8952" width="7.140625" style="29" bestFit="1" customWidth="1"/>
    <col min="8953" max="8953" width="10.140625" style="29" customWidth="1"/>
    <col min="8954" max="8954" width="16.140625" style="29" customWidth="1"/>
    <col min="8955" max="8955" width="11.140625" style="29" customWidth="1"/>
    <col min="8956" max="8956" width="13.28515625" style="29" customWidth="1"/>
    <col min="8957" max="8957" width="16.28515625" style="29" customWidth="1"/>
    <col min="8958" max="8958" width="55.140625" style="29" customWidth="1"/>
    <col min="8959" max="8959" width="22.7109375" style="29" customWidth="1"/>
    <col min="8960" max="8960" width="15.7109375" style="29" customWidth="1"/>
    <col min="8961" max="8965" width="9.140625" style="29"/>
    <col min="8966" max="8966" width="11.7109375" style="29" customWidth="1"/>
    <col min="8967" max="8967" width="4.85546875" style="29" customWidth="1"/>
    <col min="8968" max="9207" width="9.140625" style="29"/>
    <col min="9208" max="9208" width="7.140625" style="29" bestFit="1" customWidth="1"/>
    <col min="9209" max="9209" width="10.140625" style="29" customWidth="1"/>
    <col min="9210" max="9210" width="16.140625" style="29" customWidth="1"/>
    <col min="9211" max="9211" width="11.140625" style="29" customWidth="1"/>
    <col min="9212" max="9212" width="13.28515625" style="29" customWidth="1"/>
    <col min="9213" max="9213" width="16.28515625" style="29" customWidth="1"/>
    <col min="9214" max="9214" width="55.140625" style="29" customWidth="1"/>
    <col min="9215" max="9215" width="22.7109375" style="29" customWidth="1"/>
    <col min="9216" max="9216" width="15.7109375" style="29" customWidth="1"/>
    <col min="9217" max="9221" width="9.140625" style="29"/>
    <col min="9222" max="9222" width="11.7109375" style="29" customWidth="1"/>
    <col min="9223" max="9223" width="4.85546875" style="29" customWidth="1"/>
    <col min="9224" max="9463" width="9.140625" style="29"/>
    <col min="9464" max="9464" width="7.140625" style="29" bestFit="1" customWidth="1"/>
    <col min="9465" max="9465" width="10.140625" style="29" customWidth="1"/>
    <col min="9466" max="9466" width="16.140625" style="29" customWidth="1"/>
    <col min="9467" max="9467" width="11.140625" style="29" customWidth="1"/>
    <col min="9468" max="9468" width="13.28515625" style="29" customWidth="1"/>
    <col min="9469" max="9469" width="16.28515625" style="29" customWidth="1"/>
    <col min="9470" max="9470" width="55.140625" style="29" customWidth="1"/>
    <col min="9471" max="9471" width="22.7109375" style="29" customWidth="1"/>
    <col min="9472" max="9472" width="15.7109375" style="29" customWidth="1"/>
    <col min="9473" max="9477" width="9.140625" style="29"/>
    <col min="9478" max="9478" width="11.7109375" style="29" customWidth="1"/>
    <col min="9479" max="9479" width="4.85546875" style="29" customWidth="1"/>
    <col min="9480" max="9719" width="9.140625" style="29"/>
    <col min="9720" max="9720" width="7.140625" style="29" bestFit="1" customWidth="1"/>
    <col min="9721" max="9721" width="10.140625" style="29" customWidth="1"/>
    <col min="9722" max="9722" width="16.140625" style="29" customWidth="1"/>
    <col min="9723" max="9723" width="11.140625" style="29" customWidth="1"/>
    <col min="9724" max="9724" width="13.28515625" style="29" customWidth="1"/>
    <col min="9725" max="9725" width="16.28515625" style="29" customWidth="1"/>
    <col min="9726" max="9726" width="55.140625" style="29" customWidth="1"/>
    <col min="9727" max="9727" width="22.7109375" style="29" customWidth="1"/>
    <col min="9728" max="9728" width="15.7109375" style="29" customWidth="1"/>
    <col min="9729" max="9733" width="9.140625" style="29"/>
    <col min="9734" max="9734" width="11.7109375" style="29" customWidth="1"/>
    <col min="9735" max="9735" width="4.85546875" style="29" customWidth="1"/>
    <col min="9736" max="9975" width="9.140625" style="29"/>
    <col min="9976" max="9976" width="7.140625" style="29" bestFit="1" customWidth="1"/>
    <col min="9977" max="9977" width="10.140625" style="29" customWidth="1"/>
    <col min="9978" max="9978" width="16.140625" style="29" customWidth="1"/>
    <col min="9979" max="9979" width="11.140625" style="29" customWidth="1"/>
    <col min="9980" max="9980" width="13.28515625" style="29" customWidth="1"/>
    <col min="9981" max="9981" width="16.28515625" style="29" customWidth="1"/>
    <col min="9982" max="9982" width="55.140625" style="29" customWidth="1"/>
    <col min="9983" max="9983" width="22.7109375" style="29" customWidth="1"/>
    <col min="9984" max="9984" width="15.7109375" style="29" customWidth="1"/>
    <col min="9985" max="9989" width="9.140625" style="29"/>
    <col min="9990" max="9990" width="11.7109375" style="29" customWidth="1"/>
    <col min="9991" max="9991" width="4.85546875" style="29" customWidth="1"/>
    <col min="9992" max="10231" width="9.140625" style="29"/>
    <col min="10232" max="10232" width="7.140625" style="29" bestFit="1" customWidth="1"/>
    <col min="10233" max="10233" width="10.140625" style="29" customWidth="1"/>
    <col min="10234" max="10234" width="16.140625" style="29" customWidth="1"/>
    <col min="10235" max="10235" width="11.140625" style="29" customWidth="1"/>
    <col min="10236" max="10236" width="13.28515625" style="29" customWidth="1"/>
    <col min="10237" max="10237" width="16.28515625" style="29" customWidth="1"/>
    <col min="10238" max="10238" width="55.140625" style="29" customWidth="1"/>
    <col min="10239" max="10239" width="22.7109375" style="29" customWidth="1"/>
    <col min="10240" max="10240" width="15.7109375" style="29" customWidth="1"/>
    <col min="10241" max="10245" width="9.140625" style="29"/>
    <col min="10246" max="10246" width="11.7109375" style="29" customWidth="1"/>
    <col min="10247" max="10247" width="4.85546875" style="29" customWidth="1"/>
    <col min="10248" max="10487" width="9.140625" style="29"/>
    <col min="10488" max="10488" width="7.140625" style="29" bestFit="1" customWidth="1"/>
    <col min="10489" max="10489" width="10.140625" style="29" customWidth="1"/>
    <col min="10490" max="10490" width="16.140625" style="29" customWidth="1"/>
    <col min="10491" max="10491" width="11.140625" style="29" customWidth="1"/>
    <col min="10492" max="10492" width="13.28515625" style="29" customWidth="1"/>
    <col min="10493" max="10493" width="16.28515625" style="29" customWidth="1"/>
    <col min="10494" max="10494" width="55.140625" style="29" customWidth="1"/>
    <col min="10495" max="10495" width="22.7109375" style="29" customWidth="1"/>
    <col min="10496" max="10496" width="15.7109375" style="29" customWidth="1"/>
    <col min="10497" max="10501" width="9.140625" style="29"/>
    <col min="10502" max="10502" width="11.7109375" style="29" customWidth="1"/>
    <col min="10503" max="10503" width="4.85546875" style="29" customWidth="1"/>
    <col min="10504" max="10743" width="9.140625" style="29"/>
    <col min="10744" max="10744" width="7.140625" style="29" bestFit="1" customWidth="1"/>
    <col min="10745" max="10745" width="10.140625" style="29" customWidth="1"/>
    <col min="10746" max="10746" width="16.140625" style="29" customWidth="1"/>
    <col min="10747" max="10747" width="11.140625" style="29" customWidth="1"/>
    <col min="10748" max="10748" width="13.28515625" style="29" customWidth="1"/>
    <col min="10749" max="10749" width="16.28515625" style="29" customWidth="1"/>
    <col min="10750" max="10750" width="55.140625" style="29" customWidth="1"/>
    <col min="10751" max="10751" width="22.7109375" style="29" customWidth="1"/>
    <col min="10752" max="10752" width="15.7109375" style="29" customWidth="1"/>
    <col min="10753" max="10757" width="9.140625" style="29"/>
    <col min="10758" max="10758" width="11.7109375" style="29" customWidth="1"/>
    <col min="10759" max="10759" width="4.85546875" style="29" customWidth="1"/>
    <col min="10760" max="10999" width="9.140625" style="29"/>
    <col min="11000" max="11000" width="7.140625" style="29" bestFit="1" customWidth="1"/>
    <col min="11001" max="11001" width="10.140625" style="29" customWidth="1"/>
    <col min="11002" max="11002" width="16.140625" style="29" customWidth="1"/>
    <col min="11003" max="11003" width="11.140625" style="29" customWidth="1"/>
    <col min="11004" max="11004" width="13.28515625" style="29" customWidth="1"/>
    <col min="11005" max="11005" width="16.28515625" style="29" customWidth="1"/>
    <col min="11006" max="11006" width="55.140625" style="29" customWidth="1"/>
    <col min="11007" max="11007" width="22.7109375" style="29" customWidth="1"/>
    <col min="11008" max="11008" width="15.7109375" style="29" customWidth="1"/>
    <col min="11009" max="11013" width="9.140625" style="29"/>
    <col min="11014" max="11014" width="11.7109375" style="29" customWidth="1"/>
    <col min="11015" max="11015" width="4.85546875" style="29" customWidth="1"/>
    <col min="11016" max="11255" width="9.140625" style="29"/>
    <col min="11256" max="11256" width="7.140625" style="29" bestFit="1" customWidth="1"/>
    <col min="11257" max="11257" width="10.140625" style="29" customWidth="1"/>
    <col min="11258" max="11258" width="16.140625" style="29" customWidth="1"/>
    <col min="11259" max="11259" width="11.140625" style="29" customWidth="1"/>
    <col min="11260" max="11260" width="13.28515625" style="29" customWidth="1"/>
    <col min="11261" max="11261" width="16.28515625" style="29" customWidth="1"/>
    <col min="11262" max="11262" width="55.140625" style="29" customWidth="1"/>
    <col min="11263" max="11263" width="22.7109375" style="29" customWidth="1"/>
    <col min="11264" max="11264" width="15.7109375" style="29" customWidth="1"/>
    <col min="11265" max="11269" width="9.140625" style="29"/>
    <col min="11270" max="11270" width="11.7109375" style="29" customWidth="1"/>
    <col min="11271" max="11271" width="4.85546875" style="29" customWidth="1"/>
    <col min="11272" max="11511" width="9.140625" style="29"/>
    <col min="11512" max="11512" width="7.140625" style="29" bestFit="1" customWidth="1"/>
    <col min="11513" max="11513" width="10.140625" style="29" customWidth="1"/>
    <col min="11514" max="11514" width="16.140625" style="29" customWidth="1"/>
    <col min="11515" max="11515" width="11.140625" style="29" customWidth="1"/>
    <col min="11516" max="11516" width="13.28515625" style="29" customWidth="1"/>
    <col min="11517" max="11517" width="16.28515625" style="29" customWidth="1"/>
    <col min="11518" max="11518" width="55.140625" style="29" customWidth="1"/>
    <col min="11519" max="11519" width="22.7109375" style="29" customWidth="1"/>
    <col min="11520" max="11520" width="15.7109375" style="29" customWidth="1"/>
    <col min="11521" max="11525" width="9.140625" style="29"/>
    <col min="11526" max="11526" width="11.7109375" style="29" customWidth="1"/>
    <col min="11527" max="11527" width="4.85546875" style="29" customWidth="1"/>
    <col min="11528" max="11767" width="9.140625" style="29"/>
    <col min="11768" max="11768" width="7.140625" style="29" bestFit="1" customWidth="1"/>
    <col min="11769" max="11769" width="10.140625" style="29" customWidth="1"/>
    <col min="11770" max="11770" width="16.140625" style="29" customWidth="1"/>
    <col min="11771" max="11771" width="11.140625" style="29" customWidth="1"/>
    <col min="11772" max="11772" width="13.28515625" style="29" customWidth="1"/>
    <col min="11773" max="11773" width="16.28515625" style="29" customWidth="1"/>
    <col min="11774" max="11774" width="55.140625" style="29" customWidth="1"/>
    <col min="11775" max="11775" width="22.7109375" style="29" customWidth="1"/>
    <col min="11776" max="11776" width="15.7109375" style="29" customWidth="1"/>
    <col min="11777" max="11781" width="9.140625" style="29"/>
    <col min="11782" max="11782" width="11.7109375" style="29" customWidth="1"/>
    <col min="11783" max="11783" width="4.85546875" style="29" customWidth="1"/>
    <col min="11784" max="12023" width="9.140625" style="29"/>
    <col min="12024" max="12024" width="7.140625" style="29" bestFit="1" customWidth="1"/>
    <col min="12025" max="12025" width="10.140625" style="29" customWidth="1"/>
    <col min="12026" max="12026" width="16.140625" style="29" customWidth="1"/>
    <col min="12027" max="12027" width="11.140625" style="29" customWidth="1"/>
    <col min="12028" max="12028" width="13.28515625" style="29" customWidth="1"/>
    <col min="12029" max="12029" width="16.28515625" style="29" customWidth="1"/>
    <col min="12030" max="12030" width="55.140625" style="29" customWidth="1"/>
    <col min="12031" max="12031" width="22.7109375" style="29" customWidth="1"/>
    <col min="12032" max="12032" width="15.7109375" style="29" customWidth="1"/>
    <col min="12033" max="12037" width="9.140625" style="29"/>
    <col min="12038" max="12038" width="11.7109375" style="29" customWidth="1"/>
    <col min="12039" max="12039" width="4.85546875" style="29" customWidth="1"/>
    <col min="12040" max="12279" width="9.140625" style="29"/>
    <col min="12280" max="12280" width="7.140625" style="29" bestFit="1" customWidth="1"/>
    <col min="12281" max="12281" width="10.140625" style="29" customWidth="1"/>
    <col min="12282" max="12282" width="16.140625" style="29" customWidth="1"/>
    <col min="12283" max="12283" width="11.140625" style="29" customWidth="1"/>
    <col min="12284" max="12284" width="13.28515625" style="29" customWidth="1"/>
    <col min="12285" max="12285" width="16.28515625" style="29" customWidth="1"/>
    <col min="12286" max="12286" width="55.140625" style="29" customWidth="1"/>
    <col min="12287" max="12287" width="22.7109375" style="29" customWidth="1"/>
    <col min="12288" max="12288" width="15.7109375" style="29" customWidth="1"/>
    <col min="12289" max="12293" width="9.140625" style="29"/>
    <col min="12294" max="12294" width="11.7109375" style="29" customWidth="1"/>
    <col min="12295" max="12295" width="4.85546875" style="29" customWidth="1"/>
    <col min="12296" max="12535" width="9.140625" style="29"/>
    <col min="12536" max="12536" width="7.140625" style="29" bestFit="1" customWidth="1"/>
    <col min="12537" max="12537" width="10.140625" style="29" customWidth="1"/>
    <col min="12538" max="12538" width="16.140625" style="29" customWidth="1"/>
    <col min="12539" max="12539" width="11.140625" style="29" customWidth="1"/>
    <col min="12540" max="12540" width="13.28515625" style="29" customWidth="1"/>
    <col min="12541" max="12541" width="16.28515625" style="29" customWidth="1"/>
    <col min="12542" max="12542" width="55.140625" style="29" customWidth="1"/>
    <col min="12543" max="12543" width="22.7109375" style="29" customWidth="1"/>
    <col min="12544" max="12544" width="15.7109375" style="29" customWidth="1"/>
    <col min="12545" max="12549" width="9.140625" style="29"/>
    <col min="12550" max="12550" width="11.7109375" style="29" customWidth="1"/>
    <col min="12551" max="12551" width="4.85546875" style="29" customWidth="1"/>
    <col min="12552" max="12791" width="9.140625" style="29"/>
    <col min="12792" max="12792" width="7.140625" style="29" bestFit="1" customWidth="1"/>
    <col min="12793" max="12793" width="10.140625" style="29" customWidth="1"/>
    <col min="12794" max="12794" width="16.140625" style="29" customWidth="1"/>
    <col min="12795" max="12795" width="11.140625" style="29" customWidth="1"/>
    <col min="12796" max="12796" width="13.28515625" style="29" customWidth="1"/>
    <col min="12797" max="12797" width="16.28515625" style="29" customWidth="1"/>
    <col min="12798" max="12798" width="55.140625" style="29" customWidth="1"/>
    <col min="12799" max="12799" width="22.7109375" style="29" customWidth="1"/>
    <col min="12800" max="12800" width="15.7109375" style="29" customWidth="1"/>
    <col min="12801" max="12805" width="9.140625" style="29"/>
    <col min="12806" max="12806" width="11.7109375" style="29" customWidth="1"/>
    <col min="12807" max="12807" width="4.85546875" style="29" customWidth="1"/>
    <col min="12808" max="13047" width="9.140625" style="29"/>
    <col min="13048" max="13048" width="7.140625" style="29" bestFit="1" customWidth="1"/>
    <col min="13049" max="13049" width="10.140625" style="29" customWidth="1"/>
    <col min="13050" max="13050" width="16.140625" style="29" customWidth="1"/>
    <col min="13051" max="13051" width="11.140625" style="29" customWidth="1"/>
    <col min="13052" max="13052" width="13.28515625" style="29" customWidth="1"/>
    <col min="13053" max="13053" width="16.28515625" style="29" customWidth="1"/>
    <col min="13054" max="13054" width="55.140625" style="29" customWidth="1"/>
    <col min="13055" max="13055" width="22.7109375" style="29" customWidth="1"/>
    <col min="13056" max="13056" width="15.7109375" style="29" customWidth="1"/>
    <col min="13057" max="13061" width="9.140625" style="29"/>
    <col min="13062" max="13062" width="11.7109375" style="29" customWidth="1"/>
    <col min="13063" max="13063" width="4.85546875" style="29" customWidth="1"/>
    <col min="13064" max="13303" width="9.140625" style="29"/>
    <col min="13304" max="13304" width="7.140625" style="29" bestFit="1" customWidth="1"/>
    <col min="13305" max="13305" width="10.140625" style="29" customWidth="1"/>
    <col min="13306" max="13306" width="16.140625" style="29" customWidth="1"/>
    <col min="13307" max="13307" width="11.140625" style="29" customWidth="1"/>
    <col min="13308" max="13308" width="13.28515625" style="29" customWidth="1"/>
    <col min="13309" max="13309" width="16.28515625" style="29" customWidth="1"/>
    <col min="13310" max="13310" width="55.140625" style="29" customWidth="1"/>
    <col min="13311" max="13311" width="22.7109375" style="29" customWidth="1"/>
    <col min="13312" max="13312" width="15.7109375" style="29" customWidth="1"/>
    <col min="13313" max="13317" width="9.140625" style="29"/>
    <col min="13318" max="13318" width="11.7109375" style="29" customWidth="1"/>
    <col min="13319" max="13319" width="4.85546875" style="29" customWidth="1"/>
    <col min="13320" max="13559" width="9.140625" style="29"/>
    <col min="13560" max="13560" width="7.140625" style="29" bestFit="1" customWidth="1"/>
    <col min="13561" max="13561" width="10.140625" style="29" customWidth="1"/>
    <col min="13562" max="13562" width="16.140625" style="29" customWidth="1"/>
    <col min="13563" max="13563" width="11.140625" style="29" customWidth="1"/>
    <col min="13564" max="13564" width="13.28515625" style="29" customWidth="1"/>
    <col min="13565" max="13565" width="16.28515625" style="29" customWidth="1"/>
    <col min="13566" max="13566" width="55.140625" style="29" customWidth="1"/>
    <col min="13567" max="13567" width="22.7109375" style="29" customWidth="1"/>
    <col min="13568" max="13568" width="15.7109375" style="29" customWidth="1"/>
    <col min="13569" max="13573" width="9.140625" style="29"/>
    <col min="13574" max="13574" width="11.7109375" style="29" customWidth="1"/>
    <col min="13575" max="13575" width="4.85546875" style="29" customWidth="1"/>
    <col min="13576" max="13815" width="9.140625" style="29"/>
    <col min="13816" max="13816" width="7.140625" style="29" bestFit="1" customWidth="1"/>
    <col min="13817" max="13817" width="10.140625" style="29" customWidth="1"/>
    <col min="13818" max="13818" width="16.140625" style="29" customWidth="1"/>
    <col min="13819" max="13819" width="11.140625" style="29" customWidth="1"/>
    <col min="13820" max="13820" width="13.28515625" style="29" customWidth="1"/>
    <col min="13821" max="13821" width="16.28515625" style="29" customWidth="1"/>
    <col min="13822" max="13822" width="55.140625" style="29" customWidth="1"/>
    <col min="13823" max="13823" width="22.7109375" style="29" customWidth="1"/>
    <col min="13824" max="13824" width="15.7109375" style="29" customWidth="1"/>
    <col min="13825" max="13829" width="9.140625" style="29"/>
    <col min="13830" max="13830" width="11.7109375" style="29" customWidth="1"/>
    <col min="13831" max="13831" width="4.85546875" style="29" customWidth="1"/>
    <col min="13832" max="14071" width="9.140625" style="29"/>
    <col min="14072" max="14072" width="7.140625" style="29" bestFit="1" customWidth="1"/>
    <col min="14073" max="14073" width="10.140625" style="29" customWidth="1"/>
    <col min="14074" max="14074" width="16.140625" style="29" customWidth="1"/>
    <col min="14075" max="14075" width="11.140625" style="29" customWidth="1"/>
    <col min="14076" max="14076" width="13.28515625" style="29" customWidth="1"/>
    <col min="14077" max="14077" width="16.28515625" style="29" customWidth="1"/>
    <col min="14078" max="14078" width="55.140625" style="29" customWidth="1"/>
    <col min="14079" max="14079" width="22.7109375" style="29" customWidth="1"/>
    <col min="14080" max="14080" width="15.7109375" style="29" customWidth="1"/>
    <col min="14081" max="14085" width="9.140625" style="29"/>
    <col min="14086" max="14086" width="11.7109375" style="29" customWidth="1"/>
    <col min="14087" max="14087" width="4.85546875" style="29" customWidth="1"/>
    <col min="14088" max="14327" width="9.140625" style="29"/>
    <col min="14328" max="14328" width="7.140625" style="29" bestFit="1" customWidth="1"/>
    <col min="14329" max="14329" width="10.140625" style="29" customWidth="1"/>
    <col min="14330" max="14330" width="16.140625" style="29" customWidth="1"/>
    <col min="14331" max="14331" width="11.140625" style="29" customWidth="1"/>
    <col min="14332" max="14332" width="13.28515625" style="29" customWidth="1"/>
    <col min="14333" max="14333" width="16.28515625" style="29" customWidth="1"/>
    <col min="14334" max="14334" width="55.140625" style="29" customWidth="1"/>
    <col min="14335" max="14335" width="22.7109375" style="29" customWidth="1"/>
    <col min="14336" max="14336" width="15.7109375" style="29" customWidth="1"/>
    <col min="14337" max="14341" width="9.140625" style="29"/>
    <col min="14342" max="14342" width="11.7109375" style="29" customWidth="1"/>
    <col min="14343" max="14343" width="4.85546875" style="29" customWidth="1"/>
    <col min="14344" max="14583" width="9.140625" style="29"/>
    <col min="14584" max="14584" width="7.140625" style="29" bestFit="1" customWidth="1"/>
    <col min="14585" max="14585" width="10.140625" style="29" customWidth="1"/>
    <col min="14586" max="14586" width="16.140625" style="29" customWidth="1"/>
    <col min="14587" max="14587" width="11.140625" style="29" customWidth="1"/>
    <col min="14588" max="14588" width="13.28515625" style="29" customWidth="1"/>
    <col min="14589" max="14589" width="16.28515625" style="29" customWidth="1"/>
    <col min="14590" max="14590" width="55.140625" style="29" customWidth="1"/>
    <col min="14591" max="14591" width="22.7109375" style="29" customWidth="1"/>
    <col min="14592" max="14592" width="15.7109375" style="29" customWidth="1"/>
    <col min="14593" max="14597" width="9.140625" style="29"/>
    <col min="14598" max="14598" width="11.7109375" style="29" customWidth="1"/>
    <col min="14599" max="14599" width="4.85546875" style="29" customWidth="1"/>
    <col min="14600" max="14839" width="9.140625" style="29"/>
    <col min="14840" max="14840" width="7.140625" style="29" bestFit="1" customWidth="1"/>
    <col min="14841" max="14841" width="10.140625" style="29" customWidth="1"/>
    <col min="14842" max="14842" width="16.140625" style="29" customWidth="1"/>
    <col min="14843" max="14843" width="11.140625" style="29" customWidth="1"/>
    <col min="14844" max="14844" width="13.28515625" style="29" customWidth="1"/>
    <col min="14845" max="14845" width="16.28515625" style="29" customWidth="1"/>
    <col min="14846" max="14846" width="55.140625" style="29" customWidth="1"/>
    <col min="14847" max="14847" width="22.7109375" style="29" customWidth="1"/>
    <col min="14848" max="14848" width="15.7109375" style="29" customWidth="1"/>
    <col min="14849" max="14853" width="9.140625" style="29"/>
    <col min="14854" max="14854" width="11.7109375" style="29" customWidth="1"/>
    <col min="14855" max="14855" width="4.85546875" style="29" customWidth="1"/>
    <col min="14856" max="15095" width="9.140625" style="29"/>
    <col min="15096" max="15096" width="7.140625" style="29" bestFit="1" customWidth="1"/>
    <col min="15097" max="15097" width="10.140625" style="29" customWidth="1"/>
    <col min="15098" max="15098" width="16.140625" style="29" customWidth="1"/>
    <col min="15099" max="15099" width="11.140625" style="29" customWidth="1"/>
    <col min="15100" max="15100" width="13.28515625" style="29" customWidth="1"/>
    <col min="15101" max="15101" width="16.28515625" style="29" customWidth="1"/>
    <col min="15102" max="15102" width="55.140625" style="29" customWidth="1"/>
    <col min="15103" max="15103" width="22.7109375" style="29" customWidth="1"/>
    <col min="15104" max="15104" width="15.7109375" style="29" customWidth="1"/>
    <col min="15105" max="15109" width="9.140625" style="29"/>
    <col min="15110" max="15110" width="11.7109375" style="29" customWidth="1"/>
    <col min="15111" max="15111" width="4.85546875" style="29" customWidth="1"/>
    <col min="15112" max="15351" width="9.140625" style="29"/>
    <col min="15352" max="15352" width="7.140625" style="29" bestFit="1" customWidth="1"/>
    <col min="15353" max="15353" width="10.140625" style="29" customWidth="1"/>
    <col min="15354" max="15354" width="16.140625" style="29" customWidth="1"/>
    <col min="15355" max="15355" width="11.140625" style="29" customWidth="1"/>
    <col min="15356" max="15356" width="13.28515625" style="29" customWidth="1"/>
    <col min="15357" max="15357" width="16.28515625" style="29" customWidth="1"/>
    <col min="15358" max="15358" width="55.140625" style="29" customWidth="1"/>
    <col min="15359" max="15359" width="22.7109375" style="29" customWidth="1"/>
    <col min="15360" max="15360" width="15.7109375" style="29" customWidth="1"/>
    <col min="15361" max="15365" width="9.140625" style="29"/>
    <col min="15366" max="15366" width="11.7109375" style="29" customWidth="1"/>
    <col min="15367" max="15367" width="4.85546875" style="29" customWidth="1"/>
    <col min="15368" max="15607" width="9.140625" style="29"/>
    <col min="15608" max="15608" width="7.140625" style="29" bestFit="1" customWidth="1"/>
    <col min="15609" max="15609" width="10.140625" style="29" customWidth="1"/>
    <col min="15610" max="15610" width="16.140625" style="29" customWidth="1"/>
    <col min="15611" max="15611" width="11.140625" style="29" customWidth="1"/>
    <col min="15612" max="15612" width="13.28515625" style="29" customWidth="1"/>
    <col min="15613" max="15613" width="16.28515625" style="29" customWidth="1"/>
    <col min="15614" max="15614" width="55.140625" style="29" customWidth="1"/>
    <col min="15615" max="15615" width="22.7109375" style="29" customWidth="1"/>
    <col min="15616" max="15616" width="15.7109375" style="29" customWidth="1"/>
    <col min="15617" max="15621" width="9.140625" style="29"/>
    <col min="15622" max="15622" width="11.7109375" style="29" customWidth="1"/>
    <col min="15623" max="15623" width="4.85546875" style="29" customWidth="1"/>
    <col min="15624" max="15863" width="9.140625" style="29"/>
    <col min="15864" max="15864" width="7.140625" style="29" bestFit="1" customWidth="1"/>
    <col min="15865" max="15865" width="10.140625" style="29" customWidth="1"/>
    <col min="15866" max="15866" width="16.140625" style="29" customWidth="1"/>
    <col min="15867" max="15867" width="11.140625" style="29" customWidth="1"/>
    <col min="15868" max="15868" width="13.28515625" style="29" customWidth="1"/>
    <col min="15869" max="15869" width="16.28515625" style="29" customWidth="1"/>
    <col min="15870" max="15870" width="55.140625" style="29" customWidth="1"/>
    <col min="15871" max="15871" width="22.7109375" style="29" customWidth="1"/>
    <col min="15872" max="15872" width="15.7109375" style="29" customWidth="1"/>
    <col min="15873" max="15877" width="9.140625" style="29"/>
    <col min="15878" max="15878" width="11.7109375" style="29" customWidth="1"/>
    <col min="15879" max="15879" width="4.85546875" style="29" customWidth="1"/>
    <col min="15880" max="16119" width="9.140625" style="29"/>
    <col min="16120" max="16120" width="7.140625" style="29" bestFit="1" customWidth="1"/>
    <col min="16121" max="16121" width="10.140625" style="29" customWidth="1"/>
    <col min="16122" max="16122" width="16.140625" style="29" customWidth="1"/>
    <col min="16123" max="16123" width="11.140625" style="29" customWidth="1"/>
    <col min="16124" max="16124" width="13.28515625" style="29" customWidth="1"/>
    <col min="16125" max="16125" width="16.28515625" style="29" customWidth="1"/>
    <col min="16126" max="16126" width="55.140625" style="29" customWidth="1"/>
    <col min="16127" max="16127" width="22.7109375" style="29" customWidth="1"/>
    <col min="16128" max="16128" width="15.7109375" style="29" customWidth="1"/>
    <col min="16129" max="16133" width="9.140625" style="29"/>
    <col min="16134" max="16134" width="11.7109375" style="29" customWidth="1"/>
    <col min="16135" max="16135" width="4.85546875" style="29" customWidth="1"/>
    <col min="16136" max="16384" width="9.140625" style="29"/>
  </cols>
  <sheetData>
    <row r="1" spans="1:6" ht="25.5" x14ac:dyDescent="0.2">
      <c r="A1" s="287" t="s">
        <v>258</v>
      </c>
      <c r="B1" s="288" t="s">
        <v>4246</v>
      </c>
      <c r="C1" s="289" t="s">
        <v>260</v>
      </c>
      <c r="D1" s="290" t="s">
        <v>2887</v>
      </c>
      <c r="E1" s="291" t="s">
        <v>872</v>
      </c>
    </row>
    <row r="2" spans="1:6" x14ac:dyDescent="0.2">
      <c r="A2" s="293" t="s">
        <v>261</v>
      </c>
      <c r="B2" s="281" t="s">
        <v>873</v>
      </c>
      <c r="C2" s="282">
        <v>172963.23</v>
      </c>
      <c r="D2" s="294" t="s">
        <v>349</v>
      </c>
      <c r="E2" s="283" t="s">
        <v>874</v>
      </c>
    </row>
    <row r="3" spans="1:6" x14ac:dyDescent="0.2">
      <c r="A3" s="293" t="s">
        <v>263</v>
      </c>
      <c r="B3" s="281" t="s">
        <v>875</v>
      </c>
      <c r="C3" s="282">
        <v>85306.85</v>
      </c>
      <c r="D3" s="294" t="s">
        <v>349</v>
      </c>
      <c r="E3" s="283" t="s">
        <v>874</v>
      </c>
    </row>
    <row r="4" spans="1:6" x14ac:dyDescent="0.2">
      <c r="A4" s="293" t="s">
        <v>264</v>
      </c>
      <c r="B4" s="281" t="s">
        <v>876</v>
      </c>
      <c r="C4" s="282">
        <v>559942.16</v>
      </c>
      <c r="D4" s="294" t="s">
        <v>349</v>
      </c>
      <c r="E4" s="283" t="s">
        <v>874</v>
      </c>
      <c r="F4" s="295"/>
    </row>
    <row r="5" spans="1:6" x14ac:dyDescent="0.2">
      <c r="A5" s="293" t="s">
        <v>265</v>
      </c>
      <c r="B5" s="281" t="s">
        <v>877</v>
      </c>
      <c r="C5" s="282">
        <v>39110.35</v>
      </c>
      <c r="D5" s="294" t="s">
        <v>349</v>
      </c>
      <c r="E5" s="283" t="s">
        <v>874</v>
      </c>
      <c r="F5" s="295"/>
    </row>
    <row r="6" spans="1:6" x14ac:dyDescent="0.2">
      <c r="A6" s="293" t="s">
        <v>266</v>
      </c>
      <c r="B6" s="281" t="s">
        <v>878</v>
      </c>
      <c r="C6" s="282">
        <v>546564.68999999994</v>
      </c>
      <c r="D6" s="294" t="s">
        <v>349</v>
      </c>
      <c r="E6" s="283" t="s">
        <v>874</v>
      </c>
      <c r="F6" s="295"/>
    </row>
    <row r="7" spans="1:6" x14ac:dyDescent="0.2">
      <c r="A7" s="293" t="s">
        <v>267</v>
      </c>
      <c r="B7" s="281" t="s">
        <v>879</v>
      </c>
      <c r="C7" s="282">
        <v>30739.75</v>
      </c>
      <c r="D7" s="294" t="s">
        <v>349</v>
      </c>
      <c r="E7" s="283" t="s">
        <v>874</v>
      </c>
      <c r="F7" s="295"/>
    </row>
    <row r="8" spans="1:6" x14ac:dyDescent="0.2">
      <c r="A8" s="293" t="s">
        <v>268</v>
      </c>
      <c r="B8" s="281" t="s">
        <v>880</v>
      </c>
      <c r="C8" s="282">
        <v>544946.40999999992</v>
      </c>
      <c r="D8" s="294" t="s">
        <v>349</v>
      </c>
      <c r="E8" s="283" t="s">
        <v>874</v>
      </c>
      <c r="F8" s="295"/>
    </row>
    <row r="9" spans="1:6" x14ac:dyDescent="0.2">
      <c r="A9" s="293" t="s">
        <v>269</v>
      </c>
      <c r="B9" s="281" t="s">
        <v>881</v>
      </c>
      <c r="C9" s="282">
        <v>265005.98</v>
      </c>
      <c r="D9" s="294" t="s">
        <v>349</v>
      </c>
      <c r="E9" s="283" t="s">
        <v>874</v>
      </c>
      <c r="F9" s="295"/>
    </row>
    <row r="10" spans="1:6" x14ac:dyDescent="0.2">
      <c r="A10" s="293" t="s">
        <v>270</v>
      </c>
      <c r="B10" s="281" t="s">
        <v>882</v>
      </c>
      <c r="C10" s="282">
        <v>382319.51</v>
      </c>
      <c r="D10" s="294" t="s">
        <v>349</v>
      </c>
      <c r="E10" s="283" t="s">
        <v>874</v>
      </c>
      <c r="F10" s="295"/>
    </row>
    <row r="11" spans="1:6" x14ac:dyDescent="0.2">
      <c r="A11" s="293" t="s">
        <v>271</v>
      </c>
      <c r="B11" s="281" t="s">
        <v>883</v>
      </c>
      <c r="C11" s="282">
        <v>116794.97</v>
      </c>
      <c r="D11" s="294" t="s">
        <v>349</v>
      </c>
      <c r="E11" s="283" t="s">
        <v>884</v>
      </c>
      <c r="F11" s="295"/>
    </row>
    <row r="12" spans="1:6" x14ac:dyDescent="0.2">
      <c r="A12" s="293" t="s">
        <v>272</v>
      </c>
      <c r="B12" s="281" t="s">
        <v>885</v>
      </c>
      <c r="C12" s="282">
        <v>28256</v>
      </c>
      <c r="D12" s="294" t="s">
        <v>349</v>
      </c>
      <c r="E12" s="283" t="s">
        <v>884</v>
      </c>
      <c r="F12" s="295"/>
    </row>
    <row r="13" spans="1:6" x14ac:dyDescent="0.2">
      <c r="A13" s="293" t="s">
        <v>273</v>
      </c>
      <c r="B13" s="281" t="s">
        <v>886</v>
      </c>
      <c r="C13" s="282">
        <v>35111.33</v>
      </c>
      <c r="D13" s="294" t="s">
        <v>349</v>
      </c>
      <c r="E13" s="283" t="s">
        <v>884</v>
      </c>
      <c r="F13" s="295"/>
    </row>
    <row r="14" spans="1:6" x14ac:dyDescent="0.2">
      <c r="A14" s="293" t="s">
        <v>274</v>
      </c>
      <c r="B14" s="281" t="s">
        <v>887</v>
      </c>
      <c r="C14" s="282">
        <v>109719.61</v>
      </c>
      <c r="D14" s="294" t="s">
        <v>349</v>
      </c>
      <c r="E14" s="283" t="s">
        <v>884</v>
      </c>
      <c r="F14" s="295"/>
    </row>
    <row r="15" spans="1:6" x14ac:dyDescent="0.2">
      <c r="A15" s="293" t="s">
        <v>275</v>
      </c>
      <c r="B15" s="281" t="s">
        <v>888</v>
      </c>
      <c r="C15" s="282">
        <v>26085.85</v>
      </c>
      <c r="D15" s="294" t="s">
        <v>349</v>
      </c>
      <c r="E15" s="283" t="s">
        <v>884</v>
      </c>
      <c r="F15" s="295"/>
    </row>
    <row r="16" spans="1:6" x14ac:dyDescent="0.2">
      <c r="A16" s="293" t="s">
        <v>276</v>
      </c>
      <c r="B16" s="281" t="s">
        <v>888</v>
      </c>
      <c r="C16" s="282">
        <v>36821.65</v>
      </c>
      <c r="D16" s="294" t="s">
        <v>349</v>
      </c>
      <c r="E16" s="283" t="s">
        <v>874</v>
      </c>
      <c r="F16" s="295"/>
    </row>
    <row r="17" spans="1:6" x14ac:dyDescent="0.2">
      <c r="A17" s="293" t="s">
        <v>277</v>
      </c>
      <c r="B17" s="281" t="s">
        <v>889</v>
      </c>
      <c r="C17" s="282">
        <v>59353.15</v>
      </c>
      <c r="D17" s="294" t="s">
        <v>349</v>
      </c>
      <c r="E17" s="283" t="s">
        <v>874</v>
      </c>
      <c r="F17" s="295"/>
    </row>
    <row r="18" spans="1:6" x14ac:dyDescent="0.2">
      <c r="A18" s="293" t="s">
        <v>278</v>
      </c>
      <c r="B18" s="281" t="s">
        <v>889</v>
      </c>
      <c r="C18" s="282">
        <v>71485.45</v>
      </c>
      <c r="D18" s="294" t="s">
        <v>349</v>
      </c>
      <c r="E18" s="283" t="s">
        <v>874</v>
      </c>
      <c r="F18" s="295"/>
    </row>
    <row r="19" spans="1:6" x14ac:dyDescent="0.2">
      <c r="A19" s="293" t="s">
        <v>279</v>
      </c>
      <c r="B19" s="281" t="s">
        <v>890</v>
      </c>
      <c r="C19" s="282">
        <v>116649.99</v>
      </c>
      <c r="D19" s="294" t="s">
        <v>349</v>
      </c>
      <c r="E19" s="283" t="s">
        <v>874</v>
      </c>
      <c r="F19" s="295"/>
    </row>
    <row r="20" spans="1:6" x14ac:dyDescent="0.2">
      <c r="A20" s="293" t="s">
        <v>280</v>
      </c>
      <c r="B20" s="281" t="s">
        <v>891</v>
      </c>
      <c r="C20" s="282">
        <v>9602.49</v>
      </c>
      <c r="D20" s="294" t="s">
        <v>349</v>
      </c>
      <c r="E20" s="283" t="s">
        <v>874</v>
      </c>
      <c r="F20" s="295"/>
    </row>
    <row r="21" spans="1:6" x14ac:dyDescent="0.2">
      <c r="A21" s="293" t="s">
        <v>281</v>
      </c>
      <c r="B21" s="281" t="s">
        <v>892</v>
      </c>
      <c r="C21" s="282">
        <v>110206.92</v>
      </c>
      <c r="D21" s="294" t="s">
        <v>349</v>
      </c>
      <c r="E21" s="283" t="s">
        <v>874</v>
      </c>
      <c r="F21" s="295"/>
    </row>
    <row r="22" spans="1:6" x14ac:dyDescent="0.2">
      <c r="A22" s="293" t="s">
        <v>282</v>
      </c>
      <c r="B22" s="281" t="s">
        <v>893</v>
      </c>
      <c r="C22" s="282">
        <v>18200.650000000001</v>
      </c>
      <c r="D22" s="294" t="s">
        <v>349</v>
      </c>
      <c r="E22" s="283" t="s">
        <v>884</v>
      </c>
      <c r="F22" s="295"/>
    </row>
    <row r="23" spans="1:6" x14ac:dyDescent="0.2">
      <c r="A23" s="293" t="s">
        <v>283</v>
      </c>
      <c r="B23" s="281" t="s">
        <v>894</v>
      </c>
      <c r="C23" s="282">
        <v>202844.29</v>
      </c>
      <c r="D23" s="294" t="s">
        <v>349</v>
      </c>
      <c r="E23" s="283" t="s">
        <v>884</v>
      </c>
      <c r="F23" s="295"/>
    </row>
    <row r="24" spans="1:6" x14ac:dyDescent="0.2">
      <c r="A24" s="293" t="s">
        <v>284</v>
      </c>
      <c r="B24" s="281" t="s">
        <v>895</v>
      </c>
      <c r="C24" s="282">
        <v>65986.09</v>
      </c>
      <c r="D24" s="294" t="s">
        <v>349</v>
      </c>
      <c r="E24" s="283" t="s">
        <v>884</v>
      </c>
      <c r="F24" s="295"/>
    </row>
    <row r="25" spans="1:6" x14ac:dyDescent="0.2">
      <c r="A25" s="293" t="s">
        <v>285</v>
      </c>
      <c r="B25" s="281" t="s">
        <v>896</v>
      </c>
      <c r="C25" s="282">
        <v>62202.75</v>
      </c>
      <c r="D25" s="294" t="s">
        <v>349</v>
      </c>
      <c r="E25" s="283" t="s">
        <v>884</v>
      </c>
      <c r="F25" s="295"/>
    </row>
    <row r="26" spans="1:6" x14ac:dyDescent="0.2">
      <c r="A26" s="293" t="s">
        <v>286</v>
      </c>
      <c r="B26" s="281" t="s">
        <v>897</v>
      </c>
      <c r="C26" s="282">
        <v>82500.009999999995</v>
      </c>
      <c r="D26" s="294" t="s">
        <v>349</v>
      </c>
      <c r="E26" s="283" t="s">
        <v>884</v>
      </c>
      <c r="F26" s="295"/>
    </row>
    <row r="27" spans="1:6" x14ac:dyDescent="0.2">
      <c r="A27" s="293" t="s">
        <v>287</v>
      </c>
      <c r="B27" s="281" t="s">
        <v>898</v>
      </c>
      <c r="C27" s="282">
        <v>62581.18</v>
      </c>
      <c r="D27" s="294" t="s">
        <v>349</v>
      </c>
      <c r="E27" s="283" t="s">
        <v>884</v>
      </c>
      <c r="F27" s="295"/>
    </row>
    <row r="28" spans="1:6" x14ac:dyDescent="0.2">
      <c r="A28" s="293" t="s">
        <v>288</v>
      </c>
      <c r="B28" s="281" t="s">
        <v>899</v>
      </c>
      <c r="C28" s="282">
        <v>148632.04999999999</v>
      </c>
      <c r="D28" s="294" t="s">
        <v>349</v>
      </c>
      <c r="E28" s="283" t="s">
        <v>884</v>
      </c>
      <c r="F28" s="295"/>
    </row>
    <row r="29" spans="1:6" x14ac:dyDescent="0.2">
      <c r="A29" s="293" t="s">
        <v>289</v>
      </c>
      <c r="B29" s="281" t="s">
        <v>900</v>
      </c>
      <c r="C29" s="282">
        <v>154027.76999999999</v>
      </c>
      <c r="D29" s="294" t="s">
        <v>349</v>
      </c>
      <c r="E29" s="283" t="s">
        <v>884</v>
      </c>
      <c r="F29" s="295"/>
    </row>
    <row r="30" spans="1:6" x14ac:dyDescent="0.2">
      <c r="A30" s="293" t="s">
        <v>290</v>
      </c>
      <c r="B30" s="281" t="s">
        <v>901</v>
      </c>
      <c r="C30" s="282">
        <v>152311.85</v>
      </c>
      <c r="D30" s="294" t="s">
        <v>349</v>
      </c>
      <c r="E30" s="283" t="s">
        <v>884</v>
      </c>
      <c r="F30" s="295"/>
    </row>
    <row r="31" spans="1:6" x14ac:dyDescent="0.2">
      <c r="A31" s="293" t="s">
        <v>291</v>
      </c>
      <c r="B31" s="281" t="s">
        <v>902</v>
      </c>
      <c r="C31" s="282">
        <v>107572.39</v>
      </c>
      <c r="D31" s="294" t="s">
        <v>349</v>
      </c>
      <c r="E31" s="283" t="s">
        <v>874</v>
      </c>
      <c r="F31" s="295"/>
    </row>
    <row r="32" spans="1:6" x14ac:dyDescent="0.2">
      <c r="A32" s="293" t="s">
        <v>292</v>
      </c>
      <c r="B32" s="281" t="s">
        <v>903</v>
      </c>
      <c r="C32" s="282">
        <v>36455.1</v>
      </c>
      <c r="D32" s="294" t="s">
        <v>349</v>
      </c>
      <c r="E32" s="283" t="s">
        <v>884</v>
      </c>
      <c r="F32" s="295"/>
    </row>
    <row r="33" spans="1:6" x14ac:dyDescent="0.2">
      <c r="A33" s="293" t="s">
        <v>293</v>
      </c>
      <c r="B33" s="281" t="s">
        <v>904</v>
      </c>
      <c r="C33" s="282">
        <v>95396.44</v>
      </c>
      <c r="D33" s="294" t="s">
        <v>349</v>
      </c>
      <c r="E33" s="283" t="s">
        <v>874</v>
      </c>
      <c r="F33" s="295"/>
    </row>
    <row r="34" spans="1:6" x14ac:dyDescent="0.2">
      <c r="A34" s="293" t="s">
        <v>294</v>
      </c>
      <c r="B34" s="281" t="s">
        <v>905</v>
      </c>
      <c r="C34" s="282">
        <v>30897.119999999999</v>
      </c>
      <c r="D34" s="294" t="s">
        <v>349</v>
      </c>
      <c r="E34" s="283" t="s">
        <v>874</v>
      </c>
      <c r="F34" s="295"/>
    </row>
    <row r="35" spans="1:6" x14ac:dyDescent="0.2">
      <c r="A35" s="293" t="s">
        <v>295</v>
      </c>
      <c r="B35" s="281" t="s">
        <v>896</v>
      </c>
      <c r="C35" s="282">
        <v>65801.97</v>
      </c>
      <c r="D35" s="294" t="s">
        <v>349</v>
      </c>
      <c r="E35" s="283" t="s">
        <v>874</v>
      </c>
      <c r="F35" s="295"/>
    </row>
    <row r="36" spans="1:6" x14ac:dyDescent="0.2">
      <c r="A36" s="293" t="s">
        <v>296</v>
      </c>
      <c r="B36" s="281" t="s">
        <v>906</v>
      </c>
      <c r="C36" s="282">
        <v>38872.1</v>
      </c>
      <c r="D36" s="294" t="s">
        <v>349</v>
      </c>
      <c r="E36" s="283" t="s">
        <v>874</v>
      </c>
      <c r="F36" s="295"/>
    </row>
    <row r="37" spans="1:6" x14ac:dyDescent="0.2">
      <c r="A37" s="293" t="s">
        <v>297</v>
      </c>
      <c r="B37" s="281" t="s">
        <v>906</v>
      </c>
      <c r="C37" s="282">
        <v>44710.54</v>
      </c>
      <c r="D37" s="294" t="s">
        <v>349</v>
      </c>
      <c r="E37" s="283" t="s">
        <v>874</v>
      </c>
      <c r="F37" s="295"/>
    </row>
    <row r="38" spans="1:6" x14ac:dyDescent="0.2">
      <c r="A38" s="293" t="s">
        <v>298</v>
      </c>
      <c r="B38" s="281" t="s">
        <v>898</v>
      </c>
      <c r="C38" s="282">
        <v>57815.09</v>
      </c>
      <c r="D38" s="294" t="s">
        <v>349</v>
      </c>
      <c r="E38" s="283" t="s">
        <v>874</v>
      </c>
      <c r="F38" s="295"/>
    </row>
    <row r="39" spans="1:6" x14ac:dyDescent="0.2">
      <c r="A39" s="293" t="s">
        <v>299</v>
      </c>
      <c r="B39" s="281" t="s">
        <v>907</v>
      </c>
      <c r="C39" s="282">
        <v>145356.31000000003</v>
      </c>
      <c r="D39" s="294" t="s">
        <v>349</v>
      </c>
      <c r="E39" s="283" t="s">
        <v>874</v>
      </c>
      <c r="F39" s="295"/>
    </row>
    <row r="40" spans="1:6" x14ac:dyDescent="0.2">
      <c r="A40" s="293" t="s">
        <v>300</v>
      </c>
      <c r="B40" s="281" t="s">
        <v>908</v>
      </c>
      <c r="C40" s="282">
        <v>50280.24</v>
      </c>
      <c r="D40" s="294" t="s">
        <v>349</v>
      </c>
      <c r="E40" s="283" t="s">
        <v>874</v>
      </c>
      <c r="F40" s="295"/>
    </row>
    <row r="41" spans="1:6" x14ac:dyDescent="0.2">
      <c r="A41" s="293" t="s">
        <v>301</v>
      </c>
      <c r="B41" s="281" t="s">
        <v>904</v>
      </c>
      <c r="C41" s="282">
        <v>43695.35</v>
      </c>
      <c r="D41" s="294" t="s">
        <v>349</v>
      </c>
      <c r="E41" s="283" t="s">
        <v>874</v>
      </c>
      <c r="F41" s="295"/>
    </row>
    <row r="42" spans="1:6" x14ac:dyDescent="0.2">
      <c r="A42" s="293" t="s">
        <v>302</v>
      </c>
      <c r="B42" s="281" t="s">
        <v>909</v>
      </c>
      <c r="C42" s="282">
        <v>39269.070000000007</v>
      </c>
      <c r="D42" s="294" t="s">
        <v>349</v>
      </c>
      <c r="E42" s="283" t="s">
        <v>874</v>
      </c>
      <c r="F42" s="295"/>
    </row>
    <row r="43" spans="1:6" x14ac:dyDescent="0.2">
      <c r="A43" s="293" t="s">
        <v>303</v>
      </c>
      <c r="B43" s="281" t="s">
        <v>902</v>
      </c>
      <c r="C43" s="282">
        <v>116555.43</v>
      </c>
      <c r="D43" s="294" t="s">
        <v>349</v>
      </c>
      <c r="E43" s="283" t="s">
        <v>874</v>
      </c>
      <c r="F43" s="295"/>
    </row>
    <row r="44" spans="1:6" x14ac:dyDescent="0.2">
      <c r="A44" s="293" t="s">
        <v>304</v>
      </c>
      <c r="B44" s="281" t="s">
        <v>910</v>
      </c>
      <c r="C44" s="282">
        <v>83129.34</v>
      </c>
      <c r="D44" s="294" t="s">
        <v>349</v>
      </c>
      <c r="E44" s="283" t="s">
        <v>874</v>
      </c>
      <c r="F44" s="295"/>
    </row>
    <row r="45" spans="1:6" x14ac:dyDescent="0.2">
      <c r="A45" s="293" t="s">
        <v>305</v>
      </c>
      <c r="B45" s="281" t="s">
        <v>900</v>
      </c>
      <c r="C45" s="282">
        <v>110332.19</v>
      </c>
      <c r="D45" s="294" t="s">
        <v>349</v>
      </c>
      <c r="E45" s="283" t="s">
        <v>874</v>
      </c>
      <c r="F45" s="295"/>
    </row>
    <row r="46" spans="1:6" x14ac:dyDescent="0.2">
      <c r="A46" s="293" t="s">
        <v>306</v>
      </c>
      <c r="B46" s="281" t="s">
        <v>905</v>
      </c>
      <c r="C46" s="282">
        <v>37116.93</v>
      </c>
      <c r="D46" s="294" t="s">
        <v>349</v>
      </c>
      <c r="E46" s="283" t="s">
        <v>874</v>
      </c>
      <c r="F46" s="295"/>
    </row>
    <row r="47" spans="1:6" x14ac:dyDescent="0.2">
      <c r="A47" s="293" t="s">
        <v>307</v>
      </c>
      <c r="B47" s="281" t="s">
        <v>911</v>
      </c>
      <c r="C47" s="282">
        <v>360774.48</v>
      </c>
      <c r="D47" s="294" t="s">
        <v>349</v>
      </c>
      <c r="E47" s="283" t="s">
        <v>874</v>
      </c>
      <c r="F47" s="295"/>
    </row>
    <row r="48" spans="1:6" x14ac:dyDescent="0.2">
      <c r="A48" s="293" t="s">
        <v>308</v>
      </c>
      <c r="B48" s="281" t="s">
        <v>912</v>
      </c>
      <c r="C48" s="282">
        <v>3544.33</v>
      </c>
      <c r="D48" s="294" t="s">
        <v>349</v>
      </c>
      <c r="E48" s="283" t="s">
        <v>874</v>
      </c>
      <c r="F48" s="295"/>
    </row>
    <row r="49" spans="1:6" x14ac:dyDescent="0.2">
      <c r="A49" s="293" t="s">
        <v>309</v>
      </c>
      <c r="B49" s="281" t="s">
        <v>913</v>
      </c>
      <c r="C49" s="282">
        <v>151407.1</v>
      </c>
      <c r="D49" s="294" t="s">
        <v>349</v>
      </c>
      <c r="E49" s="283" t="s">
        <v>874</v>
      </c>
      <c r="F49" s="295"/>
    </row>
    <row r="50" spans="1:6" x14ac:dyDescent="0.2">
      <c r="A50" s="293" t="s">
        <v>310</v>
      </c>
      <c r="B50" s="281" t="s">
        <v>914</v>
      </c>
      <c r="C50" s="282">
        <v>114337.7</v>
      </c>
      <c r="D50" s="294" t="s">
        <v>349</v>
      </c>
      <c r="E50" s="283" t="s">
        <v>884</v>
      </c>
      <c r="F50" s="295"/>
    </row>
    <row r="51" spans="1:6" x14ac:dyDescent="0.2">
      <c r="A51" s="293" t="s">
        <v>311</v>
      </c>
      <c r="B51" s="281" t="s">
        <v>915</v>
      </c>
      <c r="C51" s="282">
        <v>193947.03</v>
      </c>
      <c r="D51" s="294" t="s">
        <v>349</v>
      </c>
      <c r="E51" s="283" t="s">
        <v>874</v>
      </c>
      <c r="F51" s="295"/>
    </row>
    <row r="52" spans="1:6" x14ac:dyDescent="0.2">
      <c r="A52" s="293" t="s">
        <v>312</v>
      </c>
      <c r="B52" s="281" t="s">
        <v>916</v>
      </c>
      <c r="C52" s="282">
        <v>113368.97</v>
      </c>
      <c r="D52" s="294" t="s">
        <v>349</v>
      </c>
      <c r="E52" s="283" t="s">
        <v>874</v>
      </c>
      <c r="F52" s="295"/>
    </row>
    <row r="53" spans="1:6" x14ac:dyDescent="0.2">
      <c r="A53" s="293" t="s">
        <v>313</v>
      </c>
      <c r="B53" s="281" t="s">
        <v>917</v>
      </c>
      <c r="C53" s="282">
        <v>25962.49</v>
      </c>
      <c r="D53" s="294" t="s">
        <v>349</v>
      </c>
      <c r="E53" s="283" t="s">
        <v>874</v>
      </c>
      <c r="F53" s="295"/>
    </row>
    <row r="54" spans="1:6" x14ac:dyDescent="0.2">
      <c r="A54" s="293" t="s">
        <v>314</v>
      </c>
      <c r="B54" s="281" t="s">
        <v>918</v>
      </c>
      <c r="C54" s="282">
        <v>76454.86</v>
      </c>
      <c r="D54" s="294" t="s">
        <v>349</v>
      </c>
      <c r="E54" s="283" t="s">
        <v>874</v>
      </c>
      <c r="F54" s="295"/>
    </row>
    <row r="55" spans="1:6" x14ac:dyDescent="0.2">
      <c r="A55" s="293" t="s">
        <v>315</v>
      </c>
      <c r="B55" s="281" t="s">
        <v>919</v>
      </c>
      <c r="C55" s="282">
        <v>53390.09</v>
      </c>
      <c r="D55" s="294" t="s">
        <v>349</v>
      </c>
      <c r="E55" s="283" t="s">
        <v>874</v>
      </c>
      <c r="F55" s="295"/>
    </row>
    <row r="56" spans="1:6" x14ac:dyDescent="0.2">
      <c r="A56" s="293" t="s">
        <v>316</v>
      </c>
      <c r="B56" s="281" t="s">
        <v>919</v>
      </c>
      <c r="C56" s="282">
        <v>78314.559999999998</v>
      </c>
      <c r="D56" s="294" t="s">
        <v>349</v>
      </c>
      <c r="E56" s="283" t="s">
        <v>874</v>
      </c>
      <c r="F56" s="295"/>
    </row>
    <row r="57" spans="1:6" x14ac:dyDescent="0.2">
      <c r="A57" s="293" t="s">
        <v>317</v>
      </c>
      <c r="B57" s="281" t="s">
        <v>920</v>
      </c>
      <c r="C57" s="282">
        <v>242902.6</v>
      </c>
      <c r="D57" s="294" t="s">
        <v>349</v>
      </c>
      <c r="E57" s="283" t="s">
        <v>874</v>
      </c>
      <c r="F57" s="295"/>
    </row>
    <row r="58" spans="1:6" x14ac:dyDescent="0.2">
      <c r="A58" s="293" t="s">
        <v>318</v>
      </c>
      <c r="B58" s="281" t="s">
        <v>921</v>
      </c>
      <c r="C58" s="282">
        <v>196639.9</v>
      </c>
      <c r="D58" s="294" t="s">
        <v>349</v>
      </c>
      <c r="E58" s="283" t="s">
        <v>874</v>
      </c>
      <c r="F58" s="295"/>
    </row>
    <row r="59" spans="1:6" x14ac:dyDescent="0.2">
      <c r="A59" s="293" t="s">
        <v>319</v>
      </c>
      <c r="B59" s="281" t="s">
        <v>922</v>
      </c>
      <c r="C59" s="282">
        <v>161148.26999999999</v>
      </c>
      <c r="D59" s="294" t="s">
        <v>349</v>
      </c>
      <c r="E59" s="283" t="s">
        <v>874</v>
      </c>
      <c r="F59" s="295"/>
    </row>
    <row r="60" spans="1:6" x14ac:dyDescent="0.2">
      <c r="A60" s="293" t="s">
        <v>320</v>
      </c>
      <c r="B60" s="281" t="s">
        <v>923</v>
      </c>
      <c r="C60" s="282">
        <v>275120.48</v>
      </c>
      <c r="D60" s="294" t="s">
        <v>349</v>
      </c>
      <c r="E60" s="283" t="s">
        <v>874</v>
      </c>
      <c r="F60" s="295"/>
    </row>
    <row r="61" spans="1:6" x14ac:dyDescent="0.2">
      <c r="A61" s="293" t="s">
        <v>321</v>
      </c>
      <c r="B61" s="281" t="s">
        <v>924</v>
      </c>
      <c r="C61" s="282">
        <v>204228.72</v>
      </c>
      <c r="D61" s="294" t="s">
        <v>349</v>
      </c>
      <c r="E61" s="283" t="s">
        <v>874</v>
      </c>
      <c r="F61" s="295"/>
    </row>
    <row r="62" spans="1:6" x14ac:dyDescent="0.2">
      <c r="A62" s="293" t="s">
        <v>322</v>
      </c>
      <c r="B62" s="281" t="s">
        <v>925</v>
      </c>
      <c r="C62" s="282">
        <v>340031.52</v>
      </c>
      <c r="D62" s="294" t="s">
        <v>349</v>
      </c>
      <c r="E62" s="283" t="s">
        <v>874</v>
      </c>
      <c r="F62" s="295"/>
    </row>
    <row r="63" spans="1:6" x14ac:dyDescent="0.2">
      <c r="A63" s="293" t="s">
        <v>323</v>
      </c>
      <c r="B63" s="281" t="s">
        <v>926</v>
      </c>
      <c r="C63" s="282">
        <v>49683.63</v>
      </c>
      <c r="D63" s="294" t="s">
        <v>349</v>
      </c>
      <c r="E63" s="283" t="s">
        <v>874</v>
      </c>
      <c r="F63" s="295"/>
    </row>
    <row r="64" spans="1:6" x14ac:dyDescent="0.2">
      <c r="A64" s="293" t="s">
        <v>324</v>
      </c>
      <c r="B64" s="281" t="s">
        <v>927</v>
      </c>
      <c r="C64" s="282">
        <v>42466.3</v>
      </c>
      <c r="D64" s="294" t="s">
        <v>349</v>
      </c>
      <c r="E64" s="283" t="s">
        <v>874</v>
      </c>
      <c r="F64" s="295"/>
    </row>
    <row r="65" spans="1:6" x14ac:dyDescent="0.2">
      <c r="A65" s="293" t="s">
        <v>325</v>
      </c>
      <c r="B65" s="281" t="s">
        <v>928</v>
      </c>
      <c r="C65" s="282">
        <v>2740382.77</v>
      </c>
      <c r="D65" s="294" t="s">
        <v>349</v>
      </c>
      <c r="E65" s="283" t="s">
        <v>874</v>
      </c>
      <c r="F65" s="295"/>
    </row>
    <row r="66" spans="1:6" x14ac:dyDescent="0.2">
      <c r="A66" s="293" t="s">
        <v>326</v>
      </c>
      <c r="B66" s="281" t="s">
        <v>929</v>
      </c>
      <c r="C66" s="282">
        <v>31891.5</v>
      </c>
      <c r="D66" s="294" t="s">
        <v>349</v>
      </c>
      <c r="E66" s="283" t="s">
        <v>874</v>
      </c>
      <c r="F66" s="295"/>
    </row>
    <row r="67" spans="1:6" x14ac:dyDescent="0.2">
      <c r="A67" s="293" t="s">
        <v>327</v>
      </c>
      <c r="B67" s="281" t="s">
        <v>930</v>
      </c>
      <c r="C67" s="282">
        <v>8617.9</v>
      </c>
      <c r="D67" s="294" t="s">
        <v>349</v>
      </c>
      <c r="E67" s="283" t="s">
        <v>874</v>
      </c>
      <c r="F67" s="295"/>
    </row>
    <row r="68" spans="1:6" x14ac:dyDescent="0.2">
      <c r="A68" s="293" t="s">
        <v>328</v>
      </c>
      <c r="B68" s="281" t="s">
        <v>931</v>
      </c>
      <c r="C68" s="282">
        <v>26785.62</v>
      </c>
      <c r="D68" s="294" t="s">
        <v>349</v>
      </c>
      <c r="E68" s="283" t="s">
        <v>874</v>
      </c>
      <c r="F68" s="295"/>
    </row>
    <row r="69" spans="1:6" x14ac:dyDescent="0.2">
      <c r="A69" s="293" t="s">
        <v>329</v>
      </c>
      <c r="B69" s="281" t="s">
        <v>932</v>
      </c>
      <c r="C69" s="282">
        <v>6582.38</v>
      </c>
      <c r="D69" s="294" t="s">
        <v>349</v>
      </c>
      <c r="E69" s="283" t="s">
        <v>874</v>
      </c>
      <c r="F69" s="295"/>
    </row>
    <row r="70" spans="1:6" x14ac:dyDescent="0.2">
      <c r="A70" s="293" t="s">
        <v>330</v>
      </c>
      <c r="B70" s="281" t="s">
        <v>933</v>
      </c>
      <c r="C70" s="282">
        <v>4907.1499999999996</v>
      </c>
      <c r="D70" s="294" t="s">
        <v>349</v>
      </c>
      <c r="E70" s="283" t="s">
        <v>874</v>
      </c>
      <c r="F70" s="295"/>
    </row>
    <row r="71" spans="1:6" x14ac:dyDescent="0.2">
      <c r="A71" s="293" t="s">
        <v>331</v>
      </c>
      <c r="B71" s="281" t="s">
        <v>934</v>
      </c>
      <c r="C71" s="282">
        <v>28440.47</v>
      </c>
      <c r="D71" s="294" t="s">
        <v>349</v>
      </c>
      <c r="E71" s="283" t="s">
        <v>874</v>
      </c>
      <c r="F71" s="295"/>
    </row>
    <row r="72" spans="1:6" x14ac:dyDescent="0.2">
      <c r="A72" s="293" t="s">
        <v>332</v>
      </c>
      <c r="B72" s="281" t="s">
        <v>935</v>
      </c>
      <c r="C72" s="282">
        <v>5989.34</v>
      </c>
      <c r="D72" s="294" t="s">
        <v>349</v>
      </c>
      <c r="E72" s="283" t="s">
        <v>874</v>
      </c>
      <c r="F72" s="295"/>
    </row>
    <row r="73" spans="1:6" x14ac:dyDescent="0.2">
      <c r="A73" s="293" t="s">
        <v>333</v>
      </c>
      <c r="B73" s="281" t="s">
        <v>936</v>
      </c>
      <c r="C73" s="282">
        <v>36312.449999999997</v>
      </c>
      <c r="D73" s="294" t="s">
        <v>349</v>
      </c>
      <c r="E73" s="283" t="s">
        <v>874</v>
      </c>
      <c r="F73" s="295"/>
    </row>
    <row r="74" spans="1:6" x14ac:dyDescent="0.2">
      <c r="A74" s="293" t="s">
        <v>334</v>
      </c>
      <c r="B74" s="281" t="s">
        <v>937</v>
      </c>
      <c r="C74" s="282">
        <v>7586.94</v>
      </c>
      <c r="D74" s="294" t="s">
        <v>349</v>
      </c>
      <c r="E74" s="283" t="s">
        <v>874</v>
      </c>
      <c r="F74" s="295"/>
    </row>
    <row r="75" spans="1:6" x14ac:dyDescent="0.2">
      <c r="A75" s="293" t="s">
        <v>335</v>
      </c>
      <c r="B75" s="281" t="s">
        <v>938</v>
      </c>
      <c r="C75" s="282">
        <v>30816.59</v>
      </c>
      <c r="D75" s="294" t="s">
        <v>349</v>
      </c>
      <c r="E75" s="283" t="s">
        <v>874</v>
      </c>
      <c r="F75" s="295"/>
    </row>
    <row r="76" spans="1:6" x14ac:dyDescent="0.2">
      <c r="A76" s="293" t="s">
        <v>336</v>
      </c>
      <c r="B76" s="281" t="s">
        <v>939</v>
      </c>
      <c r="C76" s="282">
        <v>8164.67</v>
      </c>
      <c r="D76" s="294" t="s">
        <v>349</v>
      </c>
      <c r="E76" s="283" t="s">
        <v>874</v>
      </c>
      <c r="F76" s="295"/>
    </row>
    <row r="77" spans="1:6" x14ac:dyDescent="0.2">
      <c r="A77" s="293" t="s">
        <v>337</v>
      </c>
      <c r="B77" s="281" t="s">
        <v>940</v>
      </c>
      <c r="C77" s="282">
        <v>30010.95</v>
      </c>
      <c r="D77" s="294" t="s">
        <v>349</v>
      </c>
      <c r="E77" s="283" t="s">
        <v>874</v>
      </c>
      <c r="F77" s="295"/>
    </row>
    <row r="78" spans="1:6" x14ac:dyDescent="0.2">
      <c r="A78" s="293" t="s">
        <v>338</v>
      </c>
      <c r="B78" s="281" t="s">
        <v>941</v>
      </c>
      <c r="C78" s="282">
        <v>8765.57</v>
      </c>
      <c r="D78" s="294" t="s">
        <v>349</v>
      </c>
      <c r="E78" s="283" t="s">
        <v>874</v>
      </c>
      <c r="F78" s="295"/>
    </row>
    <row r="79" spans="1:6" x14ac:dyDescent="0.2">
      <c r="A79" s="293" t="s">
        <v>339</v>
      </c>
      <c r="B79" s="281" t="s">
        <v>983</v>
      </c>
      <c r="C79" s="282">
        <v>30055.35</v>
      </c>
      <c r="D79" s="294" t="s">
        <v>349</v>
      </c>
      <c r="E79" s="283" t="s">
        <v>974</v>
      </c>
      <c r="F79" s="295"/>
    </row>
    <row r="80" spans="1:6" x14ac:dyDescent="0.2">
      <c r="A80" s="293" t="s">
        <v>340</v>
      </c>
      <c r="B80" s="281" t="s">
        <v>942</v>
      </c>
      <c r="C80" s="282">
        <v>25701.78</v>
      </c>
      <c r="D80" s="294" t="s">
        <v>349</v>
      </c>
      <c r="E80" s="283" t="s">
        <v>943</v>
      </c>
      <c r="F80" s="295"/>
    </row>
    <row r="81" spans="1:6" x14ac:dyDescent="0.2">
      <c r="A81" s="293" t="s">
        <v>341</v>
      </c>
      <c r="B81" s="281" t="s">
        <v>944</v>
      </c>
      <c r="C81" s="282">
        <v>46786.25</v>
      </c>
      <c r="D81" s="294" t="s">
        <v>349</v>
      </c>
      <c r="E81" s="283" t="s">
        <v>943</v>
      </c>
      <c r="F81" s="295"/>
    </row>
    <row r="82" spans="1:6" x14ac:dyDescent="0.2">
      <c r="A82" s="293" t="s">
        <v>342</v>
      </c>
      <c r="B82" s="281" t="s">
        <v>945</v>
      </c>
      <c r="C82" s="282">
        <v>80699.66</v>
      </c>
      <c r="D82" s="294" t="s">
        <v>349</v>
      </c>
      <c r="E82" s="283" t="s">
        <v>943</v>
      </c>
      <c r="F82" s="295"/>
    </row>
    <row r="83" spans="1:6" x14ac:dyDescent="0.2">
      <c r="A83" s="293" t="s">
        <v>343</v>
      </c>
      <c r="B83" s="281" t="s">
        <v>946</v>
      </c>
      <c r="C83" s="282">
        <v>145809.30999999997</v>
      </c>
      <c r="D83" s="294" t="s">
        <v>349</v>
      </c>
      <c r="E83" s="283" t="s">
        <v>943</v>
      </c>
      <c r="F83" s="295"/>
    </row>
    <row r="84" spans="1:6" x14ac:dyDescent="0.2">
      <c r="A84" s="293" t="s">
        <v>344</v>
      </c>
      <c r="B84" s="281" t="s">
        <v>947</v>
      </c>
      <c r="C84" s="282">
        <v>17031.72</v>
      </c>
      <c r="D84" s="294" t="s">
        <v>349</v>
      </c>
      <c r="E84" s="283" t="s">
        <v>943</v>
      </c>
      <c r="F84" s="295"/>
    </row>
    <row r="85" spans="1:6" x14ac:dyDescent="0.2">
      <c r="A85" s="293" t="s">
        <v>345</v>
      </c>
      <c r="B85" s="281" t="s">
        <v>948</v>
      </c>
      <c r="C85" s="282">
        <v>97431.24</v>
      </c>
      <c r="D85" s="294" t="s">
        <v>349</v>
      </c>
      <c r="E85" s="283" t="s">
        <v>943</v>
      </c>
      <c r="F85" s="295"/>
    </row>
    <row r="86" spans="1:6" x14ac:dyDescent="0.2">
      <c r="A86" s="293" t="s">
        <v>346</v>
      </c>
      <c r="B86" s="281" t="s">
        <v>949</v>
      </c>
      <c r="C86" s="282">
        <v>88036.53</v>
      </c>
      <c r="D86" s="294" t="s">
        <v>349</v>
      </c>
      <c r="E86" s="283" t="s">
        <v>943</v>
      </c>
      <c r="F86" s="295"/>
    </row>
    <row r="87" spans="1:6" x14ac:dyDescent="0.2">
      <c r="A87" s="293" t="s">
        <v>347</v>
      </c>
      <c r="B87" s="281" t="s">
        <v>950</v>
      </c>
      <c r="C87" s="282">
        <v>5552.22</v>
      </c>
      <c r="D87" s="294" t="s">
        <v>349</v>
      </c>
      <c r="E87" s="283" t="s">
        <v>943</v>
      </c>
      <c r="F87" s="295"/>
    </row>
    <row r="88" spans="1:6" x14ac:dyDescent="0.2">
      <c r="A88" s="293" t="s">
        <v>348</v>
      </c>
      <c r="B88" s="281" t="s">
        <v>951</v>
      </c>
      <c r="C88" s="282">
        <v>18918.16</v>
      </c>
      <c r="D88" s="294" t="s">
        <v>349</v>
      </c>
      <c r="E88" s="283" t="s">
        <v>943</v>
      </c>
      <c r="F88" s="295"/>
    </row>
    <row r="89" spans="1:6" x14ac:dyDescent="0.2">
      <c r="A89" s="293" t="s">
        <v>751</v>
      </c>
      <c r="B89" s="281" t="s">
        <v>952</v>
      </c>
      <c r="C89" s="282">
        <v>38693.89</v>
      </c>
      <c r="D89" s="294" t="s">
        <v>349</v>
      </c>
      <c r="E89" s="283" t="s">
        <v>943</v>
      </c>
      <c r="F89" s="295"/>
    </row>
    <row r="90" spans="1:6" x14ac:dyDescent="0.2">
      <c r="A90" s="293" t="s">
        <v>2889</v>
      </c>
      <c r="B90" s="281" t="s">
        <v>953</v>
      </c>
      <c r="C90" s="282">
        <v>31046.09</v>
      </c>
      <c r="D90" s="294" t="s">
        <v>349</v>
      </c>
      <c r="E90" s="283" t="s">
        <v>943</v>
      </c>
      <c r="F90" s="295"/>
    </row>
    <row r="91" spans="1:6" x14ac:dyDescent="0.2">
      <c r="A91" s="293" t="s">
        <v>2890</v>
      </c>
      <c r="B91" s="281" t="s">
        <v>954</v>
      </c>
      <c r="C91" s="282">
        <v>31432.03</v>
      </c>
      <c r="D91" s="294" t="s">
        <v>349</v>
      </c>
      <c r="E91" s="283" t="s">
        <v>943</v>
      </c>
      <c r="F91" s="295"/>
    </row>
    <row r="92" spans="1:6" x14ac:dyDescent="0.2">
      <c r="A92" s="293" t="s">
        <v>2891</v>
      </c>
      <c r="B92" s="281" t="s">
        <v>955</v>
      </c>
      <c r="C92" s="282">
        <v>42686.559999999998</v>
      </c>
      <c r="D92" s="294" t="s">
        <v>349</v>
      </c>
      <c r="E92" s="283" t="s">
        <v>943</v>
      </c>
      <c r="F92" s="295"/>
    </row>
    <row r="93" spans="1:6" x14ac:dyDescent="0.2">
      <c r="A93" s="293" t="s">
        <v>2892</v>
      </c>
      <c r="B93" s="281" t="s">
        <v>956</v>
      </c>
      <c r="C93" s="282">
        <v>308076.21999999997</v>
      </c>
      <c r="D93" s="294" t="s">
        <v>349</v>
      </c>
      <c r="E93" s="283" t="s">
        <v>943</v>
      </c>
      <c r="F93" s="295"/>
    </row>
    <row r="94" spans="1:6" x14ac:dyDescent="0.2">
      <c r="A94" s="293" t="s">
        <v>2893</v>
      </c>
      <c r="B94" s="281" t="s">
        <v>957</v>
      </c>
      <c r="C94" s="282">
        <v>65937.38</v>
      </c>
      <c r="D94" s="294" t="s">
        <v>349</v>
      </c>
      <c r="E94" s="283" t="s">
        <v>943</v>
      </c>
      <c r="F94" s="295"/>
    </row>
    <row r="95" spans="1:6" x14ac:dyDescent="0.2">
      <c r="A95" s="293" t="s">
        <v>2894</v>
      </c>
      <c r="B95" s="281" t="s">
        <v>958</v>
      </c>
      <c r="C95" s="282">
        <v>54554.27</v>
      </c>
      <c r="D95" s="294" t="s">
        <v>349</v>
      </c>
      <c r="E95" s="283" t="s">
        <v>943</v>
      </c>
      <c r="F95" s="295"/>
    </row>
    <row r="96" spans="1:6" x14ac:dyDescent="0.2">
      <c r="A96" s="293" t="s">
        <v>2895</v>
      </c>
      <c r="B96" s="281" t="s">
        <v>959</v>
      </c>
      <c r="C96" s="282">
        <v>154591.16</v>
      </c>
      <c r="D96" s="294" t="s">
        <v>349</v>
      </c>
      <c r="E96" s="283" t="s">
        <v>943</v>
      </c>
      <c r="F96" s="295"/>
    </row>
    <row r="97" spans="1:6" x14ac:dyDescent="0.2">
      <c r="A97" s="293" t="s">
        <v>2896</v>
      </c>
      <c r="B97" s="281" t="s">
        <v>960</v>
      </c>
      <c r="C97" s="282">
        <v>196164.8</v>
      </c>
      <c r="D97" s="294" t="s">
        <v>349</v>
      </c>
      <c r="E97" s="283" t="s">
        <v>943</v>
      </c>
      <c r="F97" s="295"/>
    </row>
    <row r="98" spans="1:6" x14ac:dyDescent="0.2">
      <c r="A98" s="293" t="s">
        <v>2897</v>
      </c>
      <c r="B98" s="281" t="s">
        <v>961</v>
      </c>
      <c r="C98" s="282">
        <v>6118.85</v>
      </c>
      <c r="D98" s="294" t="s">
        <v>349</v>
      </c>
      <c r="E98" s="283" t="s">
        <v>943</v>
      </c>
      <c r="F98" s="295"/>
    </row>
    <row r="99" spans="1:6" x14ac:dyDescent="0.2">
      <c r="A99" s="293" t="s">
        <v>2898</v>
      </c>
      <c r="B99" s="281" t="s">
        <v>962</v>
      </c>
      <c r="C99" s="282">
        <v>5867.59</v>
      </c>
      <c r="D99" s="294" t="s">
        <v>349</v>
      </c>
      <c r="E99" s="283" t="s">
        <v>943</v>
      </c>
      <c r="F99" s="295"/>
    </row>
    <row r="100" spans="1:6" x14ac:dyDescent="0.2">
      <c r="A100" s="293" t="s">
        <v>2899</v>
      </c>
      <c r="B100" s="281" t="s">
        <v>963</v>
      </c>
      <c r="C100" s="282">
        <v>2008.21</v>
      </c>
      <c r="D100" s="294" t="s">
        <v>349</v>
      </c>
      <c r="E100" s="283" t="s">
        <v>943</v>
      </c>
      <c r="F100" s="295"/>
    </row>
    <row r="101" spans="1:6" x14ac:dyDescent="0.2">
      <c r="A101" s="293" t="s">
        <v>2900</v>
      </c>
      <c r="B101" s="281" t="s">
        <v>964</v>
      </c>
      <c r="C101" s="282">
        <v>3248.48</v>
      </c>
      <c r="D101" s="294" t="s">
        <v>349</v>
      </c>
      <c r="E101" s="283" t="s">
        <v>943</v>
      </c>
      <c r="F101" s="295"/>
    </row>
    <row r="102" spans="1:6" x14ac:dyDescent="0.2">
      <c r="A102" s="293" t="s">
        <v>2963</v>
      </c>
      <c r="B102" s="281" t="s">
        <v>965</v>
      </c>
      <c r="C102" s="282">
        <v>4012.02</v>
      </c>
      <c r="D102" s="294" t="s">
        <v>349</v>
      </c>
      <c r="E102" s="283" t="s">
        <v>943</v>
      </c>
      <c r="F102" s="295"/>
    </row>
    <row r="103" spans="1:6" x14ac:dyDescent="0.2">
      <c r="A103" s="293" t="s">
        <v>2964</v>
      </c>
      <c r="B103" s="281" t="s">
        <v>966</v>
      </c>
      <c r="C103" s="282">
        <v>3877.84</v>
      </c>
      <c r="D103" s="294" t="s">
        <v>349</v>
      </c>
      <c r="E103" s="283" t="s">
        <v>943</v>
      </c>
      <c r="F103" s="295"/>
    </row>
    <row r="104" spans="1:6" x14ac:dyDescent="0.2">
      <c r="A104" s="293" t="s">
        <v>2965</v>
      </c>
      <c r="B104" s="281" t="s">
        <v>967</v>
      </c>
      <c r="C104" s="282">
        <v>108357.02</v>
      </c>
      <c r="D104" s="294" t="s">
        <v>349</v>
      </c>
      <c r="E104" s="283" t="s">
        <v>943</v>
      </c>
      <c r="F104" s="295"/>
    </row>
    <row r="105" spans="1:6" x14ac:dyDescent="0.2">
      <c r="A105" s="293" t="s">
        <v>2966</v>
      </c>
      <c r="B105" s="281" t="s">
        <v>968</v>
      </c>
      <c r="C105" s="282">
        <v>40362.44</v>
      </c>
      <c r="D105" s="294" t="s">
        <v>349</v>
      </c>
      <c r="E105" s="283" t="s">
        <v>943</v>
      </c>
      <c r="F105" s="295"/>
    </row>
    <row r="106" spans="1:6" x14ac:dyDescent="0.2">
      <c r="A106" s="293" t="s">
        <v>2967</v>
      </c>
      <c r="B106" s="281" t="s">
        <v>969</v>
      </c>
      <c r="C106" s="282">
        <v>23376</v>
      </c>
      <c r="D106" s="294" t="s">
        <v>349</v>
      </c>
      <c r="E106" s="283" t="s">
        <v>943</v>
      </c>
      <c r="F106" s="295"/>
    </row>
    <row r="107" spans="1:6" x14ac:dyDescent="0.2">
      <c r="A107" s="293" t="s">
        <v>2968</v>
      </c>
      <c r="B107" s="281" t="s">
        <v>970</v>
      </c>
      <c r="C107" s="282">
        <v>54017.46</v>
      </c>
      <c r="D107" s="294" t="s">
        <v>349</v>
      </c>
      <c r="E107" s="283" t="s">
        <v>943</v>
      </c>
      <c r="F107" s="295"/>
    </row>
    <row r="108" spans="1:6" x14ac:dyDescent="0.2">
      <c r="A108" s="293" t="s">
        <v>2969</v>
      </c>
      <c r="B108" s="281" t="s">
        <v>971</v>
      </c>
      <c r="C108" s="282">
        <v>11826.47</v>
      </c>
      <c r="D108" s="294" t="s">
        <v>349</v>
      </c>
      <c r="E108" s="283" t="s">
        <v>943</v>
      </c>
      <c r="F108" s="295"/>
    </row>
    <row r="109" spans="1:6" x14ac:dyDescent="0.2">
      <c r="A109" s="293" t="s">
        <v>2970</v>
      </c>
      <c r="B109" s="281" t="s">
        <v>972</v>
      </c>
      <c r="C109" s="282">
        <v>122720.11</v>
      </c>
      <c r="D109" s="294" t="s">
        <v>349</v>
      </c>
      <c r="E109" s="283" t="s">
        <v>943</v>
      </c>
      <c r="F109" s="295"/>
    </row>
    <row r="110" spans="1:6" x14ac:dyDescent="0.2">
      <c r="A110" s="293" t="s">
        <v>2971</v>
      </c>
      <c r="B110" s="281" t="s">
        <v>973</v>
      </c>
      <c r="C110" s="282">
        <v>265181.12</v>
      </c>
      <c r="D110" s="294" t="s">
        <v>349</v>
      </c>
      <c r="E110" s="283" t="s">
        <v>974</v>
      </c>
      <c r="F110" s="295"/>
    </row>
    <row r="111" spans="1:6" x14ac:dyDescent="0.2">
      <c r="A111" s="293" t="s">
        <v>2972</v>
      </c>
      <c r="B111" s="281" t="s">
        <v>975</v>
      </c>
      <c r="C111" s="282">
        <v>2052354.41</v>
      </c>
      <c r="D111" s="294" t="s">
        <v>349</v>
      </c>
      <c r="E111" s="283" t="s">
        <v>974</v>
      </c>
      <c r="F111" s="295"/>
    </row>
    <row r="112" spans="1:6" x14ac:dyDescent="0.2">
      <c r="A112" s="293" t="s">
        <v>2973</v>
      </c>
      <c r="B112" s="281" t="s">
        <v>976</v>
      </c>
      <c r="C112" s="282">
        <v>26111.119999999999</v>
      </c>
      <c r="D112" s="294" t="s">
        <v>349</v>
      </c>
      <c r="E112" s="283" t="s">
        <v>974</v>
      </c>
      <c r="F112" s="295"/>
    </row>
    <row r="113" spans="1:6" x14ac:dyDescent="0.2">
      <c r="A113" s="293" t="s">
        <v>2974</v>
      </c>
      <c r="B113" s="281" t="s">
        <v>976</v>
      </c>
      <c r="C113" s="282">
        <v>42224.72</v>
      </c>
      <c r="D113" s="294" t="s">
        <v>349</v>
      </c>
      <c r="E113" s="283" t="s">
        <v>974</v>
      </c>
      <c r="F113" s="295"/>
    </row>
    <row r="114" spans="1:6" x14ac:dyDescent="0.2">
      <c r="A114" s="293" t="s">
        <v>2975</v>
      </c>
      <c r="B114" s="281" t="s">
        <v>977</v>
      </c>
      <c r="C114" s="282">
        <v>34648.51</v>
      </c>
      <c r="D114" s="294" t="s">
        <v>349</v>
      </c>
      <c r="E114" s="283" t="s">
        <v>974</v>
      </c>
      <c r="F114" s="295"/>
    </row>
    <row r="115" spans="1:6" x14ac:dyDescent="0.2">
      <c r="A115" s="293" t="s">
        <v>2976</v>
      </c>
      <c r="B115" s="281" t="s">
        <v>977</v>
      </c>
      <c r="C115" s="282">
        <v>62668.03</v>
      </c>
      <c r="D115" s="294" t="s">
        <v>349</v>
      </c>
      <c r="E115" s="283" t="s">
        <v>974</v>
      </c>
      <c r="F115" s="295"/>
    </row>
    <row r="116" spans="1:6" x14ac:dyDescent="0.2">
      <c r="A116" s="293" t="s">
        <v>2977</v>
      </c>
      <c r="B116" s="281" t="s">
        <v>978</v>
      </c>
      <c r="C116" s="282">
        <v>42303.54</v>
      </c>
      <c r="D116" s="294" t="s">
        <v>349</v>
      </c>
      <c r="E116" s="283" t="s">
        <v>974</v>
      </c>
      <c r="F116" s="295"/>
    </row>
    <row r="117" spans="1:6" x14ac:dyDescent="0.2">
      <c r="A117" s="293" t="s">
        <v>2978</v>
      </c>
      <c r="B117" s="281" t="s">
        <v>979</v>
      </c>
      <c r="C117" s="282">
        <v>24855.200000000001</v>
      </c>
      <c r="D117" s="294" t="s">
        <v>349</v>
      </c>
      <c r="E117" s="283" t="s">
        <v>974</v>
      </c>
      <c r="F117" s="295"/>
    </row>
    <row r="118" spans="1:6" x14ac:dyDescent="0.2">
      <c r="A118" s="293" t="s">
        <v>2979</v>
      </c>
      <c r="B118" s="281" t="s">
        <v>980</v>
      </c>
      <c r="C118" s="282">
        <v>37343.46</v>
      </c>
      <c r="D118" s="294" t="s">
        <v>349</v>
      </c>
      <c r="E118" s="283" t="s">
        <v>974</v>
      </c>
      <c r="F118" s="295"/>
    </row>
    <row r="119" spans="1:6" x14ac:dyDescent="0.2">
      <c r="A119" s="293" t="s">
        <v>2980</v>
      </c>
      <c r="B119" s="281" t="s">
        <v>981</v>
      </c>
      <c r="C119" s="282">
        <v>33152.17</v>
      </c>
      <c r="D119" s="294" t="s">
        <v>349</v>
      </c>
      <c r="E119" s="283" t="s">
        <v>974</v>
      </c>
      <c r="F119" s="295"/>
    </row>
    <row r="120" spans="1:6" x14ac:dyDescent="0.2">
      <c r="A120" s="293" t="s">
        <v>2981</v>
      </c>
      <c r="B120" s="281" t="s">
        <v>981</v>
      </c>
      <c r="C120" s="282">
        <v>12458.89</v>
      </c>
      <c r="D120" s="294" t="s">
        <v>349</v>
      </c>
      <c r="E120" s="283" t="s">
        <v>974</v>
      </c>
      <c r="F120" s="295"/>
    </row>
    <row r="121" spans="1:6" x14ac:dyDescent="0.2">
      <c r="A121" s="293" t="s">
        <v>2982</v>
      </c>
      <c r="B121" s="281" t="s">
        <v>981</v>
      </c>
      <c r="C121" s="282">
        <v>32434.31</v>
      </c>
      <c r="D121" s="294" t="s">
        <v>349</v>
      </c>
      <c r="E121" s="283" t="s">
        <v>974</v>
      </c>
      <c r="F121" s="295"/>
    </row>
    <row r="122" spans="1:6" x14ac:dyDescent="0.2">
      <c r="A122" s="293" t="s">
        <v>2983</v>
      </c>
      <c r="B122" s="281" t="s">
        <v>981</v>
      </c>
      <c r="C122" s="282">
        <v>21108.03</v>
      </c>
      <c r="D122" s="294" t="s">
        <v>349</v>
      </c>
      <c r="E122" s="283" t="s">
        <v>974</v>
      </c>
      <c r="F122" s="295"/>
    </row>
    <row r="123" spans="1:6" x14ac:dyDescent="0.2">
      <c r="A123" s="293" t="s">
        <v>2984</v>
      </c>
      <c r="B123" s="281" t="s">
        <v>982</v>
      </c>
      <c r="C123" s="282">
        <v>10296.6</v>
      </c>
      <c r="D123" s="294" t="s">
        <v>349</v>
      </c>
      <c r="E123" s="283" t="s">
        <v>974</v>
      </c>
      <c r="F123" s="295"/>
    </row>
    <row r="124" spans="1:6" x14ac:dyDescent="0.2">
      <c r="A124" s="293" t="s">
        <v>2985</v>
      </c>
      <c r="B124" s="281" t="s">
        <v>981</v>
      </c>
      <c r="C124" s="282">
        <v>32434.31</v>
      </c>
      <c r="D124" s="294" t="s">
        <v>349</v>
      </c>
      <c r="E124" s="283" t="s">
        <v>974</v>
      </c>
      <c r="F124" s="295"/>
    </row>
    <row r="125" spans="1:6" x14ac:dyDescent="0.2">
      <c r="A125" s="293" t="s">
        <v>2986</v>
      </c>
      <c r="B125" s="281" t="s">
        <v>977</v>
      </c>
      <c r="C125" s="282">
        <v>28236.17</v>
      </c>
      <c r="D125" s="294" t="s">
        <v>349</v>
      </c>
      <c r="E125" s="283" t="s">
        <v>974</v>
      </c>
      <c r="F125" s="295"/>
    </row>
    <row r="126" spans="1:6" x14ac:dyDescent="0.2">
      <c r="A126" s="293" t="s">
        <v>2987</v>
      </c>
      <c r="B126" s="281" t="s">
        <v>977</v>
      </c>
      <c r="C126" s="282">
        <v>14232.72</v>
      </c>
      <c r="D126" s="294" t="s">
        <v>349</v>
      </c>
      <c r="E126" s="283" t="s">
        <v>974</v>
      </c>
      <c r="F126" s="295"/>
    </row>
    <row r="127" spans="1:6" x14ac:dyDescent="0.2">
      <c r="A127" s="293" t="s">
        <v>2988</v>
      </c>
      <c r="B127" s="281" t="s">
        <v>977</v>
      </c>
      <c r="C127" s="282">
        <v>3383.95</v>
      </c>
      <c r="D127" s="294" t="s">
        <v>349</v>
      </c>
      <c r="E127" s="283" t="s">
        <v>974</v>
      </c>
      <c r="F127" s="295"/>
    </row>
    <row r="128" spans="1:6" x14ac:dyDescent="0.2">
      <c r="A128" s="293" t="s">
        <v>2989</v>
      </c>
      <c r="B128" s="281" t="s">
        <v>984</v>
      </c>
      <c r="C128" s="282">
        <v>9982.56</v>
      </c>
      <c r="D128" s="294" t="s">
        <v>349</v>
      </c>
      <c r="E128" s="283" t="s">
        <v>974</v>
      </c>
      <c r="F128" s="295"/>
    </row>
    <row r="129" spans="1:6" x14ac:dyDescent="0.2">
      <c r="A129" s="293" t="s">
        <v>2990</v>
      </c>
      <c r="B129" s="281" t="s">
        <v>985</v>
      </c>
      <c r="C129" s="282">
        <v>16447.32</v>
      </c>
      <c r="D129" s="294" t="s">
        <v>349</v>
      </c>
      <c r="E129" s="283" t="s">
        <v>974</v>
      </c>
      <c r="F129" s="295"/>
    </row>
    <row r="130" spans="1:6" x14ac:dyDescent="0.2">
      <c r="A130" s="293" t="s">
        <v>2991</v>
      </c>
      <c r="B130" s="281" t="s">
        <v>986</v>
      </c>
      <c r="C130" s="282">
        <v>324555.95</v>
      </c>
      <c r="D130" s="294" t="s">
        <v>349</v>
      </c>
      <c r="E130" s="283" t="s">
        <v>974</v>
      </c>
      <c r="F130" s="295"/>
    </row>
    <row r="131" spans="1:6" x14ac:dyDescent="0.2">
      <c r="A131" s="293" t="s">
        <v>2992</v>
      </c>
      <c r="B131" s="281" t="s">
        <v>987</v>
      </c>
      <c r="C131" s="282">
        <v>233874.71</v>
      </c>
      <c r="D131" s="294" t="s">
        <v>349</v>
      </c>
      <c r="E131" s="283" t="s">
        <v>974</v>
      </c>
      <c r="F131" s="295"/>
    </row>
    <row r="132" spans="1:6" x14ac:dyDescent="0.2">
      <c r="A132" s="293" t="s">
        <v>2993</v>
      </c>
      <c r="B132" s="281" t="s">
        <v>988</v>
      </c>
      <c r="C132" s="282">
        <v>146560.61000000002</v>
      </c>
      <c r="D132" s="294" t="s">
        <v>349</v>
      </c>
      <c r="E132" s="283" t="s">
        <v>974</v>
      </c>
      <c r="F132" s="295"/>
    </row>
    <row r="133" spans="1:6" x14ac:dyDescent="0.2">
      <c r="A133" s="293" t="s">
        <v>2994</v>
      </c>
      <c r="B133" s="281" t="s">
        <v>989</v>
      </c>
      <c r="C133" s="282">
        <v>147878.95000000001</v>
      </c>
      <c r="D133" s="294" t="s">
        <v>349</v>
      </c>
      <c r="E133" s="283" t="s">
        <v>974</v>
      </c>
      <c r="F133" s="295"/>
    </row>
    <row r="134" spans="1:6" x14ac:dyDescent="0.2">
      <c r="A134" s="293" t="s">
        <v>2995</v>
      </c>
      <c r="B134" s="281" t="s">
        <v>981</v>
      </c>
      <c r="C134" s="282">
        <v>46907.64</v>
      </c>
      <c r="D134" s="294" t="s">
        <v>349</v>
      </c>
      <c r="E134" s="283" t="s">
        <v>974</v>
      </c>
      <c r="F134" s="295"/>
    </row>
    <row r="135" spans="1:6" x14ac:dyDescent="0.2">
      <c r="A135" s="293" t="s">
        <v>2996</v>
      </c>
      <c r="B135" s="281" t="s">
        <v>981</v>
      </c>
      <c r="C135" s="282">
        <v>8991.89</v>
      </c>
      <c r="D135" s="294" t="s">
        <v>349</v>
      </c>
      <c r="E135" s="283" t="s">
        <v>974</v>
      </c>
      <c r="F135" s="295"/>
    </row>
    <row r="136" spans="1:6" x14ac:dyDescent="0.2">
      <c r="A136" s="293" t="s">
        <v>2997</v>
      </c>
      <c r="B136" s="281" t="s">
        <v>981</v>
      </c>
      <c r="C136" s="282">
        <v>7493.23</v>
      </c>
      <c r="D136" s="294" t="s">
        <v>349</v>
      </c>
      <c r="E136" s="283" t="s">
        <v>974</v>
      </c>
      <c r="F136" s="295"/>
    </row>
    <row r="137" spans="1:6" x14ac:dyDescent="0.2">
      <c r="A137" s="293" t="s">
        <v>2998</v>
      </c>
      <c r="B137" s="281" t="s">
        <v>982</v>
      </c>
      <c r="C137" s="282">
        <v>4524.53</v>
      </c>
      <c r="D137" s="294" t="s">
        <v>349</v>
      </c>
      <c r="E137" s="283" t="s">
        <v>974</v>
      </c>
      <c r="F137" s="295"/>
    </row>
    <row r="138" spans="1:6" x14ac:dyDescent="0.2">
      <c r="A138" s="293" t="s">
        <v>2999</v>
      </c>
      <c r="B138" s="281" t="s">
        <v>1030</v>
      </c>
      <c r="C138" s="282">
        <v>107662.22</v>
      </c>
      <c r="D138" s="294" t="s">
        <v>349</v>
      </c>
      <c r="E138" s="283" t="s">
        <v>991</v>
      </c>
      <c r="F138" s="295"/>
    </row>
    <row r="139" spans="1:6" x14ac:dyDescent="0.2">
      <c r="A139" s="293" t="s">
        <v>3000</v>
      </c>
      <c r="B139" s="281" t="s">
        <v>1058</v>
      </c>
      <c r="C139" s="282">
        <v>89610.53</v>
      </c>
      <c r="D139" s="294" t="s">
        <v>349</v>
      </c>
      <c r="E139" s="283" t="s">
        <v>991</v>
      </c>
      <c r="F139" s="295"/>
    </row>
    <row r="140" spans="1:6" x14ac:dyDescent="0.2">
      <c r="A140" s="293" t="s">
        <v>3001</v>
      </c>
      <c r="B140" s="281" t="s">
        <v>1063</v>
      </c>
      <c r="C140" s="282">
        <v>744814.55</v>
      </c>
      <c r="D140" s="294" t="s">
        <v>349</v>
      </c>
      <c r="E140" s="283" t="s">
        <v>991</v>
      </c>
      <c r="F140" s="295"/>
    </row>
    <row r="141" spans="1:6" x14ac:dyDescent="0.2">
      <c r="A141" s="293" t="s">
        <v>3002</v>
      </c>
      <c r="B141" s="281" t="s">
        <v>1064</v>
      </c>
      <c r="C141" s="282">
        <v>738608.76</v>
      </c>
      <c r="D141" s="294" t="s">
        <v>349</v>
      </c>
      <c r="E141" s="283" t="s">
        <v>991</v>
      </c>
      <c r="F141" s="295"/>
    </row>
    <row r="142" spans="1:6" x14ac:dyDescent="0.2">
      <c r="A142" s="293" t="s">
        <v>3003</v>
      </c>
      <c r="B142" s="281" t="s">
        <v>881</v>
      </c>
      <c r="C142" s="282">
        <v>430180.06</v>
      </c>
      <c r="D142" s="294" t="s">
        <v>349</v>
      </c>
      <c r="E142" s="283" t="s">
        <v>991</v>
      </c>
      <c r="F142" s="295"/>
    </row>
    <row r="143" spans="1:6" x14ac:dyDescent="0.2">
      <c r="A143" s="293" t="s">
        <v>3004</v>
      </c>
      <c r="B143" s="281" t="s">
        <v>990</v>
      </c>
      <c r="C143" s="282">
        <v>357635.81</v>
      </c>
      <c r="D143" s="294" t="s">
        <v>349</v>
      </c>
      <c r="E143" s="283" t="s">
        <v>991</v>
      </c>
      <c r="F143" s="295"/>
    </row>
    <row r="144" spans="1:6" x14ac:dyDescent="0.2">
      <c r="A144" s="293" t="s">
        <v>3005</v>
      </c>
      <c r="B144" s="281" t="s">
        <v>992</v>
      </c>
      <c r="C144" s="282">
        <v>92277.440000000002</v>
      </c>
      <c r="D144" s="294" t="s">
        <v>349</v>
      </c>
      <c r="E144" s="283" t="s">
        <v>991</v>
      </c>
      <c r="F144" s="295"/>
    </row>
    <row r="145" spans="1:6" x14ac:dyDescent="0.2">
      <c r="A145" s="293" t="s">
        <v>3006</v>
      </c>
      <c r="B145" s="281" t="s">
        <v>881</v>
      </c>
      <c r="C145" s="282">
        <v>212265.26</v>
      </c>
      <c r="D145" s="294" t="s">
        <v>349</v>
      </c>
      <c r="E145" s="283" t="s">
        <v>991</v>
      </c>
      <c r="F145" s="295"/>
    </row>
    <row r="146" spans="1:6" x14ac:dyDescent="0.2">
      <c r="A146" s="293" t="s">
        <v>3007</v>
      </c>
      <c r="B146" s="281" t="s">
        <v>993</v>
      </c>
      <c r="C146" s="282">
        <v>181995.94</v>
      </c>
      <c r="D146" s="294" t="s">
        <v>349</v>
      </c>
      <c r="E146" s="283" t="s">
        <v>991</v>
      </c>
      <c r="F146" s="295"/>
    </row>
    <row r="147" spans="1:6" x14ac:dyDescent="0.2">
      <c r="A147" s="293" t="s">
        <v>3008</v>
      </c>
      <c r="B147" s="281" t="s">
        <v>994</v>
      </c>
      <c r="C147" s="282">
        <v>139058.45000000001</v>
      </c>
      <c r="D147" s="294" t="s">
        <v>349</v>
      </c>
      <c r="E147" s="283" t="s">
        <v>991</v>
      </c>
      <c r="F147" s="295"/>
    </row>
    <row r="148" spans="1:6" x14ac:dyDescent="0.2">
      <c r="A148" s="293" t="s">
        <v>3009</v>
      </c>
      <c r="B148" s="281" t="s">
        <v>995</v>
      </c>
      <c r="C148" s="282">
        <v>38478.699999999997</v>
      </c>
      <c r="D148" s="294" t="s">
        <v>349</v>
      </c>
      <c r="E148" s="283" t="s">
        <v>991</v>
      </c>
      <c r="F148" s="295"/>
    </row>
    <row r="149" spans="1:6" x14ac:dyDescent="0.2">
      <c r="A149" s="293" t="s">
        <v>3010</v>
      </c>
      <c r="B149" s="281" t="s">
        <v>996</v>
      </c>
      <c r="C149" s="282">
        <v>78758.5</v>
      </c>
      <c r="D149" s="294" t="s">
        <v>349</v>
      </c>
      <c r="E149" s="283" t="s">
        <v>991</v>
      </c>
      <c r="F149" s="295"/>
    </row>
    <row r="150" spans="1:6" x14ac:dyDescent="0.2">
      <c r="A150" s="293" t="s">
        <v>3011</v>
      </c>
      <c r="B150" s="281" t="s">
        <v>997</v>
      </c>
      <c r="C150" s="282">
        <v>103805.2</v>
      </c>
      <c r="D150" s="294" t="s">
        <v>349</v>
      </c>
      <c r="E150" s="283" t="s">
        <v>991</v>
      </c>
      <c r="F150" s="295"/>
    </row>
    <row r="151" spans="1:6" x14ac:dyDescent="0.2">
      <c r="A151" s="293" t="s">
        <v>3012</v>
      </c>
      <c r="B151" s="281" t="s">
        <v>998</v>
      </c>
      <c r="C151" s="282">
        <v>88965.95</v>
      </c>
      <c r="D151" s="294" t="s">
        <v>349</v>
      </c>
      <c r="E151" s="283" t="s">
        <v>991</v>
      </c>
      <c r="F151" s="295"/>
    </row>
    <row r="152" spans="1:6" x14ac:dyDescent="0.2">
      <c r="A152" s="293" t="s">
        <v>3013</v>
      </c>
      <c r="B152" s="281" t="s">
        <v>999</v>
      </c>
      <c r="C152" s="282">
        <v>33628.03</v>
      </c>
      <c r="D152" s="294" t="s">
        <v>349</v>
      </c>
      <c r="E152" s="283" t="s">
        <v>991</v>
      </c>
      <c r="F152" s="295"/>
    </row>
    <row r="153" spans="1:6" x14ac:dyDescent="0.2">
      <c r="A153" s="293" t="s">
        <v>3014</v>
      </c>
      <c r="B153" s="281" t="s">
        <v>1000</v>
      </c>
      <c r="C153" s="282">
        <v>90208.46</v>
      </c>
      <c r="D153" s="294" t="s">
        <v>349</v>
      </c>
      <c r="E153" s="283" t="s">
        <v>991</v>
      </c>
      <c r="F153" s="295"/>
    </row>
    <row r="154" spans="1:6" x14ac:dyDescent="0.2">
      <c r="A154" s="293" t="s">
        <v>3015</v>
      </c>
      <c r="B154" s="281" t="s">
        <v>1001</v>
      </c>
      <c r="C154" s="282">
        <v>144838.53</v>
      </c>
      <c r="D154" s="294" t="s">
        <v>349</v>
      </c>
      <c r="E154" s="283" t="s">
        <v>991</v>
      </c>
      <c r="F154" s="295"/>
    </row>
    <row r="155" spans="1:6" x14ac:dyDescent="0.2">
      <c r="A155" s="293" t="s">
        <v>3016</v>
      </c>
      <c r="B155" s="281" t="s">
        <v>1002</v>
      </c>
      <c r="C155" s="282">
        <v>778304.26</v>
      </c>
      <c r="D155" s="294" t="s">
        <v>349</v>
      </c>
      <c r="E155" s="283" t="s">
        <v>991</v>
      </c>
      <c r="F155" s="295"/>
    </row>
    <row r="156" spans="1:6" x14ac:dyDescent="0.2">
      <c r="A156" s="293" t="s">
        <v>3017</v>
      </c>
      <c r="B156" s="281" t="s">
        <v>1003</v>
      </c>
      <c r="C156" s="282">
        <v>79447.33</v>
      </c>
      <c r="D156" s="294" t="s">
        <v>349</v>
      </c>
      <c r="E156" s="283" t="s">
        <v>991</v>
      </c>
      <c r="F156" s="295"/>
    </row>
    <row r="157" spans="1:6" x14ac:dyDescent="0.2">
      <c r="A157" s="293" t="s">
        <v>3018</v>
      </c>
      <c r="B157" s="281" t="s">
        <v>1001</v>
      </c>
      <c r="C157" s="282">
        <v>102685.08</v>
      </c>
      <c r="D157" s="294" t="s">
        <v>349</v>
      </c>
      <c r="E157" s="283" t="s">
        <v>991</v>
      </c>
      <c r="F157" s="295"/>
    </row>
    <row r="158" spans="1:6" x14ac:dyDescent="0.2">
      <c r="A158" s="293" t="s">
        <v>3019</v>
      </c>
      <c r="B158" s="281" t="s">
        <v>1004</v>
      </c>
      <c r="C158" s="282">
        <v>72018.070000000007</v>
      </c>
      <c r="D158" s="294" t="s">
        <v>349</v>
      </c>
      <c r="E158" s="283" t="s">
        <v>991</v>
      </c>
      <c r="F158" s="295"/>
    </row>
    <row r="159" spans="1:6" x14ac:dyDescent="0.2">
      <c r="A159" s="293" t="s">
        <v>3020</v>
      </c>
      <c r="B159" s="281" t="s">
        <v>1005</v>
      </c>
      <c r="C159" s="282">
        <v>30072.57</v>
      </c>
      <c r="D159" s="294" t="s">
        <v>349</v>
      </c>
      <c r="E159" s="283" t="s">
        <v>991</v>
      </c>
      <c r="F159" s="295"/>
    </row>
    <row r="160" spans="1:6" x14ac:dyDescent="0.2">
      <c r="A160" s="293" t="s">
        <v>3021</v>
      </c>
      <c r="B160" s="281" t="s">
        <v>1006</v>
      </c>
      <c r="C160" s="282">
        <v>57958.400000000001</v>
      </c>
      <c r="D160" s="294" t="s">
        <v>349</v>
      </c>
      <c r="E160" s="283" t="s">
        <v>991</v>
      </c>
      <c r="F160" s="295"/>
    </row>
    <row r="161" spans="1:6" x14ac:dyDescent="0.2">
      <c r="A161" s="293" t="s">
        <v>3022</v>
      </c>
      <c r="B161" s="281" t="s">
        <v>1006</v>
      </c>
      <c r="C161" s="282">
        <v>71588.56</v>
      </c>
      <c r="D161" s="294" t="s">
        <v>349</v>
      </c>
      <c r="E161" s="283" t="s">
        <v>991</v>
      </c>
      <c r="F161" s="295"/>
    </row>
    <row r="162" spans="1:6" x14ac:dyDescent="0.2">
      <c r="A162" s="293" t="s">
        <v>3023</v>
      </c>
      <c r="B162" s="281" t="s">
        <v>1007</v>
      </c>
      <c r="C162" s="282">
        <v>54269.41</v>
      </c>
      <c r="D162" s="294" t="s">
        <v>349</v>
      </c>
      <c r="E162" s="283" t="s">
        <v>991</v>
      </c>
      <c r="F162" s="295"/>
    </row>
    <row r="163" spans="1:6" x14ac:dyDescent="0.2">
      <c r="A163" s="293" t="s">
        <v>3024</v>
      </c>
      <c r="B163" s="281" t="s">
        <v>1008</v>
      </c>
      <c r="C163" s="282">
        <v>29428.16</v>
      </c>
      <c r="D163" s="294" t="s">
        <v>349</v>
      </c>
      <c r="E163" s="283" t="s">
        <v>991</v>
      </c>
      <c r="F163" s="295"/>
    </row>
    <row r="164" spans="1:6" x14ac:dyDescent="0.2">
      <c r="A164" s="293" t="s">
        <v>3025</v>
      </c>
      <c r="B164" s="281" t="s">
        <v>1009</v>
      </c>
      <c r="C164" s="282">
        <v>399457.3</v>
      </c>
      <c r="D164" s="294" t="s">
        <v>349</v>
      </c>
      <c r="E164" s="283" t="s">
        <v>991</v>
      </c>
      <c r="F164" s="295"/>
    </row>
    <row r="165" spans="1:6" x14ac:dyDescent="0.2">
      <c r="A165" s="293" t="s">
        <v>3026</v>
      </c>
      <c r="B165" s="281" t="s">
        <v>1010</v>
      </c>
      <c r="C165" s="282">
        <v>50321.14</v>
      </c>
      <c r="D165" s="294" t="s">
        <v>349</v>
      </c>
      <c r="E165" s="283" t="s">
        <v>991</v>
      </c>
      <c r="F165" s="295"/>
    </row>
    <row r="166" spans="1:6" x14ac:dyDescent="0.2">
      <c r="A166" s="293" t="s">
        <v>3027</v>
      </c>
      <c r="B166" s="281" t="s">
        <v>1002</v>
      </c>
      <c r="C166" s="282">
        <v>197083.51</v>
      </c>
      <c r="D166" s="294" t="s">
        <v>349</v>
      </c>
      <c r="E166" s="283" t="s">
        <v>991</v>
      </c>
      <c r="F166" s="295"/>
    </row>
    <row r="167" spans="1:6" x14ac:dyDescent="0.2">
      <c r="A167" s="293" t="s">
        <v>3028</v>
      </c>
      <c r="B167" s="281" t="s">
        <v>1011</v>
      </c>
      <c r="C167" s="282">
        <v>57795.75</v>
      </c>
      <c r="D167" s="294" t="s">
        <v>349</v>
      </c>
      <c r="E167" s="283" t="s">
        <v>991</v>
      </c>
      <c r="F167" s="295"/>
    </row>
    <row r="168" spans="1:6" x14ac:dyDescent="0.2">
      <c r="A168" s="293" t="s">
        <v>3029</v>
      </c>
      <c r="B168" s="281" t="s">
        <v>1012</v>
      </c>
      <c r="C168" s="282">
        <v>40821.860000000008</v>
      </c>
      <c r="D168" s="294" t="s">
        <v>349</v>
      </c>
      <c r="E168" s="283" t="s">
        <v>991</v>
      </c>
      <c r="F168" s="295"/>
    </row>
    <row r="169" spans="1:6" x14ac:dyDescent="0.2">
      <c r="A169" s="293" t="s">
        <v>3030</v>
      </c>
      <c r="B169" s="281" t="s">
        <v>1013</v>
      </c>
      <c r="C169" s="282">
        <v>437975.39</v>
      </c>
      <c r="D169" s="294" t="s">
        <v>349</v>
      </c>
      <c r="E169" s="283" t="s">
        <v>991</v>
      </c>
      <c r="F169" s="295"/>
    </row>
    <row r="170" spans="1:6" x14ac:dyDescent="0.2">
      <c r="A170" s="293" t="s">
        <v>3031</v>
      </c>
      <c r="B170" s="281" t="s">
        <v>1013</v>
      </c>
      <c r="C170" s="282">
        <v>293701.78999999998</v>
      </c>
      <c r="D170" s="294" t="s">
        <v>349</v>
      </c>
      <c r="E170" s="283" t="s">
        <v>991</v>
      </c>
      <c r="F170" s="295"/>
    </row>
    <row r="171" spans="1:6" x14ac:dyDescent="0.2">
      <c r="A171" s="293" t="s">
        <v>3032</v>
      </c>
      <c r="B171" s="281" t="s">
        <v>1014</v>
      </c>
      <c r="C171" s="282">
        <v>70390.759999999995</v>
      </c>
      <c r="D171" s="294" t="s">
        <v>349</v>
      </c>
      <c r="E171" s="283" t="s">
        <v>991</v>
      </c>
      <c r="F171" s="295"/>
    </row>
    <row r="172" spans="1:6" x14ac:dyDescent="0.2">
      <c r="A172" s="293" t="s">
        <v>3033</v>
      </c>
      <c r="B172" s="281" t="s">
        <v>1015</v>
      </c>
      <c r="C172" s="282">
        <v>34658.1</v>
      </c>
      <c r="D172" s="294" t="s">
        <v>349</v>
      </c>
      <c r="E172" s="283" t="s">
        <v>991</v>
      </c>
      <c r="F172" s="295"/>
    </row>
    <row r="173" spans="1:6" x14ac:dyDescent="0.2">
      <c r="A173" s="293" t="s">
        <v>3034</v>
      </c>
      <c r="B173" s="281" t="s">
        <v>1016</v>
      </c>
      <c r="C173" s="282">
        <v>91382.62</v>
      </c>
      <c r="D173" s="294" t="s">
        <v>349</v>
      </c>
      <c r="E173" s="283" t="s">
        <v>991</v>
      </c>
      <c r="F173" s="295"/>
    </row>
    <row r="174" spans="1:6" x14ac:dyDescent="0.2">
      <c r="A174" s="293" t="s">
        <v>3035</v>
      </c>
      <c r="B174" s="281" t="s">
        <v>1016</v>
      </c>
      <c r="C174" s="282">
        <v>74255.210000000006</v>
      </c>
      <c r="D174" s="294" t="s">
        <v>349</v>
      </c>
      <c r="E174" s="283" t="s">
        <v>991</v>
      </c>
      <c r="F174" s="295"/>
    </row>
    <row r="175" spans="1:6" x14ac:dyDescent="0.2">
      <c r="A175" s="293" t="s">
        <v>3036</v>
      </c>
      <c r="B175" s="281" t="s">
        <v>1017</v>
      </c>
      <c r="C175" s="282">
        <v>101616.38</v>
      </c>
      <c r="D175" s="294" t="s">
        <v>349</v>
      </c>
      <c r="E175" s="283" t="s">
        <v>991</v>
      </c>
      <c r="F175" s="295"/>
    </row>
    <row r="176" spans="1:6" x14ac:dyDescent="0.2">
      <c r="A176" s="293" t="s">
        <v>3037</v>
      </c>
      <c r="B176" s="281" t="s">
        <v>1018</v>
      </c>
      <c r="C176" s="282">
        <v>100294.82</v>
      </c>
      <c r="D176" s="294" t="s">
        <v>349</v>
      </c>
      <c r="E176" s="283" t="s">
        <v>991</v>
      </c>
      <c r="F176" s="295"/>
    </row>
    <row r="177" spans="1:6" x14ac:dyDescent="0.2">
      <c r="A177" s="293" t="s">
        <v>3038</v>
      </c>
      <c r="B177" s="281" t="s">
        <v>1002</v>
      </c>
      <c r="C177" s="282">
        <v>386435.2</v>
      </c>
      <c r="D177" s="294" t="s">
        <v>349</v>
      </c>
      <c r="E177" s="283" t="s">
        <v>991</v>
      </c>
      <c r="F177" s="295"/>
    </row>
    <row r="178" spans="1:6" x14ac:dyDescent="0.2">
      <c r="A178" s="293" t="s">
        <v>3039</v>
      </c>
      <c r="B178" s="281" t="s">
        <v>1019</v>
      </c>
      <c r="C178" s="282">
        <v>68651.14</v>
      </c>
      <c r="D178" s="294" t="s">
        <v>349</v>
      </c>
      <c r="E178" s="283" t="s">
        <v>991</v>
      </c>
      <c r="F178" s="295"/>
    </row>
    <row r="179" spans="1:6" x14ac:dyDescent="0.2">
      <c r="A179" s="293" t="s">
        <v>3040</v>
      </c>
      <c r="B179" s="281" t="s">
        <v>1020</v>
      </c>
      <c r="C179" s="282">
        <v>1717.71</v>
      </c>
      <c r="D179" s="294" t="s">
        <v>349</v>
      </c>
      <c r="E179" s="283" t="s">
        <v>991</v>
      </c>
      <c r="F179" s="295"/>
    </row>
    <row r="180" spans="1:6" x14ac:dyDescent="0.2">
      <c r="A180" s="293" t="s">
        <v>3041</v>
      </c>
      <c r="B180" s="281" t="s">
        <v>1021</v>
      </c>
      <c r="C180" s="282">
        <v>1421.54</v>
      </c>
      <c r="D180" s="294" t="s">
        <v>349</v>
      </c>
      <c r="E180" s="283" t="s">
        <v>991</v>
      </c>
      <c r="F180" s="295"/>
    </row>
    <row r="181" spans="1:6" x14ac:dyDescent="0.2">
      <c r="A181" s="293" t="s">
        <v>3042</v>
      </c>
      <c r="B181" s="281" t="s">
        <v>1002</v>
      </c>
      <c r="C181" s="282">
        <v>296907.53999999998</v>
      </c>
      <c r="D181" s="294" t="s">
        <v>349</v>
      </c>
      <c r="E181" s="283" t="s">
        <v>991</v>
      </c>
      <c r="F181" s="295"/>
    </row>
    <row r="182" spans="1:6" x14ac:dyDescent="0.2">
      <c r="A182" s="293" t="s">
        <v>3043</v>
      </c>
      <c r="B182" s="281" t="s">
        <v>1022</v>
      </c>
      <c r="C182" s="282">
        <v>1895.31</v>
      </c>
      <c r="D182" s="294" t="s">
        <v>349</v>
      </c>
      <c r="E182" s="283" t="s">
        <v>991</v>
      </c>
      <c r="F182" s="295"/>
    </row>
    <row r="183" spans="1:6" x14ac:dyDescent="0.2">
      <c r="A183" s="293" t="s">
        <v>3044</v>
      </c>
      <c r="B183" s="281" t="s">
        <v>1023</v>
      </c>
      <c r="C183" s="282">
        <v>1125.3</v>
      </c>
      <c r="D183" s="294" t="s">
        <v>349</v>
      </c>
      <c r="E183" s="283" t="s">
        <v>991</v>
      </c>
      <c r="F183" s="295"/>
    </row>
    <row r="184" spans="1:6" x14ac:dyDescent="0.2">
      <c r="A184" s="293" t="s">
        <v>3045</v>
      </c>
      <c r="B184" s="281" t="s">
        <v>1024</v>
      </c>
      <c r="C184" s="282">
        <v>135468.72</v>
      </c>
      <c r="D184" s="294" t="s">
        <v>349</v>
      </c>
      <c r="E184" s="283" t="s">
        <v>991</v>
      </c>
      <c r="F184" s="295"/>
    </row>
    <row r="185" spans="1:6" x14ac:dyDescent="0.2">
      <c r="A185" s="293" t="s">
        <v>3046</v>
      </c>
      <c r="B185" s="281" t="s">
        <v>1025</v>
      </c>
      <c r="C185" s="282">
        <v>1776.77</v>
      </c>
      <c r="D185" s="294" t="s">
        <v>349</v>
      </c>
      <c r="E185" s="283" t="s">
        <v>991</v>
      </c>
      <c r="F185" s="295"/>
    </row>
    <row r="186" spans="1:6" x14ac:dyDescent="0.2">
      <c r="A186" s="293" t="s">
        <v>3047</v>
      </c>
      <c r="B186" s="281" t="s">
        <v>1026</v>
      </c>
      <c r="C186" s="282">
        <v>1599.02</v>
      </c>
      <c r="D186" s="294" t="s">
        <v>349</v>
      </c>
      <c r="E186" s="283" t="s">
        <v>991</v>
      </c>
      <c r="F186" s="295"/>
    </row>
    <row r="187" spans="1:6" x14ac:dyDescent="0.2">
      <c r="A187" s="293" t="s">
        <v>3048</v>
      </c>
      <c r="B187" s="281" t="s">
        <v>1027</v>
      </c>
      <c r="C187" s="282">
        <v>1243.6600000000001</v>
      </c>
      <c r="D187" s="294" t="s">
        <v>349</v>
      </c>
      <c r="E187" s="283" t="s">
        <v>991</v>
      </c>
      <c r="F187" s="295"/>
    </row>
    <row r="188" spans="1:6" x14ac:dyDescent="0.2">
      <c r="A188" s="293" t="s">
        <v>3049</v>
      </c>
      <c r="B188" s="281" t="s">
        <v>926</v>
      </c>
      <c r="C188" s="282">
        <v>39021.53</v>
      </c>
      <c r="D188" s="294" t="s">
        <v>349</v>
      </c>
      <c r="E188" s="283" t="s">
        <v>991</v>
      </c>
      <c r="F188" s="295"/>
    </row>
    <row r="189" spans="1:6" x14ac:dyDescent="0.2">
      <c r="A189" s="293" t="s">
        <v>3050</v>
      </c>
      <c r="B189" s="281" t="s">
        <v>1028</v>
      </c>
      <c r="C189" s="282">
        <v>1421.23</v>
      </c>
      <c r="D189" s="294" t="s">
        <v>349</v>
      </c>
      <c r="E189" s="283" t="s">
        <v>991</v>
      </c>
      <c r="F189" s="295"/>
    </row>
    <row r="190" spans="1:6" x14ac:dyDescent="0.2">
      <c r="A190" s="293" t="s">
        <v>3051</v>
      </c>
      <c r="B190" s="281" t="s">
        <v>1029</v>
      </c>
      <c r="C190" s="282">
        <v>1184.3399999999999</v>
      </c>
      <c r="D190" s="294" t="s">
        <v>349</v>
      </c>
      <c r="E190" s="283" t="s">
        <v>991</v>
      </c>
      <c r="F190" s="295"/>
    </row>
    <row r="191" spans="1:6" x14ac:dyDescent="0.2">
      <c r="A191" s="293" t="s">
        <v>3052</v>
      </c>
      <c r="B191" s="281" t="s">
        <v>1031</v>
      </c>
      <c r="C191" s="282">
        <v>992.4</v>
      </c>
      <c r="D191" s="294" t="s">
        <v>349</v>
      </c>
      <c r="E191" s="283" t="s">
        <v>991</v>
      </c>
      <c r="F191" s="295"/>
    </row>
    <row r="192" spans="1:6" x14ac:dyDescent="0.2">
      <c r="A192" s="293" t="s">
        <v>3053</v>
      </c>
      <c r="B192" s="281" t="s">
        <v>1032</v>
      </c>
      <c r="C192" s="282">
        <v>76531.100000000006</v>
      </c>
      <c r="D192" s="294" t="s">
        <v>349</v>
      </c>
      <c r="E192" s="283" t="s">
        <v>991</v>
      </c>
      <c r="F192" s="295"/>
    </row>
    <row r="193" spans="1:6" x14ac:dyDescent="0.2">
      <c r="A193" s="293" t="s">
        <v>3054</v>
      </c>
      <c r="B193" s="281" t="s">
        <v>1024</v>
      </c>
      <c r="C193" s="282">
        <v>29652.54</v>
      </c>
      <c r="D193" s="294" t="s">
        <v>349</v>
      </c>
      <c r="E193" s="283" t="s">
        <v>1033</v>
      </c>
      <c r="F193" s="295"/>
    </row>
    <row r="194" spans="1:6" x14ac:dyDescent="0.2">
      <c r="A194" s="293" t="s">
        <v>3055</v>
      </c>
      <c r="B194" s="281" t="s">
        <v>928</v>
      </c>
      <c r="C194" s="282">
        <v>110796.85</v>
      </c>
      <c r="D194" s="294" t="s">
        <v>349</v>
      </c>
      <c r="E194" s="283" t="s">
        <v>1033</v>
      </c>
      <c r="F194" s="295"/>
    </row>
    <row r="195" spans="1:6" x14ac:dyDescent="0.2">
      <c r="A195" s="293" t="s">
        <v>3056</v>
      </c>
      <c r="B195" s="281" t="s">
        <v>1030</v>
      </c>
      <c r="C195" s="282">
        <v>62801.05</v>
      </c>
      <c r="D195" s="294" t="s">
        <v>349</v>
      </c>
      <c r="E195" s="283" t="s">
        <v>991</v>
      </c>
      <c r="F195" s="295"/>
    </row>
    <row r="196" spans="1:6" x14ac:dyDescent="0.2">
      <c r="A196" s="293" t="s">
        <v>3057</v>
      </c>
      <c r="B196" s="281" t="s">
        <v>928</v>
      </c>
      <c r="C196" s="282">
        <v>40088.339999999997</v>
      </c>
      <c r="D196" s="294" t="s">
        <v>349</v>
      </c>
      <c r="E196" s="283" t="s">
        <v>1033</v>
      </c>
      <c r="F196" s="295"/>
    </row>
    <row r="197" spans="1:6" x14ac:dyDescent="0.2">
      <c r="A197" s="293" t="s">
        <v>3058</v>
      </c>
      <c r="B197" s="281" t="s">
        <v>1034</v>
      </c>
      <c r="C197" s="282">
        <v>25043.07</v>
      </c>
      <c r="D197" s="294" t="s">
        <v>349</v>
      </c>
      <c r="E197" s="283" t="s">
        <v>1033</v>
      </c>
      <c r="F197" s="295"/>
    </row>
    <row r="198" spans="1:6" x14ac:dyDescent="0.2">
      <c r="A198" s="293" t="s">
        <v>3059</v>
      </c>
      <c r="B198" s="281" t="s">
        <v>1030</v>
      </c>
      <c r="C198" s="282">
        <v>41736.39</v>
      </c>
      <c r="D198" s="294" t="s">
        <v>349</v>
      </c>
      <c r="E198" s="283" t="s">
        <v>991</v>
      </c>
      <c r="F198" s="295"/>
    </row>
    <row r="199" spans="1:6" x14ac:dyDescent="0.2">
      <c r="A199" s="293" t="s">
        <v>3060</v>
      </c>
      <c r="B199" s="281" t="s">
        <v>1035</v>
      </c>
      <c r="C199" s="282">
        <v>38415.01</v>
      </c>
      <c r="D199" s="294" t="s">
        <v>349</v>
      </c>
      <c r="E199" s="283" t="s">
        <v>991</v>
      </c>
      <c r="F199" s="295"/>
    </row>
    <row r="200" spans="1:6" x14ac:dyDescent="0.2">
      <c r="A200" s="293" t="s">
        <v>3061</v>
      </c>
      <c r="B200" s="281" t="s">
        <v>1036</v>
      </c>
      <c r="C200" s="282">
        <v>202993.88</v>
      </c>
      <c r="D200" s="294" t="s">
        <v>349</v>
      </c>
      <c r="E200" s="283" t="s">
        <v>991</v>
      </c>
      <c r="F200" s="295"/>
    </row>
    <row r="201" spans="1:6" x14ac:dyDescent="0.2">
      <c r="A201" s="293" t="s">
        <v>3062</v>
      </c>
      <c r="B201" s="281" t="s">
        <v>1037</v>
      </c>
      <c r="C201" s="282">
        <v>130609.1</v>
      </c>
      <c r="D201" s="294" t="s">
        <v>349</v>
      </c>
      <c r="E201" s="283" t="s">
        <v>991</v>
      </c>
      <c r="F201" s="295"/>
    </row>
    <row r="202" spans="1:6" x14ac:dyDescent="0.2">
      <c r="A202" s="293" t="s">
        <v>3063</v>
      </c>
      <c r="B202" s="281" t="s">
        <v>1038</v>
      </c>
      <c r="C202" s="282">
        <v>71061.78</v>
      </c>
      <c r="D202" s="294" t="s">
        <v>349</v>
      </c>
      <c r="E202" s="283" t="s">
        <v>991</v>
      </c>
      <c r="F202" s="295"/>
    </row>
    <row r="203" spans="1:6" x14ac:dyDescent="0.2">
      <c r="A203" s="293" t="s">
        <v>3064</v>
      </c>
      <c r="B203" s="281" t="s">
        <v>1039</v>
      </c>
      <c r="C203" s="282">
        <v>79409.64</v>
      </c>
      <c r="D203" s="294" t="s">
        <v>349</v>
      </c>
      <c r="E203" s="283" t="s">
        <v>991</v>
      </c>
      <c r="F203" s="295"/>
    </row>
    <row r="204" spans="1:6" x14ac:dyDescent="0.2">
      <c r="A204" s="293" t="s">
        <v>3065</v>
      </c>
      <c r="B204" s="281" t="s">
        <v>1040</v>
      </c>
      <c r="C204" s="282">
        <v>86237.41</v>
      </c>
      <c r="D204" s="294" t="s">
        <v>349</v>
      </c>
      <c r="E204" s="283" t="s">
        <v>991</v>
      </c>
      <c r="F204" s="295"/>
    </row>
    <row r="205" spans="1:6" x14ac:dyDescent="0.2">
      <c r="A205" s="293" t="s">
        <v>3066</v>
      </c>
      <c r="B205" s="281" t="s">
        <v>1041</v>
      </c>
      <c r="C205" s="282">
        <v>141065.14000000001</v>
      </c>
      <c r="D205" s="294" t="s">
        <v>349</v>
      </c>
      <c r="E205" s="283" t="s">
        <v>991</v>
      </c>
      <c r="F205" s="295"/>
    </row>
    <row r="206" spans="1:6" x14ac:dyDescent="0.2">
      <c r="A206" s="293" t="s">
        <v>3067</v>
      </c>
      <c r="B206" s="281" t="s">
        <v>1042</v>
      </c>
      <c r="C206" s="282">
        <v>180738.46</v>
      </c>
      <c r="D206" s="294" t="s">
        <v>349</v>
      </c>
      <c r="E206" s="283" t="s">
        <v>991</v>
      </c>
      <c r="F206" s="295"/>
    </row>
    <row r="207" spans="1:6" x14ac:dyDescent="0.2">
      <c r="A207" s="293" t="s">
        <v>3068</v>
      </c>
      <c r="B207" s="281" t="s">
        <v>1043</v>
      </c>
      <c r="C207" s="282">
        <v>47436</v>
      </c>
      <c r="D207" s="294" t="s">
        <v>349</v>
      </c>
      <c r="E207" s="283" t="s">
        <v>991</v>
      </c>
      <c r="F207" s="295"/>
    </row>
    <row r="208" spans="1:6" x14ac:dyDescent="0.2">
      <c r="A208" s="293" t="s">
        <v>3069</v>
      </c>
      <c r="B208" s="281" t="s">
        <v>1043</v>
      </c>
      <c r="C208" s="282">
        <v>44012.75</v>
      </c>
      <c r="D208" s="294" t="s">
        <v>349</v>
      </c>
      <c r="E208" s="283" t="s">
        <v>991</v>
      </c>
      <c r="F208" s="295"/>
    </row>
    <row r="209" spans="1:6" x14ac:dyDescent="0.2">
      <c r="A209" s="293" t="s">
        <v>3070</v>
      </c>
      <c r="B209" s="281" t="s">
        <v>928</v>
      </c>
      <c r="C209" s="282">
        <v>904076.79</v>
      </c>
      <c r="D209" s="294" t="s">
        <v>349</v>
      </c>
      <c r="E209" s="283" t="s">
        <v>991</v>
      </c>
      <c r="F209" s="295"/>
    </row>
    <row r="210" spans="1:6" x14ac:dyDescent="0.2">
      <c r="A210" s="293" t="s">
        <v>3071</v>
      </c>
      <c r="B210" s="281" t="s">
        <v>1044</v>
      </c>
      <c r="C210" s="282">
        <v>143813.08999999997</v>
      </c>
      <c r="D210" s="294" t="s">
        <v>349</v>
      </c>
      <c r="E210" s="283" t="s">
        <v>991</v>
      </c>
      <c r="F210" s="295"/>
    </row>
    <row r="211" spans="1:6" x14ac:dyDescent="0.2">
      <c r="A211" s="293" t="s">
        <v>3072</v>
      </c>
      <c r="B211" s="281" t="s">
        <v>928</v>
      </c>
      <c r="C211" s="282">
        <v>209945.89</v>
      </c>
      <c r="D211" s="294" t="s">
        <v>349</v>
      </c>
      <c r="E211" s="283" t="s">
        <v>991</v>
      </c>
      <c r="F211" s="295"/>
    </row>
    <row r="212" spans="1:6" x14ac:dyDescent="0.2">
      <c r="A212" s="293" t="s">
        <v>3073</v>
      </c>
      <c r="B212" s="281" t="s">
        <v>928</v>
      </c>
      <c r="C212" s="282">
        <v>268494.06</v>
      </c>
      <c r="D212" s="294" t="s">
        <v>349</v>
      </c>
      <c r="E212" s="283" t="s">
        <v>991</v>
      </c>
      <c r="F212" s="295"/>
    </row>
    <row r="213" spans="1:6" x14ac:dyDescent="0.2">
      <c r="A213" s="293" t="s">
        <v>3074</v>
      </c>
      <c r="B213" s="281" t="s">
        <v>928</v>
      </c>
      <c r="C213" s="282">
        <v>98661.81</v>
      </c>
      <c r="D213" s="294" t="s">
        <v>349</v>
      </c>
      <c r="E213" s="283" t="s">
        <v>991</v>
      </c>
      <c r="F213" s="295"/>
    </row>
    <row r="214" spans="1:6" x14ac:dyDescent="0.2">
      <c r="A214" s="293" t="s">
        <v>3075</v>
      </c>
      <c r="B214" s="281" t="s">
        <v>928</v>
      </c>
      <c r="C214" s="282">
        <v>112378.48</v>
      </c>
      <c r="D214" s="294" t="s">
        <v>349</v>
      </c>
      <c r="E214" s="283" t="s">
        <v>991</v>
      </c>
      <c r="F214" s="295"/>
    </row>
    <row r="215" spans="1:6" x14ac:dyDescent="0.2">
      <c r="A215" s="293" t="s">
        <v>3076</v>
      </c>
      <c r="B215" s="281" t="s">
        <v>928</v>
      </c>
      <c r="C215" s="282">
        <v>259611.44</v>
      </c>
      <c r="D215" s="294" t="s">
        <v>349</v>
      </c>
      <c r="E215" s="283" t="s">
        <v>991</v>
      </c>
      <c r="F215" s="295"/>
    </row>
    <row r="216" spans="1:6" x14ac:dyDescent="0.2">
      <c r="A216" s="293" t="s">
        <v>3077</v>
      </c>
      <c r="B216" s="281" t="s">
        <v>928</v>
      </c>
      <c r="C216" s="282">
        <v>174183.15</v>
      </c>
      <c r="D216" s="294" t="s">
        <v>349</v>
      </c>
      <c r="E216" s="283" t="s">
        <v>991</v>
      </c>
      <c r="F216" s="295"/>
    </row>
    <row r="217" spans="1:6" x14ac:dyDescent="0.2">
      <c r="A217" s="293" t="s">
        <v>3078</v>
      </c>
      <c r="B217" s="281" t="s">
        <v>928</v>
      </c>
      <c r="C217" s="282">
        <v>438394.24</v>
      </c>
      <c r="D217" s="294" t="s">
        <v>349</v>
      </c>
      <c r="E217" s="283" t="s">
        <v>991</v>
      </c>
      <c r="F217" s="295"/>
    </row>
    <row r="218" spans="1:6" x14ac:dyDescent="0.2">
      <c r="A218" s="293" t="s">
        <v>3079</v>
      </c>
      <c r="B218" s="281" t="s">
        <v>928</v>
      </c>
      <c r="C218" s="282">
        <v>56573.01</v>
      </c>
      <c r="D218" s="294" t="s">
        <v>349</v>
      </c>
      <c r="E218" s="283" t="s">
        <v>991</v>
      </c>
      <c r="F218" s="295"/>
    </row>
    <row r="219" spans="1:6" x14ac:dyDescent="0.2">
      <c r="A219" s="293" t="s">
        <v>3080</v>
      </c>
      <c r="B219" s="281" t="s">
        <v>928</v>
      </c>
      <c r="C219" s="282">
        <v>83588.570000000007</v>
      </c>
      <c r="D219" s="294" t="s">
        <v>349</v>
      </c>
      <c r="E219" s="283" t="s">
        <v>991</v>
      </c>
      <c r="F219" s="295"/>
    </row>
    <row r="220" spans="1:6" x14ac:dyDescent="0.2">
      <c r="A220" s="293" t="s">
        <v>3081</v>
      </c>
      <c r="B220" s="281" t="s">
        <v>1045</v>
      </c>
      <c r="C220" s="282">
        <v>94722.23</v>
      </c>
      <c r="D220" s="294" t="s">
        <v>349</v>
      </c>
      <c r="E220" s="283" t="s">
        <v>991</v>
      </c>
      <c r="F220" s="295"/>
    </row>
    <row r="221" spans="1:6" x14ac:dyDescent="0.2">
      <c r="A221" s="293" t="s">
        <v>3082</v>
      </c>
      <c r="B221" s="281" t="s">
        <v>1046</v>
      </c>
      <c r="C221" s="282">
        <v>137550.64000000001</v>
      </c>
      <c r="D221" s="294" t="s">
        <v>349</v>
      </c>
      <c r="E221" s="283" t="s">
        <v>991</v>
      </c>
      <c r="F221" s="295"/>
    </row>
    <row r="222" spans="1:6" x14ac:dyDescent="0.2">
      <c r="A222" s="293" t="s">
        <v>3083</v>
      </c>
      <c r="B222" s="281" t="s">
        <v>1047</v>
      </c>
      <c r="C222" s="282">
        <v>2147691.56</v>
      </c>
      <c r="D222" s="294" t="s">
        <v>349</v>
      </c>
      <c r="E222" s="283" t="s">
        <v>991</v>
      </c>
      <c r="F222" s="295"/>
    </row>
    <row r="223" spans="1:6" x14ac:dyDescent="0.2">
      <c r="A223" s="293" t="s">
        <v>3084</v>
      </c>
      <c r="B223" s="281" t="s">
        <v>1048</v>
      </c>
      <c r="C223" s="282">
        <v>112075.14</v>
      </c>
      <c r="D223" s="294" t="s">
        <v>349</v>
      </c>
      <c r="E223" s="283" t="s">
        <v>991</v>
      </c>
      <c r="F223" s="295"/>
    </row>
    <row r="224" spans="1:6" x14ac:dyDescent="0.2">
      <c r="A224" s="293" t="s">
        <v>3085</v>
      </c>
      <c r="B224" s="281" t="s">
        <v>1049</v>
      </c>
      <c r="C224" s="282">
        <v>175571.99</v>
      </c>
      <c r="D224" s="294" t="s">
        <v>349</v>
      </c>
      <c r="E224" s="283" t="s">
        <v>991</v>
      </c>
      <c r="F224" s="295"/>
    </row>
    <row r="225" spans="1:6" x14ac:dyDescent="0.2">
      <c r="A225" s="293" t="s">
        <v>3086</v>
      </c>
      <c r="B225" s="281" t="s">
        <v>1050</v>
      </c>
      <c r="C225" s="282">
        <v>342947.4</v>
      </c>
      <c r="D225" s="294" t="s">
        <v>349</v>
      </c>
      <c r="E225" s="283" t="s">
        <v>991</v>
      </c>
      <c r="F225" s="295"/>
    </row>
    <row r="226" spans="1:6" x14ac:dyDescent="0.2">
      <c r="A226" s="293" t="s">
        <v>3087</v>
      </c>
      <c r="B226" s="281" t="s">
        <v>1051</v>
      </c>
      <c r="C226" s="282">
        <v>154389.92000000001</v>
      </c>
      <c r="D226" s="294" t="s">
        <v>349</v>
      </c>
      <c r="E226" s="283" t="s">
        <v>991</v>
      </c>
      <c r="F226" s="295"/>
    </row>
    <row r="227" spans="1:6" x14ac:dyDescent="0.2">
      <c r="A227" s="293" t="s">
        <v>3088</v>
      </c>
      <c r="B227" s="281" t="s">
        <v>1052</v>
      </c>
      <c r="C227" s="282">
        <v>247496.43</v>
      </c>
      <c r="D227" s="294" t="s">
        <v>349</v>
      </c>
      <c r="E227" s="283" t="s">
        <v>991</v>
      </c>
      <c r="F227" s="295"/>
    </row>
    <row r="228" spans="1:6" x14ac:dyDescent="0.2">
      <c r="A228" s="293" t="s">
        <v>3089</v>
      </c>
      <c r="B228" s="281" t="s">
        <v>1052</v>
      </c>
      <c r="C228" s="282">
        <v>107404.65</v>
      </c>
      <c r="D228" s="294" t="s">
        <v>349</v>
      </c>
      <c r="E228" s="283" t="s">
        <v>991</v>
      </c>
      <c r="F228" s="295"/>
    </row>
    <row r="229" spans="1:6" x14ac:dyDescent="0.2">
      <c r="A229" s="293" t="s">
        <v>3090</v>
      </c>
      <c r="B229" s="281" t="s">
        <v>1053</v>
      </c>
      <c r="C229" s="282">
        <v>177687.85</v>
      </c>
      <c r="D229" s="294" t="s">
        <v>349</v>
      </c>
      <c r="E229" s="283" t="s">
        <v>991</v>
      </c>
      <c r="F229" s="295"/>
    </row>
    <row r="230" spans="1:6" x14ac:dyDescent="0.2">
      <c r="A230" s="293" t="s">
        <v>3091</v>
      </c>
      <c r="B230" s="281" t="s">
        <v>1054</v>
      </c>
      <c r="C230" s="282">
        <v>59421.49</v>
      </c>
      <c r="D230" s="294" t="s">
        <v>349</v>
      </c>
      <c r="E230" s="283" t="s">
        <v>991</v>
      </c>
      <c r="F230" s="295"/>
    </row>
    <row r="231" spans="1:6" x14ac:dyDescent="0.2">
      <c r="A231" s="293" t="s">
        <v>3092</v>
      </c>
      <c r="B231" s="281" t="s">
        <v>1054</v>
      </c>
      <c r="C231" s="282">
        <v>7137.54</v>
      </c>
      <c r="D231" s="294" t="s">
        <v>349</v>
      </c>
      <c r="E231" s="283" t="s">
        <v>991</v>
      </c>
      <c r="F231" s="295"/>
    </row>
    <row r="232" spans="1:6" x14ac:dyDescent="0.2">
      <c r="A232" s="293" t="s">
        <v>3093</v>
      </c>
      <c r="B232" s="281" t="s">
        <v>1055</v>
      </c>
      <c r="C232" s="282">
        <v>127451.15</v>
      </c>
      <c r="D232" s="294" t="s">
        <v>349</v>
      </c>
      <c r="E232" s="283" t="s">
        <v>991</v>
      </c>
      <c r="F232" s="295"/>
    </row>
    <row r="233" spans="1:6" x14ac:dyDescent="0.2">
      <c r="A233" s="293" t="s">
        <v>3094</v>
      </c>
      <c r="B233" s="281" t="s">
        <v>1056</v>
      </c>
      <c r="C233" s="282">
        <v>109744.86</v>
      </c>
      <c r="D233" s="294" t="s">
        <v>349</v>
      </c>
      <c r="E233" s="283" t="s">
        <v>991</v>
      </c>
      <c r="F233" s="295"/>
    </row>
    <row r="234" spans="1:6" x14ac:dyDescent="0.2">
      <c r="A234" s="293" t="s">
        <v>3095</v>
      </c>
      <c r="B234" s="281" t="s">
        <v>1057</v>
      </c>
      <c r="C234" s="282">
        <v>85067.51</v>
      </c>
      <c r="D234" s="294" t="s">
        <v>349</v>
      </c>
      <c r="E234" s="283" t="s">
        <v>991</v>
      </c>
      <c r="F234" s="295"/>
    </row>
    <row r="235" spans="1:6" x14ac:dyDescent="0.2">
      <c r="A235" s="293" t="s">
        <v>3096</v>
      </c>
      <c r="B235" s="281" t="s">
        <v>1059</v>
      </c>
      <c r="C235" s="282">
        <v>93206.42</v>
      </c>
      <c r="D235" s="294" t="s">
        <v>349</v>
      </c>
      <c r="E235" s="283" t="s">
        <v>991</v>
      </c>
      <c r="F235" s="295"/>
    </row>
    <row r="236" spans="1:6" x14ac:dyDescent="0.2">
      <c r="A236" s="293" t="s">
        <v>3097</v>
      </c>
      <c r="B236" s="281" t="s">
        <v>1060</v>
      </c>
      <c r="C236" s="282">
        <v>61972.37</v>
      </c>
      <c r="D236" s="294" t="s">
        <v>349</v>
      </c>
      <c r="E236" s="283" t="s">
        <v>991</v>
      </c>
      <c r="F236" s="295"/>
    </row>
    <row r="237" spans="1:6" x14ac:dyDescent="0.2">
      <c r="A237" s="293" t="s">
        <v>3098</v>
      </c>
      <c r="B237" s="281" t="s">
        <v>1061</v>
      </c>
      <c r="C237" s="282">
        <v>90770.78</v>
      </c>
      <c r="D237" s="294" t="s">
        <v>349</v>
      </c>
      <c r="E237" s="283" t="s">
        <v>991</v>
      </c>
      <c r="F237" s="295"/>
    </row>
    <row r="238" spans="1:6" x14ac:dyDescent="0.2">
      <c r="A238" s="293" t="s">
        <v>3099</v>
      </c>
      <c r="B238" s="281" t="s">
        <v>1034</v>
      </c>
      <c r="C238" s="282">
        <v>41622.609999999993</v>
      </c>
      <c r="D238" s="294" t="s">
        <v>349</v>
      </c>
      <c r="E238" s="283" t="s">
        <v>991</v>
      </c>
      <c r="F238" s="295"/>
    </row>
    <row r="239" spans="1:6" x14ac:dyDescent="0.2">
      <c r="A239" s="293" t="s">
        <v>3100</v>
      </c>
      <c r="B239" s="281" t="s">
        <v>1062</v>
      </c>
      <c r="C239" s="282">
        <v>53852.36</v>
      </c>
      <c r="D239" s="294" t="s">
        <v>349</v>
      </c>
      <c r="E239" s="283" t="s">
        <v>991</v>
      </c>
      <c r="F239" s="295"/>
    </row>
    <row r="240" spans="1:6" x14ac:dyDescent="0.2">
      <c r="A240" s="293" t="s">
        <v>3101</v>
      </c>
      <c r="B240" s="281" t="s">
        <v>1065</v>
      </c>
      <c r="C240" s="282">
        <v>122646.39999999999</v>
      </c>
      <c r="D240" s="294" t="s">
        <v>349</v>
      </c>
      <c r="E240" s="283" t="s">
        <v>991</v>
      </c>
      <c r="F240" s="295"/>
    </row>
    <row r="241" spans="1:6" x14ac:dyDescent="0.2">
      <c r="A241" s="293" t="s">
        <v>3102</v>
      </c>
      <c r="B241" s="281" t="s">
        <v>1066</v>
      </c>
      <c r="C241" s="282">
        <v>49457.56</v>
      </c>
      <c r="D241" s="294" t="s">
        <v>349</v>
      </c>
      <c r="E241" s="283" t="s">
        <v>991</v>
      </c>
      <c r="F241" s="295"/>
    </row>
    <row r="242" spans="1:6" x14ac:dyDescent="0.2">
      <c r="A242" s="293" t="s">
        <v>3103</v>
      </c>
      <c r="B242" s="281" t="s">
        <v>1067</v>
      </c>
      <c r="C242" s="282">
        <v>211864.55</v>
      </c>
      <c r="D242" s="294" t="s">
        <v>349</v>
      </c>
      <c r="E242" s="283" t="s">
        <v>991</v>
      </c>
      <c r="F242" s="295"/>
    </row>
    <row r="243" spans="1:6" x14ac:dyDescent="0.2">
      <c r="A243" s="293" t="s">
        <v>3104</v>
      </c>
      <c r="B243" s="281" t="s">
        <v>1068</v>
      </c>
      <c r="C243" s="282">
        <v>27234.42</v>
      </c>
      <c r="D243" s="294" t="s">
        <v>349</v>
      </c>
      <c r="E243" s="283" t="s">
        <v>991</v>
      </c>
      <c r="F243" s="295"/>
    </row>
    <row r="244" spans="1:6" x14ac:dyDescent="0.2">
      <c r="A244" s="293" t="s">
        <v>3105</v>
      </c>
      <c r="B244" s="281" t="s">
        <v>877</v>
      </c>
      <c r="C244" s="282">
        <v>63143.63</v>
      </c>
      <c r="D244" s="294" t="s">
        <v>349</v>
      </c>
      <c r="E244" s="283" t="s">
        <v>991</v>
      </c>
      <c r="F244" s="295"/>
    </row>
    <row r="245" spans="1:6" x14ac:dyDescent="0.2">
      <c r="A245" s="293" t="s">
        <v>3106</v>
      </c>
      <c r="B245" s="281" t="s">
        <v>1069</v>
      </c>
      <c r="C245" s="282">
        <v>75884.649999999994</v>
      </c>
      <c r="D245" s="294" t="s">
        <v>349</v>
      </c>
      <c r="E245" s="283" t="s">
        <v>991</v>
      </c>
      <c r="F245" s="295"/>
    </row>
    <row r="246" spans="1:6" x14ac:dyDescent="0.2">
      <c r="A246" s="293" t="s">
        <v>3107</v>
      </c>
      <c r="B246" s="281" t="s">
        <v>878</v>
      </c>
      <c r="C246" s="282">
        <v>60764.44</v>
      </c>
      <c r="D246" s="294" t="s">
        <v>349</v>
      </c>
      <c r="E246" s="283" t="s">
        <v>991</v>
      </c>
      <c r="F246" s="295"/>
    </row>
    <row r="247" spans="1:6" x14ac:dyDescent="0.2">
      <c r="A247" s="293" t="s">
        <v>3108</v>
      </c>
      <c r="B247" s="281" t="s">
        <v>878</v>
      </c>
      <c r="C247" s="282">
        <v>28085.200000000001</v>
      </c>
      <c r="D247" s="294" t="s">
        <v>349</v>
      </c>
      <c r="E247" s="283" t="s">
        <v>991</v>
      </c>
      <c r="F247" s="295"/>
    </row>
    <row r="248" spans="1:6" x14ac:dyDescent="0.2">
      <c r="A248" s="293" t="s">
        <v>3109</v>
      </c>
      <c r="B248" s="281" t="s">
        <v>878</v>
      </c>
      <c r="C248" s="282">
        <v>32979.980000000003</v>
      </c>
      <c r="D248" s="294" t="s">
        <v>349</v>
      </c>
      <c r="E248" s="283" t="s">
        <v>991</v>
      </c>
      <c r="F248" s="295"/>
    </row>
    <row r="249" spans="1:6" x14ac:dyDescent="0.2">
      <c r="A249" s="293" t="s">
        <v>3110</v>
      </c>
      <c r="B249" s="281" t="s">
        <v>878</v>
      </c>
      <c r="C249" s="282">
        <v>24956.880000000001</v>
      </c>
      <c r="D249" s="294" t="s">
        <v>349</v>
      </c>
      <c r="E249" s="283" t="s">
        <v>991</v>
      </c>
      <c r="F249" s="295"/>
    </row>
    <row r="250" spans="1:6" x14ac:dyDescent="0.2">
      <c r="A250" s="293" t="s">
        <v>3111</v>
      </c>
      <c r="B250" s="281" t="s">
        <v>878</v>
      </c>
      <c r="C250" s="282">
        <v>46136.83</v>
      </c>
      <c r="D250" s="294" t="s">
        <v>349</v>
      </c>
      <c r="E250" s="283" t="s">
        <v>991</v>
      </c>
      <c r="F250" s="295"/>
    </row>
    <row r="251" spans="1:6" x14ac:dyDescent="0.2">
      <c r="A251" s="293" t="s">
        <v>3112</v>
      </c>
      <c r="B251" s="281" t="s">
        <v>1065</v>
      </c>
      <c r="C251" s="282">
        <v>421943.81</v>
      </c>
      <c r="D251" s="294" t="s">
        <v>349</v>
      </c>
      <c r="E251" s="283" t="s">
        <v>991</v>
      </c>
      <c r="F251" s="295"/>
    </row>
    <row r="252" spans="1:6" x14ac:dyDescent="0.2">
      <c r="A252" s="293" t="s">
        <v>3113</v>
      </c>
      <c r="B252" s="281" t="s">
        <v>1070</v>
      </c>
      <c r="C252" s="282">
        <v>98889.63</v>
      </c>
      <c r="D252" s="294" t="s">
        <v>349</v>
      </c>
      <c r="E252" s="283" t="s">
        <v>991</v>
      </c>
      <c r="F252" s="295"/>
    </row>
    <row r="253" spans="1:6" x14ac:dyDescent="0.2">
      <c r="A253" s="293" t="s">
        <v>3114</v>
      </c>
      <c r="B253" s="281" t="s">
        <v>1070</v>
      </c>
      <c r="C253" s="282">
        <v>19091.979999999996</v>
      </c>
      <c r="D253" s="294" t="s">
        <v>349</v>
      </c>
      <c r="E253" s="283" t="s">
        <v>991</v>
      </c>
      <c r="F253" s="295"/>
    </row>
    <row r="254" spans="1:6" x14ac:dyDescent="0.2">
      <c r="A254" s="293" t="s">
        <v>3115</v>
      </c>
      <c r="B254" s="281" t="s">
        <v>1070</v>
      </c>
      <c r="C254" s="282">
        <v>51249.09</v>
      </c>
      <c r="D254" s="294" t="s">
        <v>349</v>
      </c>
      <c r="E254" s="283" t="s">
        <v>991</v>
      </c>
      <c r="F254" s="295"/>
    </row>
    <row r="255" spans="1:6" x14ac:dyDescent="0.2">
      <c r="A255" s="293" t="s">
        <v>3116</v>
      </c>
      <c r="B255" s="281" t="s">
        <v>1070</v>
      </c>
      <c r="C255" s="282">
        <v>79373.89</v>
      </c>
      <c r="D255" s="294" t="s">
        <v>349</v>
      </c>
      <c r="E255" s="283" t="s">
        <v>991</v>
      </c>
      <c r="F255" s="295"/>
    </row>
    <row r="256" spans="1:6" x14ac:dyDescent="0.2">
      <c r="A256" s="293" t="s">
        <v>3117</v>
      </c>
      <c r="B256" s="281" t="s">
        <v>1071</v>
      </c>
      <c r="C256" s="282">
        <v>110506.16</v>
      </c>
      <c r="D256" s="294" t="s">
        <v>349</v>
      </c>
      <c r="E256" s="283" t="s">
        <v>991</v>
      </c>
      <c r="F256" s="295"/>
    </row>
    <row r="257" spans="1:6" x14ac:dyDescent="0.2">
      <c r="A257" s="293" t="s">
        <v>3118</v>
      </c>
      <c r="B257" s="281" t="s">
        <v>1072</v>
      </c>
      <c r="C257" s="282">
        <v>219505.28</v>
      </c>
      <c r="D257" s="294" t="s">
        <v>349</v>
      </c>
      <c r="E257" s="283" t="s">
        <v>991</v>
      </c>
      <c r="F257" s="295"/>
    </row>
    <row r="258" spans="1:6" x14ac:dyDescent="0.2">
      <c r="A258" s="293" t="s">
        <v>3119</v>
      </c>
      <c r="B258" s="281" t="s">
        <v>1073</v>
      </c>
      <c r="C258" s="282">
        <v>285072.24</v>
      </c>
      <c r="D258" s="294" t="s">
        <v>349</v>
      </c>
      <c r="E258" s="283" t="s">
        <v>991</v>
      </c>
      <c r="F258" s="295"/>
    </row>
    <row r="259" spans="1:6" x14ac:dyDescent="0.2">
      <c r="A259" s="293" t="s">
        <v>3120</v>
      </c>
      <c r="B259" s="281" t="s">
        <v>1074</v>
      </c>
      <c r="C259" s="282">
        <v>86487.86</v>
      </c>
      <c r="D259" s="294" t="s">
        <v>349</v>
      </c>
      <c r="E259" s="283" t="s">
        <v>991</v>
      </c>
      <c r="F259" s="295"/>
    </row>
    <row r="260" spans="1:6" x14ac:dyDescent="0.2">
      <c r="A260" s="293" t="s">
        <v>3121</v>
      </c>
      <c r="B260" s="281" t="s">
        <v>1074</v>
      </c>
      <c r="C260" s="282">
        <v>39783.579999999994</v>
      </c>
      <c r="D260" s="294" t="s">
        <v>349</v>
      </c>
      <c r="E260" s="283" t="s">
        <v>991</v>
      </c>
      <c r="F260" s="295"/>
    </row>
    <row r="261" spans="1:6" x14ac:dyDescent="0.2">
      <c r="A261" s="293" t="s">
        <v>3122</v>
      </c>
      <c r="B261" s="281" t="s">
        <v>1075</v>
      </c>
      <c r="C261" s="282">
        <v>51373.41</v>
      </c>
      <c r="D261" s="294" t="s">
        <v>349</v>
      </c>
      <c r="E261" s="283" t="s">
        <v>991</v>
      </c>
      <c r="F261" s="295"/>
    </row>
    <row r="262" spans="1:6" x14ac:dyDescent="0.2">
      <c r="A262" s="293" t="s">
        <v>3123</v>
      </c>
      <c r="B262" s="281" t="s">
        <v>1065</v>
      </c>
      <c r="C262" s="282">
        <v>118949.41</v>
      </c>
      <c r="D262" s="294" t="s">
        <v>349</v>
      </c>
      <c r="E262" s="283" t="s">
        <v>991</v>
      </c>
      <c r="F262" s="295"/>
    </row>
    <row r="263" spans="1:6" x14ac:dyDescent="0.2">
      <c r="A263" s="293" t="s">
        <v>3124</v>
      </c>
      <c r="B263" s="281" t="s">
        <v>1075</v>
      </c>
      <c r="C263" s="282">
        <v>128101.47</v>
      </c>
      <c r="D263" s="294" t="s">
        <v>349</v>
      </c>
      <c r="E263" s="283" t="s">
        <v>991</v>
      </c>
      <c r="F263" s="295"/>
    </row>
    <row r="264" spans="1:6" x14ac:dyDescent="0.2">
      <c r="A264" s="293" t="s">
        <v>3125</v>
      </c>
      <c r="B264" s="281" t="s">
        <v>1076</v>
      </c>
      <c r="C264" s="282">
        <v>184202.28</v>
      </c>
      <c r="D264" s="294" t="s">
        <v>349</v>
      </c>
      <c r="E264" s="283" t="s">
        <v>991</v>
      </c>
      <c r="F264" s="295"/>
    </row>
    <row r="265" spans="1:6" x14ac:dyDescent="0.2">
      <c r="A265" s="293" t="s">
        <v>3126</v>
      </c>
      <c r="B265" s="281" t="s">
        <v>1077</v>
      </c>
      <c r="C265" s="282">
        <v>170118.96</v>
      </c>
      <c r="D265" s="294" t="s">
        <v>349</v>
      </c>
      <c r="E265" s="283" t="s">
        <v>991</v>
      </c>
      <c r="F265" s="295"/>
    </row>
    <row r="266" spans="1:6" x14ac:dyDescent="0.2">
      <c r="A266" s="293" t="s">
        <v>3127</v>
      </c>
      <c r="B266" s="281" t="s">
        <v>1078</v>
      </c>
      <c r="C266" s="282">
        <v>47496.25</v>
      </c>
      <c r="D266" s="294" t="s">
        <v>349</v>
      </c>
      <c r="E266" s="283" t="s">
        <v>991</v>
      </c>
      <c r="F266" s="295"/>
    </row>
    <row r="267" spans="1:6" x14ac:dyDescent="0.2">
      <c r="A267" s="293" t="s">
        <v>3128</v>
      </c>
      <c r="B267" s="281" t="s">
        <v>1079</v>
      </c>
      <c r="C267" s="282">
        <v>121776.98</v>
      </c>
      <c r="D267" s="294" t="s">
        <v>349</v>
      </c>
      <c r="E267" s="283" t="s">
        <v>991</v>
      </c>
      <c r="F267" s="295"/>
    </row>
    <row r="268" spans="1:6" x14ac:dyDescent="0.2">
      <c r="A268" s="293" t="s">
        <v>3129</v>
      </c>
      <c r="B268" s="281" t="s">
        <v>1080</v>
      </c>
      <c r="C268" s="282">
        <v>83160.17</v>
      </c>
      <c r="D268" s="294" t="s">
        <v>349</v>
      </c>
      <c r="E268" s="283" t="s">
        <v>991</v>
      </c>
      <c r="F268" s="295"/>
    </row>
    <row r="269" spans="1:6" x14ac:dyDescent="0.2">
      <c r="A269" s="293" t="s">
        <v>3130</v>
      </c>
      <c r="B269" s="281" t="s">
        <v>1081</v>
      </c>
      <c r="C269" s="282">
        <v>79756.460000000006</v>
      </c>
      <c r="D269" s="294" t="s">
        <v>349</v>
      </c>
      <c r="E269" s="283" t="s">
        <v>991</v>
      </c>
      <c r="F269" s="295"/>
    </row>
    <row r="270" spans="1:6" x14ac:dyDescent="0.2">
      <c r="A270" s="293" t="s">
        <v>3131</v>
      </c>
      <c r="B270" s="281" t="s">
        <v>1082</v>
      </c>
      <c r="C270" s="282">
        <v>51678.27</v>
      </c>
      <c r="D270" s="294" t="s">
        <v>349</v>
      </c>
      <c r="E270" s="283" t="s">
        <v>991</v>
      </c>
      <c r="F270" s="295"/>
    </row>
    <row r="271" spans="1:6" x14ac:dyDescent="0.2">
      <c r="A271" s="293" t="s">
        <v>3132</v>
      </c>
      <c r="B271" s="281" t="s">
        <v>1083</v>
      </c>
      <c r="C271" s="282">
        <v>267433.24</v>
      </c>
      <c r="D271" s="294" t="s">
        <v>349</v>
      </c>
      <c r="E271" s="283" t="s">
        <v>991</v>
      </c>
      <c r="F271" s="295"/>
    </row>
    <row r="272" spans="1:6" x14ac:dyDescent="0.2">
      <c r="A272" s="293" t="s">
        <v>3133</v>
      </c>
      <c r="B272" s="281" t="s">
        <v>1084</v>
      </c>
      <c r="C272" s="282">
        <v>202581.98</v>
      </c>
      <c r="D272" s="294" t="s">
        <v>349</v>
      </c>
      <c r="E272" s="283" t="s">
        <v>991</v>
      </c>
      <c r="F272" s="295"/>
    </row>
    <row r="273" spans="1:6" x14ac:dyDescent="0.2">
      <c r="A273" s="293" t="s">
        <v>3134</v>
      </c>
      <c r="B273" s="281" t="s">
        <v>1085</v>
      </c>
      <c r="C273" s="282">
        <v>66563.429999999993</v>
      </c>
      <c r="D273" s="294" t="s">
        <v>349</v>
      </c>
      <c r="E273" s="283" t="s">
        <v>991</v>
      </c>
      <c r="F273" s="295"/>
    </row>
    <row r="274" spans="1:6" x14ac:dyDescent="0.2">
      <c r="A274" s="293" t="s">
        <v>3135</v>
      </c>
      <c r="B274" s="281" t="s">
        <v>1084</v>
      </c>
      <c r="C274" s="282">
        <v>71303.520000000004</v>
      </c>
      <c r="D274" s="294" t="s">
        <v>349</v>
      </c>
      <c r="E274" s="283" t="s">
        <v>991</v>
      </c>
      <c r="F274" s="295"/>
    </row>
    <row r="275" spans="1:6" x14ac:dyDescent="0.2">
      <c r="A275" s="293" t="s">
        <v>3136</v>
      </c>
      <c r="B275" s="281" t="s">
        <v>1084</v>
      </c>
      <c r="C275" s="282">
        <v>78910.350000000006</v>
      </c>
      <c r="D275" s="294" t="s">
        <v>349</v>
      </c>
      <c r="E275" s="283" t="s">
        <v>991</v>
      </c>
      <c r="F275" s="295"/>
    </row>
    <row r="276" spans="1:6" x14ac:dyDescent="0.2">
      <c r="A276" s="293" t="s">
        <v>3137</v>
      </c>
      <c r="B276" s="281" t="s">
        <v>1086</v>
      </c>
      <c r="C276" s="282">
        <v>36820.379999999997</v>
      </c>
      <c r="D276" s="294" t="s">
        <v>349</v>
      </c>
      <c r="E276" s="283" t="s">
        <v>991</v>
      </c>
      <c r="F276" s="295"/>
    </row>
    <row r="277" spans="1:6" x14ac:dyDescent="0.2">
      <c r="A277" s="293" t="s">
        <v>3138</v>
      </c>
      <c r="B277" s="281" t="s">
        <v>1087</v>
      </c>
      <c r="C277" s="282">
        <v>297822.13</v>
      </c>
      <c r="D277" s="294" t="s">
        <v>349</v>
      </c>
      <c r="E277" s="283" t="s">
        <v>991</v>
      </c>
      <c r="F277" s="295"/>
    </row>
    <row r="278" spans="1:6" x14ac:dyDescent="0.2">
      <c r="A278" s="293" t="s">
        <v>3139</v>
      </c>
      <c r="B278" s="281" t="s">
        <v>1088</v>
      </c>
      <c r="C278" s="282">
        <v>115976.99</v>
      </c>
      <c r="D278" s="294" t="s">
        <v>349</v>
      </c>
      <c r="E278" s="283" t="s">
        <v>991</v>
      </c>
      <c r="F278" s="295"/>
    </row>
    <row r="279" spans="1:6" x14ac:dyDescent="0.2">
      <c r="A279" s="293" t="s">
        <v>3140</v>
      </c>
      <c r="B279" s="281" t="s">
        <v>1089</v>
      </c>
      <c r="C279" s="282">
        <v>38787.17</v>
      </c>
      <c r="D279" s="294" t="s">
        <v>349</v>
      </c>
      <c r="E279" s="283" t="s">
        <v>991</v>
      </c>
      <c r="F279" s="295"/>
    </row>
    <row r="280" spans="1:6" x14ac:dyDescent="0.2">
      <c r="A280" s="293" t="s">
        <v>3141</v>
      </c>
      <c r="B280" s="281" t="s">
        <v>1089</v>
      </c>
      <c r="C280" s="282">
        <v>10096.4</v>
      </c>
      <c r="D280" s="294" t="s">
        <v>349</v>
      </c>
      <c r="E280" s="283" t="s">
        <v>991</v>
      </c>
      <c r="F280" s="295"/>
    </row>
    <row r="281" spans="1:6" x14ac:dyDescent="0.2">
      <c r="A281" s="293" t="s">
        <v>3142</v>
      </c>
      <c r="B281" s="281" t="s">
        <v>1090</v>
      </c>
      <c r="C281" s="282">
        <v>89963.8</v>
      </c>
      <c r="D281" s="294" t="s">
        <v>349</v>
      </c>
      <c r="E281" s="283" t="s">
        <v>991</v>
      </c>
      <c r="F281" s="295"/>
    </row>
    <row r="282" spans="1:6" x14ac:dyDescent="0.2">
      <c r="A282" s="293" t="s">
        <v>3143</v>
      </c>
      <c r="B282" s="281" t="s">
        <v>1010</v>
      </c>
      <c r="C282" s="282">
        <v>109124.69</v>
      </c>
      <c r="D282" s="294" t="s">
        <v>349</v>
      </c>
      <c r="E282" s="283" t="s">
        <v>991</v>
      </c>
      <c r="F282" s="295"/>
    </row>
    <row r="283" spans="1:6" x14ac:dyDescent="0.2">
      <c r="A283" s="293" t="s">
        <v>3144</v>
      </c>
      <c r="B283" s="281" t="s">
        <v>1091</v>
      </c>
      <c r="C283" s="282">
        <v>370914.31</v>
      </c>
      <c r="D283" s="294" t="s">
        <v>349</v>
      </c>
      <c r="E283" s="283" t="s">
        <v>991</v>
      </c>
      <c r="F283" s="295"/>
    </row>
    <row r="284" spans="1:6" x14ac:dyDescent="0.2">
      <c r="A284" s="293" t="s">
        <v>3145</v>
      </c>
      <c r="B284" s="281" t="s">
        <v>1092</v>
      </c>
      <c r="C284" s="282">
        <v>98727.8</v>
      </c>
      <c r="D284" s="294" t="s">
        <v>349</v>
      </c>
      <c r="E284" s="283" t="s">
        <v>991</v>
      </c>
      <c r="F284" s="295"/>
    </row>
    <row r="285" spans="1:6" x14ac:dyDescent="0.2">
      <c r="A285" s="293" t="s">
        <v>3146</v>
      </c>
      <c r="B285" s="281" t="s">
        <v>1093</v>
      </c>
      <c r="C285" s="282">
        <v>111329.60000000001</v>
      </c>
      <c r="D285" s="294" t="s">
        <v>349</v>
      </c>
      <c r="E285" s="283" t="s">
        <v>991</v>
      </c>
      <c r="F285" s="295"/>
    </row>
    <row r="286" spans="1:6" x14ac:dyDescent="0.2">
      <c r="A286" s="293" t="s">
        <v>3147</v>
      </c>
      <c r="B286" s="281" t="s">
        <v>1093</v>
      </c>
      <c r="C286" s="282">
        <v>108650.3</v>
      </c>
      <c r="D286" s="294" t="s">
        <v>349</v>
      </c>
      <c r="E286" s="283" t="s">
        <v>991</v>
      </c>
      <c r="F286" s="295"/>
    </row>
    <row r="287" spans="1:6" x14ac:dyDescent="0.2">
      <c r="A287" s="293" t="s">
        <v>3148</v>
      </c>
      <c r="B287" s="281" t="s">
        <v>1094</v>
      </c>
      <c r="C287" s="282">
        <v>250749.95</v>
      </c>
      <c r="D287" s="294" t="s">
        <v>349</v>
      </c>
      <c r="E287" s="283" t="s">
        <v>991</v>
      </c>
      <c r="F287" s="295"/>
    </row>
    <row r="288" spans="1:6" x14ac:dyDescent="0.2">
      <c r="A288" s="293" t="s">
        <v>3149</v>
      </c>
      <c r="B288" s="281" t="s">
        <v>1094</v>
      </c>
      <c r="C288" s="282">
        <v>10757.8</v>
      </c>
      <c r="D288" s="294" t="s">
        <v>349</v>
      </c>
      <c r="E288" s="283" t="s">
        <v>991</v>
      </c>
      <c r="F288" s="295"/>
    </row>
    <row r="289" spans="1:6" x14ac:dyDescent="0.2">
      <c r="A289" s="293" t="s">
        <v>3150</v>
      </c>
      <c r="B289" s="281" t="s">
        <v>1094</v>
      </c>
      <c r="C289" s="282">
        <v>52179.77</v>
      </c>
      <c r="D289" s="294" t="s">
        <v>349</v>
      </c>
      <c r="E289" s="283" t="s">
        <v>991</v>
      </c>
      <c r="F289" s="295"/>
    </row>
    <row r="290" spans="1:6" x14ac:dyDescent="0.2">
      <c r="A290" s="293" t="s">
        <v>3151</v>
      </c>
      <c r="B290" s="281" t="s">
        <v>1095</v>
      </c>
      <c r="C290" s="282">
        <v>147298.35999999999</v>
      </c>
      <c r="D290" s="294" t="s">
        <v>349</v>
      </c>
      <c r="E290" s="283" t="s">
        <v>991</v>
      </c>
      <c r="F290" s="295"/>
    </row>
    <row r="291" spans="1:6" x14ac:dyDescent="0.2">
      <c r="A291" s="293" t="s">
        <v>3152</v>
      </c>
      <c r="B291" s="281" t="s">
        <v>1095</v>
      </c>
      <c r="C291" s="282">
        <v>180272.55</v>
      </c>
      <c r="D291" s="294" t="s">
        <v>349</v>
      </c>
      <c r="E291" s="283" t="s">
        <v>991</v>
      </c>
      <c r="F291" s="295"/>
    </row>
    <row r="292" spans="1:6" x14ac:dyDescent="0.2">
      <c r="A292" s="293" t="s">
        <v>3153</v>
      </c>
      <c r="B292" s="281" t="s">
        <v>1096</v>
      </c>
      <c r="C292" s="282">
        <v>294009.15000000002</v>
      </c>
      <c r="D292" s="294" t="s">
        <v>349</v>
      </c>
      <c r="E292" s="283" t="s">
        <v>991</v>
      </c>
      <c r="F292" s="295"/>
    </row>
    <row r="293" spans="1:6" x14ac:dyDescent="0.2">
      <c r="A293" s="293" t="s">
        <v>3154</v>
      </c>
      <c r="B293" s="281" t="s">
        <v>1097</v>
      </c>
      <c r="C293" s="282">
        <v>499465.06</v>
      </c>
      <c r="D293" s="294" t="s">
        <v>349</v>
      </c>
      <c r="E293" s="283" t="s">
        <v>991</v>
      </c>
      <c r="F293" s="295"/>
    </row>
    <row r="294" spans="1:6" x14ac:dyDescent="0.2">
      <c r="A294" s="293" t="s">
        <v>3155</v>
      </c>
      <c r="B294" s="281" t="s">
        <v>1098</v>
      </c>
      <c r="C294" s="282">
        <v>1624742.21</v>
      </c>
      <c r="D294" s="294" t="s">
        <v>349</v>
      </c>
      <c r="E294" s="283" t="s">
        <v>991</v>
      </c>
      <c r="F294" s="295"/>
    </row>
    <row r="295" spans="1:6" x14ac:dyDescent="0.2">
      <c r="A295" s="293" t="s">
        <v>3156</v>
      </c>
      <c r="B295" s="281" t="s">
        <v>1097</v>
      </c>
      <c r="C295" s="282">
        <v>543401.99000000011</v>
      </c>
      <c r="D295" s="294" t="s">
        <v>349</v>
      </c>
      <c r="E295" s="283" t="s">
        <v>991</v>
      </c>
      <c r="F295" s="295"/>
    </row>
    <row r="296" spans="1:6" x14ac:dyDescent="0.2">
      <c r="A296" s="293" t="s">
        <v>3157</v>
      </c>
      <c r="B296" s="281" t="s">
        <v>1097</v>
      </c>
      <c r="C296" s="282">
        <v>236250.98</v>
      </c>
      <c r="D296" s="294" t="s">
        <v>349</v>
      </c>
      <c r="E296" s="283" t="s">
        <v>991</v>
      </c>
      <c r="F296" s="295"/>
    </row>
    <row r="297" spans="1:6" x14ac:dyDescent="0.2">
      <c r="A297" s="293" t="s">
        <v>3158</v>
      </c>
      <c r="B297" s="281" t="s">
        <v>1097</v>
      </c>
      <c r="C297" s="282">
        <v>309956.98</v>
      </c>
      <c r="D297" s="294" t="s">
        <v>349</v>
      </c>
      <c r="E297" s="283" t="s">
        <v>991</v>
      </c>
      <c r="F297" s="295"/>
    </row>
    <row r="298" spans="1:6" x14ac:dyDescent="0.2">
      <c r="A298" s="293" t="s">
        <v>3159</v>
      </c>
      <c r="B298" s="281" t="s">
        <v>1097</v>
      </c>
      <c r="C298" s="282">
        <v>174122.58</v>
      </c>
      <c r="D298" s="294" t="s">
        <v>349</v>
      </c>
      <c r="E298" s="283" t="s">
        <v>991</v>
      </c>
      <c r="F298" s="295"/>
    </row>
    <row r="299" spans="1:6" x14ac:dyDescent="0.2">
      <c r="A299" s="293" t="s">
        <v>3160</v>
      </c>
      <c r="B299" s="281" t="s">
        <v>1097</v>
      </c>
      <c r="C299" s="282">
        <v>491553.82</v>
      </c>
      <c r="D299" s="294" t="s">
        <v>349</v>
      </c>
      <c r="E299" s="283" t="s">
        <v>991</v>
      </c>
      <c r="F299" s="295"/>
    </row>
    <row r="300" spans="1:6" x14ac:dyDescent="0.2">
      <c r="A300" s="293" t="s">
        <v>3161</v>
      </c>
      <c r="B300" s="281" t="s">
        <v>1099</v>
      </c>
      <c r="C300" s="282">
        <v>825288.18</v>
      </c>
      <c r="D300" s="294" t="s">
        <v>349</v>
      </c>
      <c r="E300" s="283" t="s">
        <v>991</v>
      </c>
      <c r="F300" s="295"/>
    </row>
    <row r="301" spans="1:6" x14ac:dyDescent="0.2">
      <c r="A301" s="293" t="s">
        <v>3162</v>
      </c>
      <c r="B301" s="281" t="s">
        <v>1100</v>
      </c>
      <c r="C301" s="282">
        <v>92562.57</v>
      </c>
      <c r="D301" s="294" t="s">
        <v>349</v>
      </c>
      <c r="E301" s="283" t="s">
        <v>991</v>
      </c>
      <c r="F301" s="295"/>
    </row>
    <row r="302" spans="1:6" x14ac:dyDescent="0.2">
      <c r="A302" s="293" t="s">
        <v>3163</v>
      </c>
      <c r="B302" s="281" t="s">
        <v>1101</v>
      </c>
      <c r="C302" s="282">
        <v>296515.53999999998</v>
      </c>
      <c r="D302" s="294" t="s">
        <v>349</v>
      </c>
      <c r="E302" s="283" t="s">
        <v>991</v>
      </c>
      <c r="F302" s="295"/>
    </row>
    <row r="303" spans="1:6" x14ac:dyDescent="0.2">
      <c r="A303" s="293" t="s">
        <v>3164</v>
      </c>
      <c r="B303" s="281" t="s">
        <v>1102</v>
      </c>
      <c r="C303" s="282">
        <v>119807.56</v>
      </c>
      <c r="D303" s="294" t="s">
        <v>349</v>
      </c>
      <c r="E303" s="283" t="s">
        <v>991</v>
      </c>
      <c r="F303" s="295"/>
    </row>
    <row r="304" spans="1:6" x14ac:dyDescent="0.2">
      <c r="A304" s="293" t="s">
        <v>3165</v>
      </c>
      <c r="B304" s="281" t="s">
        <v>1103</v>
      </c>
      <c r="C304" s="282">
        <v>93867.02</v>
      </c>
      <c r="D304" s="294" t="s">
        <v>349</v>
      </c>
      <c r="E304" s="283" t="s">
        <v>991</v>
      </c>
      <c r="F304" s="295"/>
    </row>
    <row r="305" spans="1:6" x14ac:dyDescent="0.2">
      <c r="A305" s="293" t="s">
        <v>3166</v>
      </c>
      <c r="B305" s="281" t="s">
        <v>1104</v>
      </c>
      <c r="C305" s="282">
        <v>287102.05</v>
      </c>
      <c r="D305" s="294" t="s">
        <v>349</v>
      </c>
      <c r="E305" s="283" t="s">
        <v>991</v>
      </c>
      <c r="F305" s="295"/>
    </row>
    <row r="306" spans="1:6" x14ac:dyDescent="0.2">
      <c r="A306" s="293" t="s">
        <v>3167</v>
      </c>
      <c r="B306" s="281" t="s">
        <v>1105</v>
      </c>
      <c r="C306" s="282">
        <v>34070.14</v>
      </c>
      <c r="D306" s="294" t="s">
        <v>349</v>
      </c>
      <c r="E306" s="283" t="s">
        <v>991</v>
      </c>
      <c r="F306" s="295"/>
    </row>
    <row r="307" spans="1:6" x14ac:dyDescent="0.2">
      <c r="A307" s="293" t="s">
        <v>3168</v>
      </c>
      <c r="B307" s="281" t="s">
        <v>1105</v>
      </c>
      <c r="C307" s="282">
        <v>216761.15</v>
      </c>
      <c r="D307" s="294" t="s">
        <v>349</v>
      </c>
      <c r="E307" s="283" t="s">
        <v>991</v>
      </c>
      <c r="F307" s="295"/>
    </row>
    <row r="308" spans="1:6" x14ac:dyDescent="0.2">
      <c r="A308" s="293" t="s">
        <v>3169</v>
      </c>
      <c r="B308" s="281" t="s">
        <v>1105</v>
      </c>
      <c r="C308" s="282">
        <v>923485.7</v>
      </c>
      <c r="D308" s="294" t="s">
        <v>349</v>
      </c>
      <c r="E308" s="283" t="s">
        <v>991</v>
      </c>
      <c r="F308" s="295"/>
    </row>
    <row r="309" spans="1:6" x14ac:dyDescent="0.2">
      <c r="A309" s="293" t="s">
        <v>3170</v>
      </c>
      <c r="B309" s="281" t="s">
        <v>1106</v>
      </c>
      <c r="C309" s="282">
        <v>82834.73</v>
      </c>
      <c r="D309" s="294" t="s">
        <v>349</v>
      </c>
      <c r="E309" s="283" t="s">
        <v>991</v>
      </c>
      <c r="F309" s="295"/>
    </row>
    <row r="310" spans="1:6" x14ac:dyDescent="0.2">
      <c r="A310" s="293" t="s">
        <v>3171</v>
      </c>
      <c r="B310" s="281" t="s">
        <v>1107</v>
      </c>
      <c r="C310" s="282">
        <v>58530.05</v>
      </c>
      <c r="D310" s="294" t="s">
        <v>349</v>
      </c>
      <c r="E310" s="283" t="s">
        <v>991</v>
      </c>
      <c r="F310" s="295"/>
    </row>
    <row r="311" spans="1:6" x14ac:dyDescent="0.2">
      <c r="A311" s="293" t="s">
        <v>3172</v>
      </c>
      <c r="B311" s="281" t="s">
        <v>1108</v>
      </c>
      <c r="C311" s="282">
        <v>196274.7</v>
      </c>
      <c r="D311" s="294" t="s">
        <v>349</v>
      </c>
      <c r="E311" s="283" t="s">
        <v>991</v>
      </c>
      <c r="F311" s="295"/>
    </row>
    <row r="312" spans="1:6" x14ac:dyDescent="0.2">
      <c r="A312" s="293" t="s">
        <v>3173</v>
      </c>
      <c r="B312" s="281" t="s">
        <v>1108</v>
      </c>
      <c r="C312" s="282">
        <v>1235877.6200000001</v>
      </c>
      <c r="D312" s="294" t="s">
        <v>349</v>
      </c>
      <c r="E312" s="283" t="s">
        <v>991</v>
      </c>
      <c r="F312" s="295"/>
    </row>
    <row r="313" spans="1:6" x14ac:dyDescent="0.2">
      <c r="A313" s="293" t="s">
        <v>3174</v>
      </c>
      <c r="B313" s="281" t="s">
        <v>1108</v>
      </c>
      <c r="C313" s="282">
        <v>726664.92</v>
      </c>
      <c r="D313" s="294" t="s">
        <v>349</v>
      </c>
      <c r="E313" s="283" t="s">
        <v>991</v>
      </c>
      <c r="F313" s="295"/>
    </row>
    <row r="314" spans="1:6" x14ac:dyDescent="0.2">
      <c r="A314" s="293" t="s">
        <v>3175</v>
      </c>
      <c r="B314" s="281" t="s">
        <v>1109</v>
      </c>
      <c r="C314" s="282">
        <v>2768183.04</v>
      </c>
      <c r="D314" s="294" t="s">
        <v>349</v>
      </c>
      <c r="E314" s="283" t="s">
        <v>991</v>
      </c>
      <c r="F314" s="295"/>
    </row>
    <row r="315" spans="1:6" x14ac:dyDescent="0.2">
      <c r="A315" s="293" t="s">
        <v>3176</v>
      </c>
      <c r="B315" s="281" t="s">
        <v>1110</v>
      </c>
      <c r="C315" s="282">
        <v>1318454.1599999999</v>
      </c>
      <c r="D315" s="294" t="s">
        <v>349</v>
      </c>
      <c r="E315" s="283" t="s">
        <v>991</v>
      </c>
      <c r="F315" s="295"/>
    </row>
    <row r="316" spans="1:6" x14ac:dyDescent="0.2">
      <c r="A316" s="293" t="s">
        <v>3177</v>
      </c>
      <c r="B316" s="281" t="s">
        <v>1111</v>
      </c>
      <c r="C316" s="282">
        <v>93675.23</v>
      </c>
      <c r="D316" s="294" t="s">
        <v>349</v>
      </c>
      <c r="E316" s="283" t="s">
        <v>991</v>
      </c>
      <c r="F316" s="295"/>
    </row>
    <row r="317" spans="1:6" x14ac:dyDescent="0.2">
      <c r="A317" s="293" t="s">
        <v>3178</v>
      </c>
      <c r="B317" s="281" t="s">
        <v>1112</v>
      </c>
      <c r="C317" s="282">
        <v>235457.31</v>
      </c>
      <c r="D317" s="294" t="s">
        <v>349</v>
      </c>
      <c r="E317" s="283" t="s">
        <v>991</v>
      </c>
      <c r="F317" s="295"/>
    </row>
    <row r="318" spans="1:6" x14ac:dyDescent="0.2">
      <c r="A318" s="293" t="s">
        <v>3179</v>
      </c>
      <c r="B318" s="281" t="s">
        <v>1113</v>
      </c>
      <c r="C318" s="282">
        <v>1483141.18</v>
      </c>
      <c r="D318" s="294" t="s">
        <v>349</v>
      </c>
      <c r="E318" s="283" t="s">
        <v>991</v>
      </c>
      <c r="F318" s="295"/>
    </row>
    <row r="319" spans="1:6" x14ac:dyDescent="0.2">
      <c r="A319" s="293" t="s">
        <v>3180</v>
      </c>
      <c r="B319" s="281" t="s">
        <v>1114</v>
      </c>
      <c r="C319" s="282">
        <v>411972.67</v>
      </c>
      <c r="D319" s="294" t="s">
        <v>349</v>
      </c>
      <c r="E319" s="283" t="s">
        <v>991</v>
      </c>
      <c r="F319" s="295"/>
    </row>
    <row r="320" spans="1:6" x14ac:dyDescent="0.2">
      <c r="A320" s="293" t="s">
        <v>3181</v>
      </c>
      <c r="B320" s="281" t="s">
        <v>1114</v>
      </c>
      <c r="C320" s="282">
        <v>232867.63</v>
      </c>
      <c r="D320" s="294" t="s">
        <v>349</v>
      </c>
      <c r="E320" s="283" t="s">
        <v>991</v>
      </c>
      <c r="F320" s="295"/>
    </row>
    <row r="321" spans="1:6" x14ac:dyDescent="0.2">
      <c r="A321" s="293" t="s">
        <v>3182</v>
      </c>
      <c r="B321" s="281" t="s">
        <v>1115</v>
      </c>
      <c r="C321" s="282">
        <v>227993.08</v>
      </c>
      <c r="D321" s="294" t="s">
        <v>349</v>
      </c>
      <c r="E321" s="283" t="s">
        <v>991</v>
      </c>
      <c r="F321" s="295"/>
    </row>
    <row r="322" spans="1:6" x14ac:dyDescent="0.2">
      <c r="A322" s="293" t="s">
        <v>3183</v>
      </c>
      <c r="B322" s="281" t="s">
        <v>1116</v>
      </c>
      <c r="C322" s="282">
        <v>372087.79</v>
      </c>
      <c r="D322" s="294" t="s">
        <v>349</v>
      </c>
      <c r="E322" s="283" t="s">
        <v>991</v>
      </c>
      <c r="F322" s="295"/>
    </row>
    <row r="323" spans="1:6" x14ac:dyDescent="0.2">
      <c r="A323" s="293" t="s">
        <v>3184</v>
      </c>
      <c r="B323" s="281" t="s">
        <v>1116</v>
      </c>
      <c r="C323" s="282">
        <v>381068.15</v>
      </c>
      <c r="D323" s="294" t="s">
        <v>349</v>
      </c>
      <c r="E323" s="283" t="s">
        <v>991</v>
      </c>
      <c r="F323" s="295"/>
    </row>
    <row r="324" spans="1:6" x14ac:dyDescent="0.2">
      <c r="A324" s="293" t="s">
        <v>3185</v>
      </c>
      <c r="B324" s="281" t="s">
        <v>1117</v>
      </c>
      <c r="C324" s="282">
        <v>69645.87</v>
      </c>
      <c r="D324" s="294" t="s">
        <v>349</v>
      </c>
      <c r="E324" s="283" t="s">
        <v>991</v>
      </c>
      <c r="F324" s="295"/>
    </row>
    <row r="325" spans="1:6" x14ac:dyDescent="0.2">
      <c r="A325" s="293" t="s">
        <v>3186</v>
      </c>
      <c r="B325" s="281" t="s">
        <v>1117</v>
      </c>
      <c r="C325" s="282">
        <v>261858.50999999995</v>
      </c>
      <c r="D325" s="294" t="s">
        <v>349</v>
      </c>
      <c r="E325" s="283" t="s">
        <v>991</v>
      </c>
      <c r="F325" s="295"/>
    </row>
    <row r="326" spans="1:6" x14ac:dyDescent="0.2">
      <c r="A326" s="293" t="s">
        <v>3187</v>
      </c>
      <c r="B326" s="281" t="s">
        <v>1118</v>
      </c>
      <c r="C326" s="282">
        <v>26911.15</v>
      </c>
      <c r="D326" s="294" t="s">
        <v>349</v>
      </c>
      <c r="E326" s="283" t="s">
        <v>991</v>
      </c>
      <c r="F326" s="295"/>
    </row>
    <row r="327" spans="1:6" x14ac:dyDescent="0.2">
      <c r="A327" s="293" t="s">
        <v>3188</v>
      </c>
      <c r="B327" s="281" t="s">
        <v>1119</v>
      </c>
      <c r="C327" s="282">
        <v>511957.2</v>
      </c>
      <c r="D327" s="294" t="s">
        <v>349</v>
      </c>
      <c r="E327" s="283" t="s">
        <v>991</v>
      </c>
      <c r="F327" s="295"/>
    </row>
    <row r="328" spans="1:6" x14ac:dyDescent="0.2">
      <c r="A328" s="293" t="s">
        <v>3189</v>
      </c>
      <c r="B328" s="281" t="s">
        <v>1120</v>
      </c>
      <c r="C328" s="282">
        <v>129850.19</v>
      </c>
      <c r="D328" s="294" t="s">
        <v>349</v>
      </c>
      <c r="E328" s="283" t="s">
        <v>991</v>
      </c>
      <c r="F328" s="295"/>
    </row>
    <row r="329" spans="1:6" x14ac:dyDescent="0.2">
      <c r="A329" s="293" t="s">
        <v>3190</v>
      </c>
      <c r="B329" s="281" t="s">
        <v>1121</v>
      </c>
      <c r="C329" s="282">
        <v>129764.98</v>
      </c>
      <c r="D329" s="294" t="s">
        <v>349</v>
      </c>
      <c r="E329" s="283" t="s">
        <v>991</v>
      </c>
      <c r="F329" s="295"/>
    </row>
    <row r="330" spans="1:6" x14ac:dyDescent="0.2">
      <c r="A330" s="293" t="s">
        <v>3191</v>
      </c>
      <c r="B330" s="281" t="s">
        <v>1122</v>
      </c>
      <c r="C330" s="282">
        <v>78454.679999999993</v>
      </c>
      <c r="D330" s="294" t="s">
        <v>349</v>
      </c>
      <c r="E330" s="283" t="s">
        <v>991</v>
      </c>
      <c r="F330" s="295"/>
    </row>
    <row r="331" spans="1:6" x14ac:dyDescent="0.2">
      <c r="A331" s="293" t="s">
        <v>3192</v>
      </c>
      <c r="B331" s="281" t="s">
        <v>1122</v>
      </c>
      <c r="C331" s="282">
        <v>134433.53</v>
      </c>
      <c r="D331" s="294" t="s">
        <v>349</v>
      </c>
      <c r="E331" s="283" t="s">
        <v>991</v>
      </c>
      <c r="F331" s="295"/>
    </row>
    <row r="332" spans="1:6" x14ac:dyDescent="0.2">
      <c r="A332" s="293" t="s">
        <v>3193</v>
      </c>
      <c r="B332" s="281" t="s">
        <v>1123</v>
      </c>
      <c r="C332" s="282">
        <v>1191972.6599999999</v>
      </c>
      <c r="D332" s="294" t="s">
        <v>349</v>
      </c>
      <c r="E332" s="283" t="s">
        <v>991</v>
      </c>
      <c r="F332" s="295"/>
    </row>
    <row r="333" spans="1:6" x14ac:dyDescent="0.2">
      <c r="A333" s="293" t="s">
        <v>3194</v>
      </c>
      <c r="B333" s="281" t="s">
        <v>1124</v>
      </c>
      <c r="C333" s="282">
        <v>152479.19</v>
      </c>
      <c r="D333" s="294" t="s">
        <v>349</v>
      </c>
      <c r="E333" s="283" t="s">
        <v>991</v>
      </c>
      <c r="F333" s="295"/>
    </row>
    <row r="334" spans="1:6" x14ac:dyDescent="0.2">
      <c r="A334" s="293" t="s">
        <v>3195</v>
      </c>
      <c r="B334" s="281" t="s">
        <v>1125</v>
      </c>
      <c r="C334" s="282">
        <v>103148.19</v>
      </c>
      <c r="D334" s="294" t="s">
        <v>349</v>
      </c>
      <c r="E334" s="283" t="s">
        <v>991</v>
      </c>
      <c r="F334" s="295"/>
    </row>
    <row r="335" spans="1:6" x14ac:dyDescent="0.2">
      <c r="A335" s="293" t="s">
        <v>3196</v>
      </c>
      <c r="B335" s="281" t="s">
        <v>1126</v>
      </c>
      <c r="C335" s="282">
        <v>239981.77</v>
      </c>
      <c r="D335" s="294" t="s">
        <v>349</v>
      </c>
      <c r="E335" s="283" t="s">
        <v>991</v>
      </c>
      <c r="F335" s="295"/>
    </row>
    <row r="336" spans="1:6" x14ac:dyDescent="0.2">
      <c r="A336" s="293" t="s">
        <v>3197</v>
      </c>
      <c r="B336" s="281" t="s">
        <v>1127</v>
      </c>
      <c r="C336" s="282">
        <v>83932.17</v>
      </c>
      <c r="D336" s="294" t="s">
        <v>349</v>
      </c>
      <c r="E336" s="283" t="s">
        <v>991</v>
      </c>
      <c r="F336" s="295"/>
    </row>
    <row r="337" spans="1:6" x14ac:dyDescent="0.2">
      <c r="A337" s="293" t="s">
        <v>3198</v>
      </c>
      <c r="B337" s="281" t="s">
        <v>1128</v>
      </c>
      <c r="C337" s="282">
        <v>285374.84999999998</v>
      </c>
      <c r="D337" s="294" t="s">
        <v>349</v>
      </c>
      <c r="E337" s="283" t="s">
        <v>991</v>
      </c>
      <c r="F337" s="295"/>
    </row>
    <row r="338" spans="1:6" x14ac:dyDescent="0.2">
      <c r="A338" s="293" t="s">
        <v>3199</v>
      </c>
      <c r="B338" s="281" t="s">
        <v>1129</v>
      </c>
      <c r="C338" s="282">
        <v>77839.090000000011</v>
      </c>
      <c r="D338" s="294" t="s">
        <v>349</v>
      </c>
      <c r="E338" s="283" t="s">
        <v>991</v>
      </c>
      <c r="F338" s="295"/>
    </row>
    <row r="339" spans="1:6" x14ac:dyDescent="0.2">
      <c r="A339" s="293" t="s">
        <v>3200</v>
      </c>
      <c r="B339" s="281" t="s">
        <v>1130</v>
      </c>
      <c r="C339" s="282">
        <v>156248.38</v>
      </c>
      <c r="D339" s="294" t="s">
        <v>349</v>
      </c>
      <c r="E339" s="283" t="s">
        <v>991</v>
      </c>
      <c r="F339" s="295"/>
    </row>
    <row r="340" spans="1:6" x14ac:dyDescent="0.2">
      <c r="A340" s="293" t="s">
        <v>3201</v>
      </c>
      <c r="B340" s="281" t="s">
        <v>1131</v>
      </c>
      <c r="C340" s="282">
        <v>417528.2</v>
      </c>
      <c r="D340" s="294" t="s">
        <v>349</v>
      </c>
      <c r="E340" s="283" t="s">
        <v>991</v>
      </c>
      <c r="F340" s="295"/>
    </row>
    <row r="341" spans="1:6" x14ac:dyDescent="0.2">
      <c r="A341" s="293" t="s">
        <v>3202</v>
      </c>
      <c r="B341" s="281" t="s">
        <v>1132</v>
      </c>
      <c r="C341" s="282">
        <v>1176172.22</v>
      </c>
      <c r="D341" s="294" t="s">
        <v>349</v>
      </c>
      <c r="E341" s="283" t="s">
        <v>1133</v>
      </c>
      <c r="F341" s="295"/>
    </row>
    <row r="342" spans="1:6" x14ac:dyDescent="0.2">
      <c r="A342" s="293" t="s">
        <v>3203</v>
      </c>
      <c r="B342" s="281" t="s">
        <v>1134</v>
      </c>
      <c r="C342" s="282">
        <v>783658.69</v>
      </c>
      <c r="D342" s="294" t="s">
        <v>349</v>
      </c>
      <c r="E342" s="283" t="s">
        <v>1133</v>
      </c>
      <c r="F342" s="295"/>
    </row>
    <row r="343" spans="1:6" x14ac:dyDescent="0.2">
      <c r="A343" s="293" t="s">
        <v>3204</v>
      </c>
      <c r="B343" s="281" t="s">
        <v>1135</v>
      </c>
      <c r="C343" s="282">
        <v>312277.95</v>
      </c>
      <c r="D343" s="294" t="s">
        <v>349</v>
      </c>
      <c r="E343" s="283" t="s">
        <v>1133</v>
      </c>
      <c r="F343" s="295"/>
    </row>
    <row r="344" spans="1:6" x14ac:dyDescent="0.2">
      <c r="A344" s="293" t="s">
        <v>3205</v>
      </c>
      <c r="B344" s="281" t="s">
        <v>1136</v>
      </c>
      <c r="C344" s="282">
        <v>326548</v>
      </c>
      <c r="D344" s="294" t="s">
        <v>349</v>
      </c>
      <c r="E344" s="283" t="s">
        <v>1133</v>
      </c>
      <c r="F344" s="295"/>
    </row>
    <row r="345" spans="1:6" x14ac:dyDescent="0.2">
      <c r="A345" s="293" t="s">
        <v>3206</v>
      </c>
      <c r="B345" s="281" t="s">
        <v>1137</v>
      </c>
      <c r="C345" s="282">
        <v>680779.7</v>
      </c>
      <c r="D345" s="294" t="s">
        <v>349</v>
      </c>
      <c r="E345" s="283" t="s">
        <v>1133</v>
      </c>
      <c r="F345" s="295"/>
    </row>
    <row r="346" spans="1:6" x14ac:dyDescent="0.2">
      <c r="A346" s="293" t="s">
        <v>3207</v>
      </c>
      <c r="B346" s="281" t="s">
        <v>1138</v>
      </c>
      <c r="C346" s="282">
        <v>598566.77</v>
      </c>
      <c r="D346" s="294" t="s">
        <v>349</v>
      </c>
      <c r="E346" s="283" t="s">
        <v>1133</v>
      </c>
      <c r="F346" s="295"/>
    </row>
    <row r="347" spans="1:6" x14ac:dyDescent="0.2">
      <c r="A347" s="293" t="s">
        <v>3208</v>
      </c>
      <c r="B347" s="281" t="s">
        <v>1139</v>
      </c>
      <c r="C347" s="282">
        <v>228822.25</v>
      </c>
      <c r="D347" s="294" t="s">
        <v>349</v>
      </c>
      <c r="E347" s="283" t="s">
        <v>1133</v>
      </c>
      <c r="F347" s="295"/>
    </row>
    <row r="348" spans="1:6" x14ac:dyDescent="0.2">
      <c r="A348" s="293" t="s">
        <v>3209</v>
      </c>
      <c r="B348" s="281" t="s">
        <v>1140</v>
      </c>
      <c r="C348" s="282">
        <v>223863.3</v>
      </c>
      <c r="D348" s="294" t="s">
        <v>349</v>
      </c>
      <c r="E348" s="283" t="s">
        <v>1133</v>
      </c>
      <c r="F348" s="295"/>
    </row>
    <row r="349" spans="1:6" x14ac:dyDescent="0.2">
      <c r="A349" s="293" t="s">
        <v>3210</v>
      </c>
      <c r="B349" s="281" t="s">
        <v>1141</v>
      </c>
      <c r="C349" s="282">
        <v>262207.03000000003</v>
      </c>
      <c r="D349" s="294" t="s">
        <v>349</v>
      </c>
      <c r="E349" s="283" t="s">
        <v>1133</v>
      </c>
      <c r="F349" s="295"/>
    </row>
    <row r="350" spans="1:6" x14ac:dyDescent="0.2">
      <c r="A350" s="293" t="s">
        <v>3211</v>
      </c>
      <c r="B350" s="281" t="s">
        <v>1142</v>
      </c>
      <c r="C350" s="282">
        <v>443624.57</v>
      </c>
      <c r="D350" s="294" t="s">
        <v>349</v>
      </c>
      <c r="E350" s="283" t="s">
        <v>1133</v>
      </c>
      <c r="F350" s="295"/>
    </row>
    <row r="351" spans="1:6" x14ac:dyDescent="0.2">
      <c r="A351" s="293" t="s">
        <v>3212</v>
      </c>
      <c r="B351" s="281" t="s">
        <v>1143</v>
      </c>
      <c r="C351" s="282">
        <v>250009.16</v>
      </c>
      <c r="D351" s="294" t="s">
        <v>349</v>
      </c>
      <c r="E351" s="283" t="s">
        <v>1133</v>
      </c>
      <c r="F351" s="295"/>
    </row>
    <row r="352" spans="1:6" x14ac:dyDescent="0.2">
      <c r="A352" s="293" t="s">
        <v>3213</v>
      </c>
      <c r="B352" s="281" t="s">
        <v>1144</v>
      </c>
      <c r="C352" s="282">
        <v>708823.45</v>
      </c>
      <c r="D352" s="294" t="s">
        <v>349</v>
      </c>
      <c r="E352" s="283" t="s">
        <v>1133</v>
      </c>
      <c r="F352" s="295"/>
    </row>
    <row r="353" spans="1:6" x14ac:dyDescent="0.2">
      <c r="A353" s="293" t="s">
        <v>3214</v>
      </c>
      <c r="B353" s="281" t="s">
        <v>1145</v>
      </c>
      <c r="C353" s="282">
        <v>274966.56</v>
      </c>
      <c r="D353" s="294" t="s">
        <v>349</v>
      </c>
      <c r="E353" s="283" t="s">
        <v>1133</v>
      </c>
      <c r="F353" s="295"/>
    </row>
    <row r="354" spans="1:6" x14ac:dyDescent="0.2">
      <c r="A354" s="293" t="s">
        <v>3215</v>
      </c>
      <c r="B354" s="281" t="s">
        <v>1146</v>
      </c>
      <c r="C354" s="282">
        <v>231854.78</v>
      </c>
      <c r="D354" s="294" t="s">
        <v>349</v>
      </c>
      <c r="E354" s="283" t="s">
        <v>1133</v>
      </c>
      <c r="F354" s="295"/>
    </row>
    <row r="355" spans="1:6" x14ac:dyDescent="0.2">
      <c r="A355" s="293" t="s">
        <v>3216</v>
      </c>
      <c r="B355" s="281" t="s">
        <v>1147</v>
      </c>
      <c r="C355" s="282">
        <v>824815.24</v>
      </c>
      <c r="D355" s="294" t="s">
        <v>349</v>
      </c>
      <c r="E355" s="283" t="s">
        <v>1133</v>
      </c>
      <c r="F355" s="295"/>
    </row>
    <row r="356" spans="1:6" x14ac:dyDescent="0.2">
      <c r="A356" s="293" t="s">
        <v>3217</v>
      </c>
      <c r="B356" s="281" t="s">
        <v>1148</v>
      </c>
      <c r="C356" s="282">
        <v>194816.69</v>
      </c>
      <c r="D356" s="294" t="s">
        <v>349</v>
      </c>
      <c r="E356" s="283" t="s">
        <v>1133</v>
      </c>
      <c r="F356" s="295"/>
    </row>
    <row r="357" spans="1:6" x14ac:dyDescent="0.2">
      <c r="A357" s="293" t="s">
        <v>3218</v>
      </c>
      <c r="B357" s="281" t="s">
        <v>1149</v>
      </c>
      <c r="C357" s="282">
        <v>458616.71</v>
      </c>
      <c r="D357" s="294" t="s">
        <v>349</v>
      </c>
      <c r="E357" s="283" t="s">
        <v>1133</v>
      </c>
      <c r="F357" s="295"/>
    </row>
    <row r="358" spans="1:6" x14ac:dyDescent="0.2">
      <c r="A358" s="293" t="s">
        <v>3219</v>
      </c>
      <c r="B358" s="281" t="s">
        <v>1150</v>
      </c>
      <c r="C358" s="282">
        <v>288785.49</v>
      </c>
      <c r="D358" s="294" t="s">
        <v>349</v>
      </c>
      <c r="E358" s="283" t="s">
        <v>1133</v>
      </c>
      <c r="F358" s="295"/>
    </row>
    <row r="359" spans="1:6" x14ac:dyDescent="0.2">
      <c r="A359" s="293" t="s">
        <v>3220</v>
      </c>
      <c r="B359" s="281" t="s">
        <v>1151</v>
      </c>
      <c r="C359" s="282">
        <v>215439.72</v>
      </c>
      <c r="D359" s="294" t="s">
        <v>349</v>
      </c>
      <c r="E359" s="283" t="s">
        <v>1133</v>
      </c>
      <c r="F359" s="295"/>
    </row>
    <row r="360" spans="1:6" x14ac:dyDescent="0.2">
      <c r="A360" s="293" t="s">
        <v>3221</v>
      </c>
      <c r="B360" s="281" t="s">
        <v>1152</v>
      </c>
      <c r="C360" s="282">
        <v>392427.31</v>
      </c>
      <c r="D360" s="294" t="s">
        <v>349</v>
      </c>
      <c r="E360" s="283" t="s">
        <v>1133</v>
      </c>
      <c r="F360" s="295"/>
    </row>
    <row r="361" spans="1:6" x14ac:dyDescent="0.2">
      <c r="A361" s="293" t="s">
        <v>3222</v>
      </c>
      <c r="B361" s="281" t="s">
        <v>1153</v>
      </c>
      <c r="C361" s="282">
        <v>211182.2</v>
      </c>
      <c r="D361" s="294" t="s">
        <v>349</v>
      </c>
      <c r="E361" s="283" t="s">
        <v>1133</v>
      </c>
      <c r="F361" s="295"/>
    </row>
    <row r="362" spans="1:6" x14ac:dyDescent="0.2">
      <c r="A362" s="293" t="s">
        <v>3223</v>
      </c>
      <c r="B362" s="281" t="s">
        <v>1154</v>
      </c>
      <c r="C362" s="282">
        <v>237780.75</v>
      </c>
      <c r="D362" s="294" t="s">
        <v>349</v>
      </c>
      <c r="E362" s="283" t="s">
        <v>1133</v>
      </c>
      <c r="F362" s="295"/>
    </row>
    <row r="363" spans="1:6" x14ac:dyDescent="0.2">
      <c r="A363" s="293" t="s">
        <v>3224</v>
      </c>
      <c r="B363" s="281" t="s">
        <v>1155</v>
      </c>
      <c r="C363" s="282">
        <v>696904.37</v>
      </c>
      <c r="D363" s="294" t="s">
        <v>349</v>
      </c>
      <c r="E363" s="283" t="s">
        <v>1133</v>
      </c>
      <c r="F363" s="295"/>
    </row>
    <row r="364" spans="1:6" x14ac:dyDescent="0.2">
      <c r="A364" s="293" t="s">
        <v>3225</v>
      </c>
      <c r="B364" s="281" t="s">
        <v>1156</v>
      </c>
      <c r="C364" s="282">
        <v>198195.95</v>
      </c>
      <c r="D364" s="294" t="s">
        <v>349</v>
      </c>
      <c r="E364" s="283" t="s">
        <v>1133</v>
      </c>
      <c r="F364" s="295"/>
    </row>
    <row r="365" spans="1:6" x14ac:dyDescent="0.2">
      <c r="A365" s="293" t="s">
        <v>3226</v>
      </c>
      <c r="B365" s="281" t="s">
        <v>1157</v>
      </c>
      <c r="C365" s="282">
        <v>423623.03</v>
      </c>
      <c r="D365" s="294" t="s">
        <v>349</v>
      </c>
      <c r="E365" s="283" t="s">
        <v>1133</v>
      </c>
      <c r="F365" s="295"/>
    </row>
    <row r="366" spans="1:6" x14ac:dyDescent="0.2">
      <c r="A366" s="293" t="s">
        <v>3227</v>
      </c>
      <c r="B366" s="281" t="s">
        <v>1158</v>
      </c>
      <c r="C366" s="282">
        <v>239794.82</v>
      </c>
      <c r="D366" s="294" t="s">
        <v>349</v>
      </c>
      <c r="E366" s="283" t="s">
        <v>1133</v>
      </c>
      <c r="F366" s="295"/>
    </row>
    <row r="367" spans="1:6" x14ac:dyDescent="0.2">
      <c r="A367" s="293" t="s">
        <v>3228</v>
      </c>
      <c r="B367" s="281" t="s">
        <v>1159</v>
      </c>
      <c r="C367" s="282">
        <v>154774.06000000003</v>
      </c>
      <c r="D367" s="294" t="s">
        <v>349</v>
      </c>
      <c r="E367" s="283" t="s">
        <v>1133</v>
      </c>
      <c r="F367" s="295"/>
    </row>
    <row r="368" spans="1:6" x14ac:dyDescent="0.2">
      <c r="A368" s="293" t="s">
        <v>3229</v>
      </c>
      <c r="B368" s="281" t="s">
        <v>1160</v>
      </c>
      <c r="C368" s="282">
        <v>368142.07</v>
      </c>
      <c r="D368" s="294" t="s">
        <v>349</v>
      </c>
      <c r="E368" s="283" t="s">
        <v>1133</v>
      </c>
      <c r="F368" s="295"/>
    </row>
    <row r="369" spans="1:6" x14ac:dyDescent="0.2">
      <c r="A369" s="293" t="s">
        <v>3230</v>
      </c>
      <c r="B369" s="281" t="s">
        <v>1161</v>
      </c>
      <c r="C369" s="282">
        <v>289120.93</v>
      </c>
      <c r="D369" s="294" t="s">
        <v>349</v>
      </c>
      <c r="E369" s="283" t="s">
        <v>1133</v>
      </c>
      <c r="F369" s="295"/>
    </row>
    <row r="370" spans="1:6" x14ac:dyDescent="0.2">
      <c r="A370" s="293" t="s">
        <v>3231</v>
      </c>
      <c r="B370" s="281" t="s">
        <v>1162</v>
      </c>
      <c r="C370" s="282">
        <v>562249.96</v>
      </c>
      <c r="D370" s="294" t="s">
        <v>349</v>
      </c>
      <c r="E370" s="283" t="s">
        <v>1133</v>
      </c>
      <c r="F370" s="295"/>
    </row>
    <row r="371" spans="1:6" x14ac:dyDescent="0.2">
      <c r="A371" s="293" t="s">
        <v>3232</v>
      </c>
      <c r="B371" s="281" t="s">
        <v>1163</v>
      </c>
      <c r="C371" s="282">
        <v>422921.94</v>
      </c>
      <c r="D371" s="294" t="s">
        <v>349</v>
      </c>
      <c r="E371" s="283" t="s">
        <v>1133</v>
      </c>
      <c r="F371" s="295"/>
    </row>
    <row r="372" spans="1:6" x14ac:dyDescent="0.2">
      <c r="A372" s="293" t="s">
        <v>3233</v>
      </c>
      <c r="B372" s="281" t="s">
        <v>1164</v>
      </c>
      <c r="C372" s="282">
        <v>87818.17</v>
      </c>
      <c r="D372" s="294" t="s">
        <v>349</v>
      </c>
      <c r="E372" s="283" t="s">
        <v>1133</v>
      </c>
      <c r="F372" s="295"/>
    </row>
    <row r="373" spans="1:6" x14ac:dyDescent="0.2">
      <c r="A373" s="293" t="s">
        <v>3234</v>
      </c>
      <c r="B373" s="281" t="s">
        <v>1165</v>
      </c>
      <c r="C373" s="282">
        <v>111967.58</v>
      </c>
      <c r="D373" s="294" t="s">
        <v>349</v>
      </c>
      <c r="E373" s="283" t="s">
        <v>1133</v>
      </c>
      <c r="F373" s="295"/>
    </row>
    <row r="374" spans="1:6" x14ac:dyDescent="0.2">
      <c r="A374" s="293" t="s">
        <v>3235</v>
      </c>
      <c r="B374" s="281" t="s">
        <v>1166</v>
      </c>
      <c r="C374" s="282">
        <v>1129745.19</v>
      </c>
      <c r="D374" s="294" t="s">
        <v>349</v>
      </c>
      <c r="E374" s="283" t="s">
        <v>1133</v>
      </c>
      <c r="F374" s="295"/>
    </row>
    <row r="375" spans="1:6" x14ac:dyDescent="0.2">
      <c r="A375" s="293" t="s">
        <v>3236</v>
      </c>
      <c r="B375" s="281" t="s">
        <v>1167</v>
      </c>
      <c r="C375" s="282">
        <v>436266.65</v>
      </c>
      <c r="D375" s="294" t="s">
        <v>349</v>
      </c>
      <c r="E375" s="283" t="s">
        <v>1133</v>
      </c>
      <c r="F375" s="295"/>
    </row>
    <row r="376" spans="1:6" x14ac:dyDescent="0.2">
      <c r="A376" s="293" t="s">
        <v>3237</v>
      </c>
      <c r="B376" s="281" t="s">
        <v>1168</v>
      </c>
      <c r="C376" s="282">
        <v>156118.01</v>
      </c>
      <c r="D376" s="294" t="s">
        <v>349</v>
      </c>
      <c r="E376" s="283" t="s">
        <v>1133</v>
      </c>
      <c r="F376" s="295"/>
    </row>
    <row r="377" spans="1:6" x14ac:dyDescent="0.2">
      <c r="A377" s="293" t="s">
        <v>3238</v>
      </c>
      <c r="B377" s="281" t="s">
        <v>1169</v>
      </c>
      <c r="C377" s="282">
        <v>60035.64</v>
      </c>
      <c r="D377" s="294" t="s">
        <v>349</v>
      </c>
      <c r="E377" s="283" t="s">
        <v>1133</v>
      </c>
      <c r="F377" s="295"/>
    </row>
    <row r="378" spans="1:6" x14ac:dyDescent="0.2">
      <c r="A378" s="293" t="s">
        <v>3239</v>
      </c>
      <c r="B378" s="281" t="s">
        <v>1170</v>
      </c>
      <c r="C378" s="282">
        <v>476441.99</v>
      </c>
      <c r="D378" s="294" t="s">
        <v>349</v>
      </c>
      <c r="E378" s="283" t="s">
        <v>1133</v>
      </c>
      <c r="F378" s="295"/>
    </row>
    <row r="379" spans="1:6" x14ac:dyDescent="0.2">
      <c r="A379" s="293" t="s">
        <v>3240</v>
      </c>
      <c r="B379" s="281" t="s">
        <v>1171</v>
      </c>
      <c r="C379" s="282">
        <v>199996.03</v>
      </c>
      <c r="D379" s="294" t="s">
        <v>349</v>
      </c>
      <c r="E379" s="283" t="s">
        <v>1133</v>
      </c>
      <c r="F379" s="295"/>
    </row>
    <row r="380" spans="1:6" x14ac:dyDescent="0.2">
      <c r="A380" s="293" t="s">
        <v>3241</v>
      </c>
      <c r="B380" s="281" t="s">
        <v>1172</v>
      </c>
      <c r="C380" s="282">
        <v>180700.52</v>
      </c>
      <c r="D380" s="294" t="s">
        <v>349</v>
      </c>
      <c r="E380" s="283" t="s">
        <v>1133</v>
      </c>
      <c r="F380" s="295"/>
    </row>
    <row r="381" spans="1:6" x14ac:dyDescent="0.2">
      <c r="A381" s="293" t="s">
        <v>3242</v>
      </c>
      <c r="B381" s="281" t="s">
        <v>1173</v>
      </c>
      <c r="C381" s="282">
        <v>351682.14</v>
      </c>
      <c r="D381" s="294" t="s">
        <v>349</v>
      </c>
      <c r="E381" s="283" t="s">
        <v>1133</v>
      </c>
      <c r="F381" s="295"/>
    </row>
    <row r="382" spans="1:6" x14ac:dyDescent="0.2">
      <c r="A382" s="293" t="s">
        <v>3243</v>
      </c>
      <c r="B382" s="281" t="s">
        <v>1174</v>
      </c>
      <c r="C382" s="282">
        <v>577331.78</v>
      </c>
      <c r="D382" s="294" t="s">
        <v>349</v>
      </c>
      <c r="E382" s="283" t="s">
        <v>1133</v>
      </c>
      <c r="F382" s="295"/>
    </row>
    <row r="383" spans="1:6" x14ac:dyDescent="0.2">
      <c r="A383" s="293" t="s">
        <v>3244</v>
      </c>
      <c r="B383" s="281" t="s">
        <v>1175</v>
      </c>
      <c r="C383" s="282">
        <v>478102.43</v>
      </c>
      <c r="D383" s="294" t="s">
        <v>349</v>
      </c>
      <c r="E383" s="283" t="s">
        <v>1133</v>
      </c>
      <c r="F383" s="295"/>
    </row>
    <row r="384" spans="1:6" x14ac:dyDescent="0.2">
      <c r="A384" s="293" t="s">
        <v>3245</v>
      </c>
      <c r="B384" s="281" t="s">
        <v>1176</v>
      </c>
      <c r="C384" s="282">
        <v>517917.1</v>
      </c>
      <c r="D384" s="294" t="s">
        <v>349</v>
      </c>
      <c r="E384" s="283" t="s">
        <v>1133</v>
      </c>
      <c r="F384" s="295"/>
    </row>
    <row r="385" spans="1:6" x14ac:dyDescent="0.2">
      <c r="A385" s="293" t="s">
        <v>3246</v>
      </c>
      <c r="B385" s="281" t="s">
        <v>1177</v>
      </c>
      <c r="C385" s="282">
        <v>1388380.81</v>
      </c>
      <c r="D385" s="294" t="s">
        <v>349</v>
      </c>
      <c r="E385" s="283" t="s">
        <v>1133</v>
      </c>
      <c r="F385" s="295"/>
    </row>
    <row r="386" spans="1:6" x14ac:dyDescent="0.2">
      <c r="A386" s="293" t="s">
        <v>3247</v>
      </c>
      <c r="B386" s="281" t="s">
        <v>1178</v>
      </c>
      <c r="C386" s="282">
        <v>1628912.66</v>
      </c>
      <c r="D386" s="294" t="s">
        <v>349</v>
      </c>
      <c r="E386" s="283" t="s">
        <v>1133</v>
      </c>
      <c r="F386" s="295"/>
    </row>
    <row r="387" spans="1:6" x14ac:dyDescent="0.2">
      <c r="A387" s="293" t="s">
        <v>3248</v>
      </c>
      <c r="B387" s="281" t="s">
        <v>1179</v>
      </c>
      <c r="C387" s="282">
        <v>675806.25</v>
      </c>
      <c r="D387" s="294" t="s">
        <v>349</v>
      </c>
      <c r="E387" s="283" t="s">
        <v>1133</v>
      </c>
      <c r="F387" s="295"/>
    </row>
    <row r="388" spans="1:6" x14ac:dyDescent="0.2">
      <c r="A388" s="293" t="s">
        <v>3249</v>
      </c>
      <c r="B388" s="281" t="s">
        <v>1180</v>
      </c>
      <c r="C388" s="282">
        <v>172102.07</v>
      </c>
      <c r="D388" s="294" t="s">
        <v>349</v>
      </c>
      <c r="E388" s="283" t="s">
        <v>1133</v>
      </c>
      <c r="F388" s="295"/>
    </row>
    <row r="389" spans="1:6" x14ac:dyDescent="0.2">
      <c r="A389" s="293" t="s">
        <v>3250</v>
      </c>
      <c r="B389" s="281" t="s">
        <v>1181</v>
      </c>
      <c r="C389" s="282">
        <v>256385.21</v>
      </c>
      <c r="D389" s="294" t="s">
        <v>349</v>
      </c>
      <c r="E389" s="283" t="s">
        <v>1133</v>
      </c>
      <c r="F389" s="295"/>
    </row>
    <row r="390" spans="1:6" x14ac:dyDescent="0.2">
      <c r="A390" s="293" t="s">
        <v>3251</v>
      </c>
      <c r="B390" s="281" t="s">
        <v>1182</v>
      </c>
      <c r="C390" s="282">
        <v>252838.21</v>
      </c>
      <c r="D390" s="294" t="s">
        <v>349</v>
      </c>
      <c r="E390" s="283" t="s">
        <v>1133</v>
      </c>
      <c r="F390" s="295"/>
    </row>
    <row r="391" spans="1:6" x14ac:dyDescent="0.2">
      <c r="A391" s="293" t="s">
        <v>3252</v>
      </c>
      <c r="B391" s="281" t="s">
        <v>1183</v>
      </c>
      <c r="C391" s="282">
        <v>217930.37</v>
      </c>
      <c r="D391" s="294" t="s">
        <v>349</v>
      </c>
      <c r="E391" s="283" t="s">
        <v>1133</v>
      </c>
      <c r="F391" s="295"/>
    </row>
    <row r="392" spans="1:6" x14ac:dyDescent="0.2">
      <c r="A392" s="293" t="s">
        <v>3253</v>
      </c>
      <c r="B392" s="281" t="s">
        <v>1184</v>
      </c>
      <c r="C392" s="282">
        <v>648944.81999999995</v>
      </c>
      <c r="D392" s="294" t="s">
        <v>349</v>
      </c>
      <c r="E392" s="283" t="s">
        <v>1133</v>
      </c>
      <c r="F392" s="295"/>
    </row>
    <row r="393" spans="1:6" x14ac:dyDescent="0.2">
      <c r="A393" s="293" t="s">
        <v>3254</v>
      </c>
      <c r="B393" s="281" t="s">
        <v>1185</v>
      </c>
      <c r="C393" s="282">
        <v>249733.91</v>
      </c>
      <c r="D393" s="294" t="s">
        <v>349</v>
      </c>
      <c r="E393" s="283" t="s">
        <v>1133</v>
      </c>
      <c r="F393" s="295"/>
    </row>
    <row r="394" spans="1:6" x14ac:dyDescent="0.2">
      <c r="A394" s="293" t="s">
        <v>3255</v>
      </c>
      <c r="B394" s="281" t="s">
        <v>1186</v>
      </c>
      <c r="C394" s="282">
        <v>429313.65</v>
      </c>
      <c r="D394" s="294" t="s">
        <v>349</v>
      </c>
      <c r="E394" s="283" t="s">
        <v>1133</v>
      </c>
      <c r="F394" s="295"/>
    </row>
    <row r="395" spans="1:6" x14ac:dyDescent="0.2">
      <c r="A395" s="293" t="s">
        <v>3256</v>
      </c>
      <c r="B395" s="281" t="s">
        <v>1187</v>
      </c>
      <c r="C395" s="282">
        <v>162917.12</v>
      </c>
      <c r="D395" s="294" t="s">
        <v>349</v>
      </c>
      <c r="E395" s="283" t="s">
        <v>1133</v>
      </c>
      <c r="F395" s="295"/>
    </row>
    <row r="396" spans="1:6" x14ac:dyDescent="0.2">
      <c r="A396" s="293" t="s">
        <v>3257</v>
      </c>
      <c r="B396" s="281" t="s">
        <v>1188</v>
      </c>
      <c r="C396" s="282">
        <v>230484.08</v>
      </c>
      <c r="D396" s="294" t="s">
        <v>349</v>
      </c>
      <c r="E396" s="283" t="s">
        <v>1133</v>
      </c>
      <c r="F396" s="295"/>
    </row>
    <row r="397" spans="1:6" x14ac:dyDescent="0.2">
      <c r="A397" s="293" t="s">
        <v>3258</v>
      </c>
      <c r="B397" s="281" t="s">
        <v>1189</v>
      </c>
      <c r="C397" s="282">
        <v>1232858.97</v>
      </c>
      <c r="D397" s="294" t="s">
        <v>349</v>
      </c>
      <c r="E397" s="283" t="s">
        <v>1133</v>
      </c>
      <c r="F397" s="295"/>
    </row>
    <row r="398" spans="1:6" x14ac:dyDescent="0.2">
      <c r="A398" s="293" t="s">
        <v>3259</v>
      </c>
      <c r="B398" s="281" t="s">
        <v>1190</v>
      </c>
      <c r="C398" s="282">
        <v>407461.25</v>
      </c>
      <c r="D398" s="294" t="s">
        <v>349</v>
      </c>
      <c r="E398" s="283" t="s">
        <v>1133</v>
      </c>
      <c r="F398" s="295"/>
    </row>
    <row r="399" spans="1:6" x14ac:dyDescent="0.2">
      <c r="A399" s="293" t="s">
        <v>3260</v>
      </c>
      <c r="B399" s="281" t="s">
        <v>1191</v>
      </c>
      <c r="C399" s="282">
        <v>901973.34</v>
      </c>
      <c r="D399" s="294" t="s">
        <v>349</v>
      </c>
      <c r="E399" s="283" t="s">
        <v>1133</v>
      </c>
      <c r="F399" s="295"/>
    </row>
    <row r="400" spans="1:6" x14ac:dyDescent="0.2">
      <c r="A400" s="293" t="s">
        <v>3261</v>
      </c>
      <c r="B400" s="281" t="s">
        <v>1192</v>
      </c>
      <c r="C400" s="282">
        <v>827642.94</v>
      </c>
      <c r="D400" s="294" t="s">
        <v>349</v>
      </c>
      <c r="E400" s="283" t="s">
        <v>1133</v>
      </c>
      <c r="F400" s="295"/>
    </row>
    <row r="401" spans="1:6" x14ac:dyDescent="0.2">
      <c r="A401" s="293" t="s">
        <v>3262</v>
      </c>
      <c r="B401" s="281" t="s">
        <v>1193</v>
      </c>
      <c r="C401" s="282">
        <v>404721.51</v>
      </c>
      <c r="D401" s="294" t="s">
        <v>349</v>
      </c>
      <c r="E401" s="283" t="s">
        <v>1133</v>
      </c>
      <c r="F401" s="295"/>
    </row>
    <row r="402" spans="1:6" x14ac:dyDescent="0.2">
      <c r="A402" s="293" t="s">
        <v>3263</v>
      </c>
      <c r="B402" s="281" t="s">
        <v>1194</v>
      </c>
      <c r="C402" s="282">
        <v>606135.6</v>
      </c>
      <c r="D402" s="294" t="s">
        <v>349</v>
      </c>
      <c r="E402" s="283" t="s">
        <v>1133</v>
      </c>
      <c r="F402" s="295"/>
    </row>
    <row r="403" spans="1:6" x14ac:dyDescent="0.2">
      <c r="A403" s="293" t="s">
        <v>3264</v>
      </c>
      <c r="B403" s="281" t="s">
        <v>1195</v>
      </c>
      <c r="C403" s="282">
        <v>99737.14</v>
      </c>
      <c r="D403" s="294" t="s">
        <v>349</v>
      </c>
      <c r="E403" s="283" t="s">
        <v>1133</v>
      </c>
      <c r="F403" s="295"/>
    </row>
    <row r="404" spans="1:6" x14ac:dyDescent="0.2">
      <c r="A404" s="293" t="s">
        <v>3265</v>
      </c>
      <c r="B404" s="281" t="s">
        <v>1196</v>
      </c>
      <c r="C404" s="282">
        <v>70533.55</v>
      </c>
      <c r="D404" s="294" t="s">
        <v>349</v>
      </c>
      <c r="E404" s="283" t="s">
        <v>1133</v>
      </c>
      <c r="F404" s="295"/>
    </row>
    <row r="405" spans="1:6" x14ac:dyDescent="0.2">
      <c r="A405" s="293" t="s">
        <v>3266</v>
      </c>
      <c r="B405" s="281" t="s">
        <v>1197</v>
      </c>
      <c r="C405" s="282">
        <v>7911.09</v>
      </c>
      <c r="D405" s="294" t="s">
        <v>349</v>
      </c>
      <c r="E405" s="283" t="s">
        <v>1033</v>
      </c>
      <c r="F405" s="295"/>
    </row>
    <row r="406" spans="1:6" x14ac:dyDescent="0.2">
      <c r="A406" s="293" t="s">
        <v>3267</v>
      </c>
      <c r="B406" s="281" t="s">
        <v>1198</v>
      </c>
      <c r="C406" s="282">
        <v>108924.02</v>
      </c>
      <c r="D406" s="294" t="s">
        <v>349</v>
      </c>
      <c r="E406" s="283" t="s">
        <v>1133</v>
      </c>
      <c r="F406" s="295"/>
    </row>
    <row r="407" spans="1:6" x14ac:dyDescent="0.2">
      <c r="A407" s="293" t="s">
        <v>3268</v>
      </c>
      <c r="B407" s="281" t="s">
        <v>1199</v>
      </c>
      <c r="C407" s="282">
        <v>187163.7</v>
      </c>
      <c r="D407" s="294" t="s">
        <v>349</v>
      </c>
      <c r="E407" s="283" t="s">
        <v>1133</v>
      </c>
      <c r="F407" s="295"/>
    </row>
    <row r="408" spans="1:6" x14ac:dyDescent="0.2">
      <c r="A408" s="293" t="s">
        <v>3269</v>
      </c>
      <c r="B408" s="281" t="s">
        <v>1200</v>
      </c>
      <c r="C408" s="282">
        <v>584249.80000000005</v>
      </c>
      <c r="D408" s="294" t="s">
        <v>349</v>
      </c>
      <c r="E408" s="283" t="s">
        <v>1133</v>
      </c>
      <c r="F408" s="295"/>
    </row>
    <row r="409" spans="1:6" x14ac:dyDescent="0.2">
      <c r="A409" s="293" t="s">
        <v>3270</v>
      </c>
      <c r="B409" s="281" t="s">
        <v>1201</v>
      </c>
      <c r="C409" s="282">
        <v>1074223.0900000001</v>
      </c>
      <c r="D409" s="294" t="s">
        <v>349</v>
      </c>
      <c r="E409" s="283" t="s">
        <v>1133</v>
      </c>
      <c r="F409" s="295"/>
    </row>
    <row r="410" spans="1:6" x14ac:dyDescent="0.2">
      <c r="A410" s="293" t="s">
        <v>3271</v>
      </c>
      <c r="B410" s="281" t="s">
        <v>1202</v>
      </c>
      <c r="C410" s="282">
        <v>75802.100000000006</v>
      </c>
      <c r="D410" s="294" t="s">
        <v>349</v>
      </c>
      <c r="E410" s="283" t="s">
        <v>1133</v>
      </c>
      <c r="F410" s="295"/>
    </row>
    <row r="411" spans="1:6" x14ac:dyDescent="0.2">
      <c r="A411" s="293" t="s">
        <v>3272</v>
      </c>
      <c r="B411" s="281" t="s">
        <v>1203</v>
      </c>
      <c r="C411" s="282">
        <v>151695.75999999998</v>
      </c>
      <c r="D411" s="294" t="s">
        <v>349</v>
      </c>
      <c r="E411" s="283" t="s">
        <v>1133</v>
      </c>
      <c r="F411" s="295"/>
    </row>
    <row r="412" spans="1:6" x14ac:dyDescent="0.2">
      <c r="A412" s="293" t="s">
        <v>3273</v>
      </c>
      <c r="B412" s="281" t="s">
        <v>1204</v>
      </c>
      <c r="C412" s="282">
        <v>423418.06</v>
      </c>
      <c r="D412" s="294" t="s">
        <v>349</v>
      </c>
      <c r="E412" s="283" t="s">
        <v>1133</v>
      </c>
      <c r="F412" s="295"/>
    </row>
    <row r="413" spans="1:6" x14ac:dyDescent="0.2">
      <c r="A413" s="293" t="s">
        <v>3274</v>
      </c>
      <c r="B413" s="281" t="s">
        <v>1205</v>
      </c>
      <c r="C413" s="282">
        <v>835409.15</v>
      </c>
      <c r="D413" s="294" t="s">
        <v>349</v>
      </c>
      <c r="E413" s="283" t="s">
        <v>1133</v>
      </c>
      <c r="F413" s="295"/>
    </row>
    <row r="414" spans="1:6" x14ac:dyDescent="0.2">
      <c r="A414" s="293" t="s">
        <v>3275</v>
      </c>
      <c r="B414" s="281" t="s">
        <v>1206</v>
      </c>
      <c r="C414" s="282">
        <v>111537.68</v>
      </c>
      <c r="D414" s="294" t="s">
        <v>349</v>
      </c>
      <c r="E414" s="283" t="s">
        <v>1133</v>
      </c>
      <c r="F414" s="295"/>
    </row>
    <row r="415" spans="1:6" x14ac:dyDescent="0.2">
      <c r="A415" s="293" t="s">
        <v>3276</v>
      </c>
      <c r="B415" s="281" t="s">
        <v>1207</v>
      </c>
      <c r="C415" s="282">
        <v>123681.97</v>
      </c>
      <c r="D415" s="294" t="s">
        <v>349</v>
      </c>
      <c r="E415" s="283" t="s">
        <v>1133</v>
      </c>
      <c r="F415" s="295"/>
    </row>
    <row r="416" spans="1:6" x14ac:dyDescent="0.2">
      <c r="A416" s="293" t="s">
        <v>3277</v>
      </c>
      <c r="B416" s="281" t="s">
        <v>1208</v>
      </c>
      <c r="C416" s="282">
        <v>63665.94</v>
      </c>
      <c r="D416" s="294" t="s">
        <v>349</v>
      </c>
      <c r="E416" s="283" t="s">
        <v>1133</v>
      </c>
      <c r="F416" s="295"/>
    </row>
    <row r="417" spans="1:6" x14ac:dyDescent="0.2">
      <c r="A417" s="293" t="s">
        <v>3278</v>
      </c>
      <c r="B417" s="281" t="s">
        <v>1209</v>
      </c>
      <c r="C417" s="282">
        <v>219522.91</v>
      </c>
      <c r="D417" s="294" t="s">
        <v>349</v>
      </c>
      <c r="E417" s="283" t="s">
        <v>1133</v>
      </c>
      <c r="F417" s="295"/>
    </row>
    <row r="418" spans="1:6" x14ac:dyDescent="0.2">
      <c r="A418" s="293" t="s">
        <v>3279</v>
      </c>
      <c r="B418" s="281" t="s">
        <v>1210</v>
      </c>
      <c r="C418" s="282">
        <v>882369.45</v>
      </c>
      <c r="D418" s="294" t="s">
        <v>349</v>
      </c>
      <c r="E418" s="283" t="s">
        <v>1133</v>
      </c>
      <c r="F418" s="295"/>
    </row>
    <row r="419" spans="1:6" x14ac:dyDescent="0.2">
      <c r="A419" s="293" t="s">
        <v>3280</v>
      </c>
      <c r="B419" s="281" t="s">
        <v>1211</v>
      </c>
      <c r="C419" s="282">
        <v>158007.70000000001</v>
      </c>
      <c r="D419" s="294" t="s">
        <v>349</v>
      </c>
      <c r="E419" s="283" t="s">
        <v>1133</v>
      </c>
      <c r="F419" s="295"/>
    </row>
    <row r="420" spans="1:6" x14ac:dyDescent="0.2">
      <c r="A420" s="293" t="s">
        <v>3281</v>
      </c>
      <c r="B420" s="281" t="s">
        <v>1212</v>
      </c>
      <c r="C420" s="282">
        <v>541387.68000000005</v>
      </c>
      <c r="D420" s="294" t="s">
        <v>349</v>
      </c>
      <c r="E420" s="283" t="s">
        <v>1133</v>
      </c>
      <c r="F420" s="295"/>
    </row>
    <row r="421" spans="1:6" x14ac:dyDescent="0.2">
      <c r="A421" s="293" t="s">
        <v>3282</v>
      </c>
      <c r="B421" s="281" t="s">
        <v>1213</v>
      </c>
      <c r="C421" s="282">
        <v>2183752.6900000004</v>
      </c>
      <c r="D421" s="294" t="s">
        <v>349</v>
      </c>
      <c r="E421" s="283" t="s">
        <v>1133</v>
      </c>
      <c r="F421" s="295"/>
    </row>
    <row r="422" spans="1:6" x14ac:dyDescent="0.2">
      <c r="A422" s="293" t="s">
        <v>3283</v>
      </c>
      <c r="B422" s="281" t="s">
        <v>1214</v>
      </c>
      <c r="C422" s="282">
        <v>196715.63</v>
      </c>
      <c r="D422" s="294" t="s">
        <v>349</v>
      </c>
      <c r="E422" s="283" t="s">
        <v>1133</v>
      </c>
      <c r="F422" s="295"/>
    </row>
    <row r="423" spans="1:6" x14ac:dyDescent="0.2">
      <c r="A423" s="293" t="s">
        <v>3284</v>
      </c>
      <c r="B423" s="281" t="s">
        <v>1215</v>
      </c>
      <c r="C423" s="282">
        <v>275502.7</v>
      </c>
      <c r="D423" s="294" t="s">
        <v>349</v>
      </c>
      <c r="E423" s="283" t="s">
        <v>1133</v>
      </c>
      <c r="F423" s="295"/>
    </row>
    <row r="424" spans="1:6" x14ac:dyDescent="0.2">
      <c r="A424" s="293" t="s">
        <v>3285</v>
      </c>
      <c r="B424" s="281" t="s">
        <v>1216</v>
      </c>
      <c r="C424" s="282">
        <v>351537.59</v>
      </c>
      <c r="D424" s="294" t="s">
        <v>349</v>
      </c>
      <c r="E424" s="283" t="s">
        <v>1133</v>
      </c>
      <c r="F424" s="295"/>
    </row>
    <row r="425" spans="1:6" x14ac:dyDescent="0.2">
      <c r="A425" s="293" t="s">
        <v>3286</v>
      </c>
      <c r="B425" s="281" t="s">
        <v>1217</v>
      </c>
      <c r="C425" s="282">
        <v>438680.9</v>
      </c>
      <c r="D425" s="294" t="s">
        <v>349</v>
      </c>
      <c r="E425" s="283" t="s">
        <v>1133</v>
      </c>
      <c r="F425" s="295"/>
    </row>
    <row r="426" spans="1:6" x14ac:dyDescent="0.2">
      <c r="A426" s="293" t="s">
        <v>3287</v>
      </c>
      <c r="B426" s="281" t="s">
        <v>1218</v>
      </c>
      <c r="C426" s="282">
        <v>22832.37</v>
      </c>
      <c r="D426" s="294" t="s">
        <v>349</v>
      </c>
      <c r="E426" s="283" t="s">
        <v>1133</v>
      </c>
      <c r="F426" s="295"/>
    </row>
    <row r="427" spans="1:6" x14ac:dyDescent="0.2">
      <c r="A427" s="293" t="s">
        <v>3288</v>
      </c>
      <c r="B427" s="281" t="s">
        <v>1219</v>
      </c>
      <c r="C427" s="282">
        <v>15221.56</v>
      </c>
      <c r="D427" s="294" t="s">
        <v>349</v>
      </c>
      <c r="E427" s="283" t="s">
        <v>1133</v>
      </c>
      <c r="F427" s="295"/>
    </row>
    <row r="428" spans="1:6" x14ac:dyDescent="0.2">
      <c r="A428" s="293" t="s">
        <v>3289</v>
      </c>
      <c r="B428" s="281" t="s">
        <v>1220</v>
      </c>
      <c r="C428" s="282">
        <v>291310.31</v>
      </c>
      <c r="D428" s="294" t="s">
        <v>349</v>
      </c>
      <c r="E428" s="283" t="s">
        <v>1133</v>
      </c>
      <c r="F428" s="295"/>
    </row>
    <row r="429" spans="1:6" x14ac:dyDescent="0.2">
      <c r="A429" s="293" t="s">
        <v>3290</v>
      </c>
      <c r="B429" s="281" t="s">
        <v>1221</v>
      </c>
      <c r="C429" s="282">
        <v>25629.88</v>
      </c>
      <c r="D429" s="294" t="s">
        <v>349</v>
      </c>
      <c r="E429" s="283" t="s">
        <v>1133</v>
      </c>
      <c r="F429" s="295"/>
    </row>
    <row r="430" spans="1:6" x14ac:dyDescent="0.2">
      <c r="A430" s="293" t="s">
        <v>3291</v>
      </c>
      <c r="B430" s="281" t="s">
        <v>1222</v>
      </c>
      <c r="C430" s="282">
        <v>20503.909999999996</v>
      </c>
      <c r="D430" s="294" t="s">
        <v>349</v>
      </c>
      <c r="E430" s="283" t="s">
        <v>1133</v>
      </c>
      <c r="F430" s="295"/>
    </row>
    <row r="431" spans="1:6" x14ac:dyDescent="0.2">
      <c r="A431" s="293" t="s">
        <v>3292</v>
      </c>
      <c r="B431" s="281" t="s">
        <v>1223</v>
      </c>
      <c r="C431" s="282">
        <v>185187.57</v>
      </c>
      <c r="D431" s="294" t="s">
        <v>349</v>
      </c>
      <c r="E431" s="283" t="s">
        <v>1133</v>
      </c>
      <c r="F431" s="295"/>
    </row>
    <row r="432" spans="1:6" x14ac:dyDescent="0.2">
      <c r="A432" s="293" t="s">
        <v>3293</v>
      </c>
      <c r="B432" s="281" t="s">
        <v>1224</v>
      </c>
      <c r="C432" s="282">
        <v>741845.91</v>
      </c>
      <c r="D432" s="294" t="s">
        <v>349</v>
      </c>
      <c r="E432" s="283" t="s">
        <v>1133</v>
      </c>
      <c r="F432" s="295"/>
    </row>
    <row r="433" spans="1:6" x14ac:dyDescent="0.2">
      <c r="A433" s="293" t="s">
        <v>3294</v>
      </c>
      <c r="B433" s="281" t="s">
        <v>1225</v>
      </c>
      <c r="C433" s="282">
        <v>351117.55</v>
      </c>
      <c r="D433" s="294" t="s">
        <v>349</v>
      </c>
      <c r="E433" s="283" t="s">
        <v>1133</v>
      </c>
      <c r="F433" s="295"/>
    </row>
    <row r="434" spans="1:6" x14ac:dyDescent="0.2">
      <c r="A434" s="293" t="s">
        <v>3295</v>
      </c>
      <c r="B434" s="281" t="s">
        <v>1226</v>
      </c>
      <c r="C434" s="282">
        <v>492114.76</v>
      </c>
      <c r="D434" s="294" t="s">
        <v>349</v>
      </c>
      <c r="E434" s="283" t="s">
        <v>1133</v>
      </c>
      <c r="F434" s="295"/>
    </row>
    <row r="435" spans="1:6" x14ac:dyDescent="0.2">
      <c r="A435" s="293" t="s">
        <v>3296</v>
      </c>
      <c r="B435" s="281" t="s">
        <v>1227</v>
      </c>
      <c r="C435" s="282">
        <v>361786.8</v>
      </c>
      <c r="D435" s="294" t="s">
        <v>349</v>
      </c>
      <c r="E435" s="283" t="s">
        <v>1133</v>
      </c>
      <c r="F435" s="295"/>
    </row>
    <row r="436" spans="1:6" x14ac:dyDescent="0.2">
      <c r="A436" s="293" t="s">
        <v>3297</v>
      </c>
      <c r="B436" s="281" t="s">
        <v>1228</v>
      </c>
      <c r="C436" s="282">
        <v>143450.1</v>
      </c>
      <c r="D436" s="294" t="s">
        <v>349</v>
      </c>
      <c r="E436" s="283" t="s">
        <v>1133</v>
      </c>
      <c r="F436" s="295"/>
    </row>
    <row r="437" spans="1:6" x14ac:dyDescent="0.2">
      <c r="A437" s="293" t="s">
        <v>3298</v>
      </c>
      <c r="B437" s="281" t="s">
        <v>1232</v>
      </c>
      <c r="C437" s="282">
        <v>101322.29</v>
      </c>
      <c r="D437" s="294" t="s">
        <v>349</v>
      </c>
      <c r="E437" s="283" t="s">
        <v>1133</v>
      </c>
      <c r="F437" s="295"/>
    </row>
    <row r="438" spans="1:6" x14ac:dyDescent="0.2">
      <c r="A438" s="293" t="s">
        <v>3299</v>
      </c>
      <c r="B438" s="281" t="s">
        <v>1250</v>
      </c>
      <c r="C438" s="282">
        <v>1272848.49</v>
      </c>
      <c r="D438" s="294" t="s">
        <v>349</v>
      </c>
      <c r="E438" s="283" t="s">
        <v>1133</v>
      </c>
      <c r="F438" s="295"/>
    </row>
    <row r="439" spans="1:6" x14ac:dyDescent="0.2">
      <c r="A439" s="293" t="s">
        <v>3300</v>
      </c>
      <c r="B439" s="281" t="s">
        <v>1229</v>
      </c>
      <c r="C439" s="282">
        <v>999463.07</v>
      </c>
      <c r="D439" s="294" t="s">
        <v>349</v>
      </c>
      <c r="E439" s="283" t="s">
        <v>1133</v>
      </c>
      <c r="F439" s="295"/>
    </row>
    <row r="440" spans="1:6" x14ac:dyDescent="0.2">
      <c r="A440" s="293" t="s">
        <v>3301</v>
      </c>
      <c r="B440" s="281" t="s">
        <v>1230</v>
      </c>
      <c r="C440" s="282">
        <v>341245.84</v>
      </c>
      <c r="D440" s="294" t="s">
        <v>349</v>
      </c>
      <c r="E440" s="283" t="s">
        <v>1133</v>
      </c>
      <c r="F440" s="295"/>
    </row>
    <row r="441" spans="1:6" x14ac:dyDescent="0.2">
      <c r="A441" s="293" t="s">
        <v>3302</v>
      </c>
      <c r="B441" s="281" t="s">
        <v>1231</v>
      </c>
      <c r="C441" s="282">
        <v>1123915.2399999998</v>
      </c>
      <c r="D441" s="294" t="s">
        <v>349</v>
      </c>
      <c r="E441" s="283" t="s">
        <v>1133</v>
      </c>
      <c r="F441" s="295"/>
    </row>
    <row r="442" spans="1:6" x14ac:dyDescent="0.2">
      <c r="A442" s="293" t="s">
        <v>3303</v>
      </c>
      <c r="B442" s="281" t="s">
        <v>1233</v>
      </c>
      <c r="C442" s="282">
        <v>53833</v>
      </c>
      <c r="D442" s="294" t="s">
        <v>349</v>
      </c>
      <c r="E442" s="283" t="s">
        <v>1133</v>
      </c>
      <c r="F442" s="295"/>
    </row>
    <row r="443" spans="1:6" x14ac:dyDescent="0.2">
      <c r="A443" s="293" t="s">
        <v>3304</v>
      </c>
      <c r="B443" s="281" t="s">
        <v>1234</v>
      </c>
      <c r="C443" s="282">
        <v>150722.65</v>
      </c>
      <c r="D443" s="294" t="s">
        <v>349</v>
      </c>
      <c r="E443" s="283" t="s">
        <v>1133</v>
      </c>
      <c r="F443" s="295"/>
    </row>
    <row r="444" spans="1:6" x14ac:dyDescent="0.2">
      <c r="A444" s="293" t="s">
        <v>3305</v>
      </c>
      <c r="B444" s="281" t="s">
        <v>1235</v>
      </c>
      <c r="C444" s="282">
        <v>90027.83</v>
      </c>
      <c r="D444" s="294" t="s">
        <v>349</v>
      </c>
      <c r="E444" s="283" t="s">
        <v>1133</v>
      </c>
      <c r="F444" s="295"/>
    </row>
    <row r="445" spans="1:6" x14ac:dyDescent="0.2">
      <c r="A445" s="293" t="s">
        <v>3306</v>
      </c>
      <c r="B445" s="281" t="s">
        <v>1236</v>
      </c>
      <c r="C445" s="282">
        <v>105411.06</v>
      </c>
      <c r="D445" s="294" t="s">
        <v>349</v>
      </c>
      <c r="E445" s="283" t="s">
        <v>1133</v>
      </c>
      <c r="F445" s="295"/>
    </row>
    <row r="446" spans="1:6" x14ac:dyDescent="0.2">
      <c r="A446" s="293" t="s">
        <v>3307</v>
      </c>
      <c r="B446" s="281" t="s">
        <v>1237</v>
      </c>
      <c r="C446" s="282">
        <v>742497.97</v>
      </c>
      <c r="D446" s="294" t="s">
        <v>349</v>
      </c>
      <c r="E446" s="283" t="s">
        <v>1133</v>
      </c>
      <c r="F446" s="295"/>
    </row>
    <row r="447" spans="1:6" x14ac:dyDescent="0.2">
      <c r="A447" s="293" t="s">
        <v>3308</v>
      </c>
      <c r="B447" s="281" t="s">
        <v>1238</v>
      </c>
      <c r="C447" s="282">
        <v>134289.71</v>
      </c>
      <c r="D447" s="294" t="s">
        <v>349</v>
      </c>
      <c r="E447" s="283" t="s">
        <v>1133</v>
      </c>
      <c r="F447" s="295"/>
    </row>
    <row r="448" spans="1:6" x14ac:dyDescent="0.2">
      <c r="A448" s="293" t="s">
        <v>3309</v>
      </c>
      <c r="B448" s="281" t="s">
        <v>1239</v>
      </c>
      <c r="C448" s="282">
        <v>432970.39</v>
      </c>
      <c r="D448" s="294" t="s">
        <v>349</v>
      </c>
      <c r="E448" s="283" t="s">
        <v>1133</v>
      </c>
      <c r="F448" s="295"/>
    </row>
    <row r="449" spans="1:6" x14ac:dyDescent="0.2">
      <c r="A449" s="293" t="s">
        <v>3310</v>
      </c>
      <c r="B449" s="281" t="s">
        <v>1240</v>
      </c>
      <c r="C449" s="282">
        <v>202570.03</v>
      </c>
      <c r="D449" s="294" t="s">
        <v>349</v>
      </c>
      <c r="E449" s="283" t="s">
        <v>1133</v>
      </c>
      <c r="F449" s="295"/>
    </row>
    <row r="450" spans="1:6" x14ac:dyDescent="0.2">
      <c r="A450" s="293" t="s">
        <v>3311</v>
      </c>
      <c r="B450" s="281" t="s">
        <v>1241</v>
      </c>
      <c r="C450" s="282">
        <v>402793.9</v>
      </c>
      <c r="D450" s="294" t="s">
        <v>349</v>
      </c>
      <c r="E450" s="283" t="s">
        <v>1133</v>
      </c>
      <c r="F450" s="295"/>
    </row>
    <row r="451" spans="1:6" x14ac:dyDescent="0.2">
      <c r="A451" s="293" t="s">
        <v>3312</v>
      </c>
      <c r="B451" s="281" t="s">
        <v>1242</v>
      </c>
      <c r="C451" s="282">
        <v>258226.84</v>
      </c>
      <c r="D451" s="294" t="s">
        <v>349</v>
      </c>
      <c r="E451" s="283" t="s">
        <v>1133</v>
      </c>
      <c r="F451" s="295"/>
    </row>
    <row r="452" spans="1:6" x14ac:dyDescent="0.2">
      <c r="A452" s="293" t="s">
        <v>3313</v>
      </c>
      <c r="B452" s="281" t="s">
        <v>1243</v>
      </c>
      <c r="C452" s="282">
        <v>236806.44</v>
      </c>
      <c r="D452" s="294" t="s">
        <v>349</v>
      </c>
      <c r="E452" s="283" t="s">
        <v>1133</v>
      </c>
      <c r="F452" s="295"/>
    </row>
    <row r="453" spans="1:6" x14ac:dyDescent="0.2">
      <c r="A453" s="293" t="s">
        <v>3314</v>
      </c>
      <c r="B453" s="281" t="s">
        <v>1244</v>
      </c>
      <c r="C453" s="282">
        <v>137543.01999999999</v>
      </c>
      <c r="D453" s="294" t="s">
        <v>349</v>
      </c>
      <c r="E453" s="283" t="s">
        <v>1133</v>
      </c>
      <c r="F453" s="295"/>
    </row>
    <row r="454" spans="1:6" x14ac:dyDescent="0.2">
      <c r="A454" s="293" t="s">
        <v>3315</v>
      </c>
      <c r="B454" s="281" t="s">
        <v>1245</v>
      </c>
      <c r="C454" s="282">
        <v>1865384.68</v>
      </c>
      <c r="D454" s="294" t="s">
        <v>349</v>
      </c>
      <c r="E454" s="283" t="s">
        <v>1133</v>
      </c>
      <c r="F454" s="295"/>
    </row>
    <row r="455" spans="1:6" x14ac:dyDescent="0.2">
      <c r="A455" s="293" t="s">
        <v>3316</v>
      </c>
      <c r="B455" s="281" t="s">
        <v>1246</v>
      </c>
      <c r="C455" s="282">
        <v>117519.81</v>
      </c>
      <c r="D455" s="294" t="s">
        <v>349</v>
      </c>
      <c r="E455" s="283" t="s">
        <v>1133</v>
      </c>
      <c r="F455" s="295"/>
    </row>
    <row r="456" spans="1:6" x14ac:dyDescent="0.2">
      <c r="A456" s="293" t="s">
        <v>3317</v>
      </c>
      <c r="B456" s="281" t="s">
        <v>1247</v>
      </c>
      <c r="C456" s="282">
        <v>48390.42</v>
      </c>
      <c r="D456" s="294" t="s">
        <v>349</v>
      </c>
      <c r="E456" s="283" t="s">
        <v>1133</v>
      </c>
      <c r="F456" s="295"/>
    </row>
    <row r="457" spans="1:6" x14ac:dyDescent="0.2">
      <c r="A457" s="293" t="s">
        <v>3318</v>
      </c>
      <c r="B457" s="281" t="s">
        <v>1248</v>
      </c>
      <c r="C457" s="282">
        <v>41233.350000000006</v>
      </c>
      <c r="D457" s="294" t="s">
        <v>349</v>
      </c>
      <c r="E457" s="283" t="s">
        <v>1133</v>
      </c>
      <c r="F457" s="295"/>
    </row>
    <row r="458" spans="1:6" x14ac:dyDescent="0.2">
      <c r="A458" s="293" t="s">
        <v>3319</v>
      </c>
      <c r="B458" s="281" t="s">
        <v>1249</v>
      </c>
      <c r="C458" s="282">
        <v>643771.84</v>
      </c>
      <c r="D458" s="294" t="s">
        <v>349</v>
      </c>
      <c r="E458" s="283" t="s">
        <v>1133</v>
      </c>
      <c r="F458" s="295"/>
    </row>
    <row r="459" spans="1:6" x14ac:dyDescent="0.2">
      <c r="A459" s="293" t="s">
        <v>3320</v>
      </c>
      <c r="B459" s="281" t="s">
        <v>1251</v>
      </c>
      <c r="C459" s="282">
        <v>32332.09</v>
      </c>
      <c r="D459" s="294" t="s">
        <v>349</v>
      </c>
      <c r="E459" s="283" t="s">
        <v>1133</v>
      </c>
      <c r="F459" s="295"/>
    </row>
    <row r="460" spans="1:6" x14ac:dyDescent="0.2">
      <c r="A460" s="293" t="s">
        <v>3321</v>
      </c>
      <c r="B460" s="281" t="s">
        <v>1252</v>
      </c>
      <c r="C460" s="282">
        <v>291730.61</v>
      </c>
      <c r="D460" s="294" t="s">
        <v>349</v>
      </c>
      <c r="E460" s="283" t="s">
        <v>1133</v>
      </c>
      <c r="F460" s="295"/>
    </row>
    <row r="461" spans="1:6" x14ac:dyDescent="0.2">
      <c r="A461" s="293" t="s">
        <v>3322</v>
      </c>
      <c r="B461" s="281" t="s">
        <v>1253</v>
      </c>
      <c r="C461" s="282">
        <v>42971.87</v>
      </c>
      <c r="D461" s="294" t="s">
        <v>349</v>
      </c>
      <c r="E461" s="283" t="s">
        <v>1133</v>
      </c>
      <c r="F461" s="295"/>
    </row>
    <row r="462" spans="1:6" x14ac:dyDescent="0.2">
      <c r="A462" s="293" t="s">
        <v>3323</v>
      </c>
      <c r="B462" s="281" t="s">
        <v>1254</v>
      </c>
      <c r="C462" s="282">
        <v>64939.95</v>
      </c>
      <c r="D462" s="294" t="s">
        <v>349</v>
      </c>
      <c r="E462" s="283" t="s">
        <v>1133</v>
      </c>
      <c r="F462" s="295"/>
    </row>
    <row r="463" spans="1:6" x14ac:dyDescent="0.2">
      <c r="A463" s="293" t="s">
        <v>3324</v>
      </c>
      <c r="B463" s="281" t="s">
        <v>1255</v>
      </c>
      <c r="C463" s="282">
        <v>1084423.03</v>
      </c>
      <c r="D463" s="294" t="s">
        <v>349</v>
      </c>
      <c r="E463" s="283" t="s">
        <v>1133</v>
      </c>
      <c r="F463" s="295"/>
    </row>
    <row r="464" spans="1:6" x14ac:dyDescent="0.2">
      <c r="A464" s="293" t="s">
        <v>3325</v>
      </c>
      <c r="B464" s="281" t="s">
        <v>1256</v>
      </c>
      <c r="C464" s="282">
        <v>235695.74</v>
      </c>
      <c r="D464" s="294" t="s">
        <v>349</v>
      </c>
      <c r="E464" s="283" t="s">
        <v>1133</v>
      </c>
      <c r="F464" s="295"/>
    </row>
    <row r="465" spans="1:6" x14ac:dyDescent="0.2">
      <c r="A465" s="293" t="s">
        <v>3326</v>
      </c>
      <c r="B465" s="281" t="s">
        <v>1257</v>
      </c>
      <c r="C465" s="282">
        <v>53093.75</v>
      </c>
      <c r="D465" s="294" t="s">
        <v>349</v>
      </c>
      <c r="E465" s="283" t="s">
        <v>1133</v>
      </c>
      <c r="F465" s="295"/>
    </row>
    <row r="466" spans="1:6" x14ac:dyDescent="0.2">
      <c r="A466" s="293" t="s">
        <v>3327</v>
      </c>
      <c r="B466" s="281" t="s">
        <v>1241</v>
      </c>
      <c r="C466" s="282">
        <v>137915.9</v>
      </c>
      <c r="D466" s="294" t="s">
        <v>349</v>
      </c>
      <c r="E466" s="283" t="s">
        <v>1133</v>
      </c>
      <c r="F466" s="295"/>
    </row>
    <row r="467" spans="1:6" x14ac:dyDescent="0.2">
      <c r="A467" s="293" t="s">
        <v>3328</v>
      </c>
      <c r="B467" s="281" t="s">
        <v>1258</v>
      </c>
      <c r="C467" s="282">
        <v>1626510.43</v>
      </c>
      <c r="D467" s="294" t="s">
        <v>349</v>
      </c>
      <c r="E467" s="283" t="s">
        <v>1133</v>
      </c>
      <c r="F467" s="295"/>
    </row>
    <row r="468" spans="1:6" x14ac:dyDescent="0.2">
      <c r="A468" s="293" t="s">
        <v>3329</v>
      </c>
      <c r="B468" s="281" t="s">
        <v>1246</v>
      </c>
      <c r="C468" s="282">
        <v>104214.29</v>
      </c>
      <c r="D468" s="294" t="s">
        <v>349</v>
      </c>
      <c r="E468" s="283" t="s">
        <v>1133</v>
      </c>
      <c r="F468" s="295"/>
    </row>
    <row r="469" spans="1:6" x14ac:dyDescent="0.2">
      <c r="A469" s="293" t="s">
        <v>3330</v>
      </c>
      <c r="B469" s="281" t="s">
        <v>1259</v>
      </c>
      <c r="C469" s="282">
        <v>266901.18</v>
      </c>
      <c r="D469" s="294" t="s">
        <v>349</v>
      </c>
      <c r="E469" s="283" t="s">
        <v>1133</v>
      </c>
      <c r="F469" s="295"/>
    </row>
    <row r="470" spans="1:6" x14ac:dyDescent="0.2">
      <c r="A470" s="293" t="s">
        <v>3331</v>
      </c>
      <c r="B470" s="281" t="s">
        <v>1260</v>
      </c>
      <c r="C470" s="282">
        <v>519811</v>
      </c>
      <c r="D470" s="294" t="s">
        <v>349</v>
      </c>
      <c r="E470" s="283" t="s">
        <v>1133</v>
      </c>
      <c r="F470" s="295"/>
    </row>
    <row r="471" spans="1:6" x14ac:dyDescent="0.2">
      <c r="A471" s="293" t="s">
        <v>3332</v>
      </c>
      <c r="B471" s="281" t="s">
        <v>1252</v>
      </c>
      <c r="C471" s="282">
        <v>407008.92</v>
      </c>
      <c r="D471" s="294" t="s">
        <v>349</v>
      </c>
      <c r="E471" s="283" t="s">
        <v>1133</v>
      </c>
      <c r="F471" s="295"/>
    </row>
    <row r="472" spans="1:6" x14ac:dyDescent="0.2">
      <c r="A472" s="293" t="s">
        <v>3333</v>
      </c>
      <c r="B472" s="281" t="s">
        <v>1261</v>
      </c>
      <c r="C472" s="282">
        <v>858573.91</v>
      </c>
      <c r="D472" s="294" t="s">
        <v>349</v>
      </c>
      <c r="E472" s="283" t="s">
        <v>1133</v>
      </c>
      <c r="F472" s="295"/>
    </row>
    <row r="473" spans="1:6" x14ac:dyDescent="0.2">
      <c r="A473" s="293" t="s">
        <v>3334</v>
      </c>
      <c r="B473" s="281" t="s">
        <v>1253</v>
      </c>
      <c r="C473" s="282">
        <v>142799.59</v>
      </c>
      <c r="D473" s="294" t="s">
        <v>349</v>
      </c>
      <c r="E473" s="283" t="s">
        <v>1133</v>
      </c>
      <c r="F473" s="295"/>
    </row>
    <row r="474" spans="1:6" x14ac:dyDescent="0.2">
      <c r="A474" s="293" t="s">
        <v>3335</v>
      </c>
      <c r="B474" s="281" t="s">
        <v>1262</v>
      </c>
      <c r="C474" s="282">
        <v>70317.42</v>
      </c>
      <c r="D474" s="294" t="s">
        <v>349</v>
      </c>
      <c r="E474" s="283" t="s">
        <v>1133</v>
      </c>
      <c r="F474" s="295"/>
    </row>
    <row r="475" spans="1:6" x14ac:dyDescent="0.2">
      <c r="A475" s="293" t="s">
        <v>3336</v>
      </c>
      <c r="B475" s="281" t="s">
        <v>1263</v>
      </c>
      <c r="C475" s="282">
        <v>47518.41</v>
      </c>
      <c r="D475" s="294" t="s">
        <v>349</v>
      </c>
      <c r="E475" s="283" t="s">
        <v>1133</v>
      </c>
      <c r="F475" s="295"/>
    </row>
    <row r="476" spans="1:6" x14ac:dyDescent="0.2">
      <c r="A476" s="293" t="s">
        <v>3337</v>
      </c>
      <c r="B476" s="281" t="s">
        <v>1264</v>
      </c>
      <c r="C476" s="282">
        <v>73869.499999999985</v>
      </c>
      <c r="D476" s="294" t="s">
        <v>349</v>
      </c>
      <c r="E476" s="283" t="s">
        <v>1133</v>
      </c>
      <c r="F476" s="295"/>
    </row>
    <row r="477" spans="1:6" x14ac:dyDescent="0.2">
      <c r="A477" s="293" t="s">
        <v>3338</v>
      </c>
      <c r="B477" s="281" t="s">
        <v>1265</v>
      </c>
      <c r="C477" s="282">
        <v>431539.08</v>
      </c>
      <c r="D477" s="294" t="s">
        <v>349</v>
      </c>
      <c r="E477" s="283" t="s">
        <v>1133</v>
      </c>
      <c r="F477" s="295"/>
    </row>
    <row r="478" spans="1:6" x14ac:dyDescent="0.2">
      <c r="A478" s="293" t="s">
        <v>3339</v>
      </c>
      <c r="B478" s="281" t="s">
        <v>1266</v>
      </c>
      <c r="C478" s="282">
        <v>71406.740000000005</v>
      </c>
      <c r="D478" s="294" t="s">
        <v>349</v>
      </c>
      <c r="E478" s="283" t="s">
        <v>1133</v>
      </c>
      <c r="F478" s="295"/>
    </row>
    <row r="479" spans="1:6" x14ac:dyDescent="0.2">
      <c r="A479" s="293" t="s">
        <v>3340</v>
      </c>
      <c r="B479" s="281" t="s">
        <v>1267</v>
      </c>
      <c r="C479" s="282">
        <v>360510.61</v>
      </c>
      <c r="D479" s="294" t="s">
        <v>349</v>
      </c>
      <c r="E479" s="283" t="s">
        <v>1133</v>
      </c>
      <c r="F479" s="295"/>
    </row>
    <row r="480" spans="1:6" x14ac:dyDescent="0.2">
      <c r="A480" s="293" t="s">
        <v>3341</v>
      </c>
      <c r="B480" s="281" t="s">
        <v>1268</v>
      </c>
      <c r="C480" s="282">
        <v>27984.28</v>
      </c>
      <c r="D480" s="294" t="s">
        <v>349</v>
      </c>
      <c r="E480" s="283" t="s">
        <v>1133</v>
      </c>
      <c r="F480" s="295"/>
    </row>
    <row r="481" spans="1:6" x14ac:dyDescent="0.2">
      <c r="A481" s="293" t="s">
        <v>3342</v>
      </c>
      <c r="B481" s="281" t="s">
        <v>1269</v>
      </c>
      <c r="C481" s="282">
        <v>25831.66</v>
      </c>
      <c r="D481" s="294" t="s">
        <v>349</v>
      </c>
      <c r="E481" s="283" t="s">
        <v>1133</v>
      </c>
      <c r="F481" s="295"/>
    </row>
    <row r="482" spans="1:6" x14ac:dyDescent="0.2">
      <c r="A482" s="293" t="s">
        <v>3343</v>
      </c>
      <c r="B482" s="281" t="s">
        <v>1270</v>
      </c>
      <c r="C482" s="282">
        <v>94533.55</v>
      </c>
      <c r="D482" s="294" t="s">
        <v>349</v>
      </c>
      <c r="E482" s="283" t="s">
        <v>1133</v>
      </c>
      <c r="F482" s="295"/>
    </row>
    <row r="483" spans="1:6" x14ac:dyDescent="0.2">
      <c r="A483" s="293" t="s">
        <v>3344</v>
      </c>
      <c r="B483" s="281" t="s">
        <v>1271</v>
      </c>
      <c r="C483" s="282">
        <v>53815.96</v>
      </c>
      <c r="D483" s="294" t="s">
        <v>349</v>
      </c>
      <c r="E483" s="283" t="s">
        <v>1133</v>
      </c>
      <c r="F483" s="295"/>
    </row>
    <row r="484" spans="1:6" x14ac:dyDescent="0.2">
      <c r="A484" s="293" t="s">
        <v>3345</v>
      </c>
      <c r="B484" s="281" t="s">
        <v>1272</v>
      </c>
      <c r="C484" s="282">
        <v>45205.4</v>
      </c>
      <c r="D484" s="294" t="s">
        <v>349</v>
      </c>
      <c r="E484" s="283" t="s">
        <v>1133</v>
      </c>
      <c r="F484" s="295"/>
    </row>
    <row r="485" spans="1:6" x14ac:dyDescent="0.2">
      <c r="A485" s="293" t="s">
        <v>3346</v>
      </c>
      <c r="B485" s="281" t="s">
        <v>1273</v>
      </c>
      <c r="C485" s="282">
        <v>32480.81</v>
      </c>
      <c r="D485" s="294" t="s">
        <v>349</v>
      </c>
      <c r="E485" s="283" t="s">
        <v>1033</v>
      </c>
      <c r="F485" s="295"/>
    </row>
    <row r="486" spans="1:6" x14ac:dyDescent="0.2">
      <c r="A486" s="293" t="s">
        <v>3347</v>
      </c>
      <c r="B486" s="281" t="s">
        <v>1273</v>
      </c>
      <c r="C486" s="282">
        <v>1986.95</v>
      </c>
      <c r="D486" s="294" t="s">
        <v>349</v>
      </c>
      <c r="E486" s="283" t="s">
        <v>1033</v>
      </c>
      <c r="F486" s="295"/>
    </row>
    <row r="487" spans="1:6" x14ac:dyDescent="0.2">
      <c r="A487" s="293" t="s">
        <v>3348</v>
      </c>
      <c r="B487" s="281" t="s">
        <v>1274</v>
      </c>
      <c r="C487" s="282">
        <v>10163.98</v>
      </c>
      <c r="D487" s="294" t="s">
        <v>349</v>
      </c>
      <c r="E487" s="283" t="s">
        <v>1033</v>
      </c>
      <c r="F487" s="295"/>
    </row>
    <row r="488" spans="1:6" x14ac:dyDescent="0.2">
      <c r="A488" s="293" t="s">
        <v>3349</v>
      </c>
      <c r="B488" s="281" t="s">
        <v>1275</v>
      </c>
      <c r="C488" s="282">
        <v>347701.94</v>
      </c>
      <c r="D488" s="294" t="s">
        <v>349</v>
      </c>
      <c r="E488" s="283" t="s">
        <v>1133</v>
      </c>
      <c r="F488" s="295"/>
    </row>
    <row r="489" spans="1:6" x14ac:dyDescent="0.2">
      <c r="A489" s="293" t="s">
        <v>3350</v>
      </c>
      <c r="B489" s="281" t="s">
        <v>1276</v>
      </c>
      <c r="C489" s="282">
        <v>11577.37</v>
      </c>
      <c r="D489" s="294" t="s">
        <v>349</v>
      </c>
      <c r="E489" s="283" t="s">
        <v>1133</v>
      </c>
      <c r="F489" s="295"/>
    </row>
    <row r="490" spans="1:6" x14ac:dyDescent="0.2">
      <c r="A490" s="293" t="s">
        <v>3351</v>
      </c>
      <c r="B490" s="281" t="s">
        <v>1277</v>
      </c>
      <c r="C490" s="282">
        <v>1129090.3500000001</v>
      </c>
      <c r="D490" s="294" t="s">
        <v>349</v>
      </c>
      <c r="E490" s="283" t="s">
        <v>1133</v>
      </c>
      <c r="F490" s="295"/>
    </row>
    <row r="491" spans="1:6" x14ac:dyDescent="0.2">
      <c r="A491" s="293" t="s">
        <v>3352</v>
      </c>
      <c r="B491" s="281" t="s">
        <v>1278</v>
      </c>
      <c r="C491" s="282">
        <v>1520790.2</v>
      </c>
      <c r="D491" s="294" t="s">
        <v>349</v>
      </c>
      <c r="E491" s="283" t="s">
        <v>1133</v>
      </c>
      <c r="F491" s="295"/>
    </row>
    <row r="492" spans="1:6" x14ac:dyDescent="0.2">
      <c r="A492" s="293" t="s">
        <v>3353</v>
      </c>
      <c r="B492" s="281" t="s">
        <v>1279</v>
      </c>
      <c r="C492" s="282">
        <v>365078.96</v>
      </c>
      <c r="D492" s="294" t="s">
        <v>349</v>
      </c>
      <c r="E492" s="283" t="s">
        <v>1133</v>
      </c>
      <c r="F492" s="295"/>
    </row>
    <row r="493" spans="1:6" x14ac:dyDescent="0.2">
      <c r="A493" s="293" t="s">
        <v>3354</v>
      </c>
      <c r="B493" s="281" t="s">
        <v>1280</v>
      </c>
      <c r="C493" s="282">
        <v>165438.35999999999</v>
      </c>
      <c r="D493" s="294" t="s">
        <v>349</v>
      </c>
      <c r="E493" s="283" t="s">
        <v>1133</v>
      </c>
      <c r="F493" s="295"/>
    </row>
    <row r="494" spans="1:6" x14ac:dyDescent="0.2">
      <c r="A494" s="293" t="s">
        <v>3355</v>
      </c>
      <c r="B494" s="281" t="s">
        <v>1281</v>
      </c>
      <c r="C494" s="282">
        <v>211588.41</v>
      </c>
      <c r="D494" s="294" t="s">
        <v>349</v>
      </c>
      <c r="E494" s="283" t="s">
        <v>1133</v>
      </c>
      <c r="F494" s="295"/>
    </row>
    <row r="495" spans="1:6" x14ac:dyDescent="0.2">
      <c r="A495" s="293" t="s">
        <v>3356</v>
      </c>
      <c r="B495" s="281" t="s">
        <v>1282</v>
      </c>
      <c r="C495" s="282">
        <v>259148.5</v>
      </c>
      <c r="D495" s="294" t="s">
        <v>349</v>
      </c>
      <c r="E495" s="283" t="s">
        <v>1133</v>
      </c>
      <c r="F495" s="295"/>
    </row>
    <row r="496" spans="1:6" x14ac:dyDescent="0.2">
      <c r="A496" s="293" t="s">
        <v>3357</v>
      </c>
      <c r="B496" s="281" t="s">
        <v>1283</v>
      </c>
      <c r="C496" s="282">
        <v>255276.58</v>
      </c>
      <c r="D496" s="294" t="s">
        <v>349</v>
      </c>
      <c r="E496" s="283" t="s">
        <v>1133</v>
      </c>
      <c r="F496" s="295"/>
    </row>
    <row r="497" spans="1:6" x14ac:dyDescent="0.2">
      <c r="A497" s="293" t="s">
        <v>3358</v>
      </c>
      <c r="B497" s="281" t="s">
        <v>1284</v>
      </c>
      <c r="C497" s="282">
        <v>1528031.06</v>
      </c>
      <c r="D497" s="294" t="s">
        <v>349</v>
      </c>
      <c r="E497" s="283" t="s">
        <v>1133</v>
      </c>
      <c r="F497" s="295"/>
    </row>
    <row r="498" spans="1:6" x14ac:dyDescent="0.2">
      <c r="A498" s="293" t="s">
        <v>3359</v>
      </c>
      <c r="B498" s="281" t="s">
        <v>1285</v>
      </c>
      <c r="C498" s="282">
        <v>1271641.5900000001</v>
      </c>
      <c r="D498" s="294" t="s">
        <v>349</v>
      </c>
      <c r="E498" s="283" t="s">
        <v>1133</v>
      </c>
      <c r="F498" s="295"/>
    </row>
    <row r="499" spans="1:6" x14ac:dyDescent="0.2">
      <c r="A499" s="293" t="s">
        <v>3360</v>
      </c>
      <c r="B499" s="281" t="s">
        <v>1286</v>
      </c>
      <c r="C499" s="282">
        <v>535028.85</v>
      </c>
      <c r="D499" s="294" t="s">
        <v>349</v>
      </c>
      <c r="E499" s="283" t="s">
        <v>1133</v>
      </c>
      <c r="F499" s="295"/>
    </row>
    <row r="500" spans="1:6" x14ac:dyDescent="0.2">
      <c r="A500" s="293" t="s">
        <v>3361</v>
      </c>
      <c r="B500" s="281" t="s">
        <v>1287</v>
      </c>
      <c r="C500" s="282">
        <v>44410.48</v>
      </c>
      <c r="D500" s="294" t="s">
        <v>349</v>
      </c>
      <c r="E500" s="283" t="s">
        <v>1133</v>
      </c>
      <c r="F500" s="295"/>
    </row>
    <row r="501" spans="1:6" x14ac:dyDescent="0.2">
      <c r="A501" s="293" t="s">
        <v>3362</v>
      </c>
      <c r="B501" s="281" t="s">
        <v>1288</v>
      </c>
      <c r="C501" s="282">
        <v>133862.26</v>
      </c>
      <c r="D501" s="294" t="s">
        <v>349</v>
      </c>
      <c r="E501" s="283" t="s">
        <v>1133</v>
      </c>
      <c r="F501" s="295"/>
    </row>
    <row r="502" spans="1:6" x14ac:dyDescent="0.2">
      <c r="A502" s="293" t="s">
        <v>3363</v>
      </c>
      <c r="B502" s="281" t="s">
        <v>1289</v>
      </c>
      <c r="C502" s="282">
        <v>123211.79</v>
      </c>
      <c r="D502" s="294" t="s">
        <v>349</v>
      </c>
      <c r="E502" s="283" t="s">
        <v>1133</v>
      </c>
      <c r="F502" s="295"/>
    </row>
    <row r="503" spans="1:6" x14ac:dyDescent="0.2">
      <c r="A503" s="293" t="s">
        <v>3364</v>
      </c>
      <c r="B503" s="281" t="s">
        <v>1290</v>
      </c>
      <c r="C503" s="282">
        <v>528666.31999999995</v>
      </c>
      <c r="D503" s="294" t="s">
        <v>349</v>
      </c>
      <c r="E503" s="283" t="s">
        <v>1133</v>
      </c>
      <c r="F503" s="295"/>
    </row>
    <row r="504" spans="1:6" x14ac:dyDescent="0.2">
      <c r="A504" s="293" t="s">
        <v>3365</v>
      </c>
      <c r="B504" s="281" t="s">
        <v>1291</v>
      </c>
      <c r="C504" s="282">
        <v>26618.75</v>
      </c>
      <c r="D504" s="294" t="s">
        <v>349</v>
      </c>
      <c r="E504" s="283" t="s">
        <v>1133</v>
      </c>
      <c r="F504" s="295"/>
    </row>
    <row r="505" spans="1:6" x14ac:dyDescent="0.2">
      <c r="A505" s="293" t="s">
        <v>3366</v>
      </c>
      <c r="B505" s="281" t="s">
        <v>1292</v>
      </c>
      <c r="C505" s="282">
        <v>386899.08</v>
      </c>
      <c r="D505" s="294" t="s">
        <v>349</v>
      </c>
      <c r="E505" s="283" t="s">
        <v>1133</v>
      </c>
      <c r="F505" s="295"/>
    </row>
    <row r="506" spans="1:6" x14ac:dyDescent="0.2">
      <c r="A506" s="293" t="s">
        <v>3367</v>
      </c>
      <c r="B506" s="281" t="s">
        <v>1293</v>
      </c>
      <c r="C506" s="282">
        <v>221008.3</v>
      </c>
      <c r="D506" s="294" t="s">
        <v>349</v>
      </c>
      <c r="E506" s="283" t="s">
        <v>1133</v>
      </c>
      <c r="F506" s="295"/>
    </row>
    <row r="507" spans="1:6" x14ac:dyDescent="0.2">
      <c r="A507" s="293" t="s">
        <v>3368</v>
      </c>
      <c r="B507" s="281" t="s">
        <v>1294</v>
      </c>
      <c r="C507" s="282">
        <v>197174.66</v>
      </c>
      <c r="D507" s="294" t="s">
        <v>349</v>
      </c>
      <c r="E507" s="283" t="s">
        <v>1133</v>
      </c>
      <c r="F507" s="295"/>
    </row>
    <row r="508" spans="1:6" x14ac:dyDescent="0.2">
      <c r="A508" s="293" t="s">
        <v>3369</v>
      </c>
      <c r="B508" s="281" t="s">
        <v>1295</v>
      </c>
      <c r="C508" s="282">
        <v>182164.1</v>
      </c>
      <c r="D508" s="294" t="s">
        <v>349</v>
      </c>
      <c r="E508" s="283" t="s">
        <v>1133</v>
      </c>
      <c r="F508" s="295"/>
    </row>
    <row r="509" spans="1:6" x14ac:dyDescent="0.2">
      <c r="A509" s="293" t="s">
        <v>3370</v>
      </c>
      <c r="B509" s="281" t="s">
        <v>1296</v>
      </c>
      <c r="C509" s="282">
        <v>238504.31</v>
      </c>
      <c r="D509" s="294" t="s">
        <v>349</v>
      </c>
      <c r="E509" s="283" t="s">
        <v>1133</v>
      </c>
      <c r="F509" s="295"/>
    </row>
    <row r="510" spans="1:6" x14ac:dyDescent="0.2">
      <c r="A510" s="293" t="s">
        <v>3371</v>
      </c>
      <c r="B510" s="281" t="s">
        <v>1297</v>
      </c>
      <c r="C510" s="282">
        <v>292709.71999999997</v>
      </c>
      <c r="D510" s="294" t="s">
        <v>349</v>
      </c>
      <c r="E510" s="283" t="s">
        <v>1133</v>
      </c>
      <c r="F510" s="295"/>
    </row>
    <row r="511" spans="1:6" x14ac:dyDescent="0.2">
      <c r="A511" s="293" t="s">
        <v>3372</v>
      </c>
      <c r="B511" s="281" t="s">
        <v>1298</v>
      </c>
      <c r="C511" s="282">
        <v>325607.17999999993</v>
      </c>
      <c r="D511" s="294" t="s">
        <v>349</v>
      </c>
      <c r="E511" s="283" t="s">
        <v>1133</v>
      </c>
      <c r="F511" s="295"/>
    </row>
    <row r="512" spans="1:6" x14ac:dyDescent="0.2">
      <c r="A512" s="293" t="s">
        <v>3373</v>
      </c>
      <c r="B512" s="281" t="s">
        <v>1299</v>
      </c>
      <c r="C512" s="282">
        <v>25613.040000000001</v>
      </c>
      <c r="D512" s="294" t="s">
        <v>349</v>
      </c>
      <c r="E512" s="283" t="s">
        <v>1300</v>
      </c>
      <c r="F512" s="295"/>
    </row>
    <row r="513" spans="1:6" x14ac:dyDescent="0.2">
      <c r="A513" s="293" t="s">
        <v>3374</v>
      </c>
      <c r="B513" s="281" t="s">
        <v>1301</v>
      </c>
      <c r="C513" s="282">
        <v>10288.75</v>
      </c>
      <c r="D513" s="294" t="s">
        <v>349</v>
      </c>
      <c r="E513" s="283" t="s">
        <v>1300</v>
      </c>
      <c r="F513" s="295"/>
    </row>
    <row r="514" spans="1:6" x14ac:dyDescent="0.2">
      <c r="A514" s="293" t="s">
        <v>3375</v>
      </c>
      <c r="B514" s="281" t="s">
        <v>1302</v>
      </c>
      <c r="C514" s="282">
        <v>22015.33</v>
      </c>
      <c r="D514" s="294" t="s">
        <v>349</v>
      </c>
      <c r="E514" s="283" t="s">
        <v>1303</v>
      </c>
      <c r="F514" s="295"/>
    </row>
    <row r="515" spans="1:6" x14ac:dyDescent="0.2">
      <c r="A515" s="293" t="s">
        <v>3376</v>
      </c>
      <c r="B515" s="281" t="s">
        <v>1304</v>
      </c>
      <c r="C515" s="282">
        <v>34215.51</v>
      </c>
      <c r="D515" s="294" t="s">
        <v>349</v>
      </c>
      <c r="E515" s="283" t="s">
        <v>1305</v>
      </c>
      <c r="F515" s="295"/>
    </row>
    <row r="516" spans="1:6" x14ac:dyDescent="0.2">
      <c r="A516" s="293" t="s">
        <v>3377</v>
      </c>
      <c r="B516" s="281" t="s">
        <v>1306</v>
      </c>
      <c r="C516" s="282">
        <v>20449.68</v>
      </c>
      <c r="D516" s="294" t="s">
        <v>349</v>
      </c>
      <c r="E516" s="283" t="s">
        <v>1303</v>
      </c>
      <c r="F516" s="295"/>
    </row>
    <row r="517" spans="1:6" x14ac:dyDescent="0.2">
      <c r="A517" s="293" t="s">
        <v>3378</v>
      </c>
      <c r="B517" s="281" t="s">
        <v>1307</v>
      </c>
      <c r="C517" s="282">
        <v>7318.81</v>
      </c>
      <c r="D517" s="294" t="s">
        <v>349</v>
      </c>
      <c r="E517" s="283" t="s">
        <v>1303</v>
      </c>
      <c r="F517" s="295"/>
    </row>
    <row r="518" spans="1:6" x14ac:dyDescent="0.2">
      <c r="A518" s="293" t="s">
        <v>3379</v>
      </c>
      <c r="B518" s="281" t="s">
        <v>1308</v>
      </c>
      <c r="C518" s="282">
        <v>83743.38</v>
      </c>
      <c r="D518" s="294" t="s">
        <v>349</v>
      </c>
      <c r="E518" s="283" t="s">
        <v>1303</v>
      </c>
      <c r="F518" s="295"/>
    </row>
    <row r="519" spans="1:6" x14ac:dyDescent="0.2">
      <c r="A519" s="293" t="s">
        <v>3380</v>
      </c>
      <c r="B519" s="281" t="s">
        <v>1309</v>
      </c>
      <c r="C519" s="282">
        <v>17847.05</v>
      </c>
      <c r="D519" s="294" t="s">
        <v>349</v>
      </c>
      <c r="E519" s="283" t="s">
        <v>1300</v>
      </c>
      <c r="F519" s="295"/>
    </row>
    <row r="520" spans="1:6" x14ac:dyDescent="0.2">
      <c r="A520" s="293" t="s">
        <v>3381</v>
      </c>
      <c r="B520" s="281" t="s">
        <v>1310</v>
      </c>
      <c r="C520" s="282">
        <v>43785</v>
      </c>
      <c r="D520" s="294" t="s">
        <v>349</v>
      </c>
      <c r="E520" s="283" t="s">
        <v>1311</v>
      </c>
      <c r="F520" s="295"/>
    </row>
    <row r="521" spans="1:6" x14ac:dyDescent="0.2">
      <c r="A521" s="293" t="s">
        <v>3382</v>
      </c>
      <c r="B521" s="281" t="s">
        <v>1312</v>
      </c>
      <c r="C521" s="282">
        <v>36090.11</v>
      </c>
      <c r="D521" s="294" t="s">
        <v>349</v>
      </c>
      <c r="E521" s="283" t="s">
        <v>1313</v>
      </c>
      <c r="F521" s="295"/>
    </row>
    <row r="522" spans="1:6" x14ac:dyDescent="0.2">
      <c r="A522" s="293" t="s">
        <v>3383</v>
      </c>
      <c r="B522" s="281" t="s">
        <v>1314</v>
      </c>
      <c r="C522" s="282">
        <v>9169.5</v>
      </c>
      <c r="D522" s="294" t="s">
        <v>349</v>
      </c>
      <c r="E522" s="283" t="s">
        <v>1313</v>
      </c>
      <c r="F522" s="295"/>
    </row>
    <row r="523" spans="1:6" x14ac:dyDescent="0.2">
      <c r="A523" s="293" t="s">
        <v>3384</v>
      </c>
      <c r="B523" s="281" t="s">
        <v>1315</v>
      </c>
      <c r="C523" s="282">
        <v>11849.63</v>
      </c>
      <c r="D523" s="294" t="s">
        <v>349</v>
      </c>
      <c r="E523" s="283" t="s">
        <v>1313</v>
      </c>
      <c r="F523" s="295"/>
    </row>
    <row r="524" spans="1:6" x14ac:dyDescent="0.2">
      <c r="A524" s="293" t="s">
        <v>3385</v>
      </c>
      <c r="B524" s="281" t="s">
        <v>1316</v>
      </c>
      <c r="C524" s="282">
        <v>36296.410000000003</v>
      </c>
      <c r="D524" s="294" t="s">
        <v>349</v>
      </c>
      <c r="E524" s="283" t="s">
        <v>1313</v>
      </c>
      <c r="F524" s="295"/>
    </row>
    <row r="525" spans="1:6" x14ac:dyDescent="0.2">
      <c r="A525" s="293" t="s">
        <v>3386</v>
      </c>
      <c r="B525" s="281" t="s">
        <v>1317</v>
      </c>
      <c r="C525" s="282">
        <v>298.68</v>
      </c>
      <c r="D525" s="294" t="s">
        <v>349</v>
      </c>
      <c r="E525" s="283" t="s">
        <v>1300</v>
      </c>
      <c r="F525" s="295"/>
    </row>
    <row r="526" spans="1:6" x14ac:dyDescent="0.2">
      <c r="A526" s="293" t="s">
        <v>3387</v>
      </c>
      <c r="B526" s="281" t="s">
        <v>1316</v>
      </c>
      <c r="C526" s="282">
        <v>5745.97</v>
      </c>
      <c r="D526" s="294" t="s">
        <v>349</v>
      </c>
      <c r="E526" s="283" t="s">
        <v>1313</v>
      </c>
      <c r="F526" s="295"/>
    </row>
    <row r="527" spans="1:6" x14ac:dyDescent="0.2">
      <c r="A527" s="293" t="s">
        <v>3388</v>
      </c>
      <c r="B527" s="281" t="s">
        <v>1312</v>
      </c>
      <c r="C527" s="282">
        <v>19907.47</v>
      </c>
      <c r="D527" s="294" t="s">
        <v>349</v>
      </c>
      <c r="E527" s="283" t="s">
        <v>1313</v>
      </c>
      <c r="F527" s="295"/>
    </row>
    <row r="528" spans="1:6" x14ac:dyDescent="0.2">
      <c r="A528" s="293" t="s">
        <v>3389</v>
      </c>
      <c r="B528" s="281" t="s">
        <v>1312</v>
      </c>
      <c r="C528" s="282">
        <v>26854.63</v>
      </c>
      <c r="D528" s="294" t="s">
        <v>349</v>
      </c>
      <c r="E528" s="283" t="s">
        <v>1313</v>
      </c>
      <c r="F528" s="295"/>
    </row>
    <row r="529" spans="1:6" x14ac:dyDescent="0.2">
      <c r="A529" s="293" t="s">
        <v>3390</v>
      </c>
      <c r="B529" s="281" t="s">
        <v>1318</v>
      </c>
      <c r="C529" s="282">
        <v>23440.43</v>
      </c>
      <c r="D529" s="294" t="s">
        <v>349</v>
      </c>
      <c r="E529" s="283" t="s">
        <v>1313</v>
      </c>
      <c r="F529" s="295"/>
    </row>
    <row r="530" spans="1:6" x14ac:dyDescent="0.2">
      <c r="A530" s="293" t="s">
        <v>3391</v>
      </c>
      <c r="B530" s="281" t="s">
        <v>1319</v>
      </c>
      <c r="C530" s="282">
        <v>20337.72</v>
      </c>
      <c r="D530" s="294" t="s">
        <v>349</v>
      </c>
      <c r="E530" s="283" t="s">
        <v>1313</v>
      </c>
      <c r="F530" s="295"/>
    </row>
    <row r="531" spans="1:6" x14ac:dyDescent="0.2">
      <c r="A531" s="293" t="s">
        <v>3392</v>
      </c>
      <c r="B531" s="281" t="s">
        <v>1320</v>
      </c>
      <c r="C531" s="282">
        <v>9984.2099999999991</v>
      </c>
      <c r="D531" s="294" t="s">
        <v>349</v>
      </c>
      <c r="E531" s="283" t="s">
        <v>1313</v>
      </c>
      <c r="F531" s="295"/>
    </row>
    <row r="532" spans="1:6" x14ac:dyDescent="0.2">
      <c r="A532" s="293" t="s">
        <v>3393</v>
      </c>
      <c r="B532" s="281" t="s">
        <v>1321</v>
      </c>
      <c r="C532" s="282">
        <v>5000</v>
      </c>
      <c r="D532" s="294" t="s">
        <v>349</v>
      </c>
      <c r="E532" s="283" t="s">
        <v>1313</v>
      </c>
      <c r="F532" s="295"/>
    </row>
    <row r="533" spans="1:6" x14ac:dyDescent="0.2">
      <c r="A533" s="293" t="s">
        <v>3394</v>
      </c>
      <c r="B533" s="281" t="s">
        <v>1322</v>
      </c>
      <c r="C533" s="282">
        <v>35000</v>
      </c>
      <c r="D533" s="294" t="s">
        <v>349</v>
      </c>
      <c r="E533" s="283" t="s">
        <v>1313</v>
      </c>
      <c r="F533" s="295"/>
    </row>
    <row r="534" spans="1:6" x14ac:dyDescent="0.2">
      <c r="A534" s="293" t="s">
        <v>3395</v>
      </c>
      <c r="B534" s="281" t="s">
        <v>1323</v>
      </c>
      <c r="C534" s="282">
        <v>4149.37</v>
      </c>
      <c r="D534" s="294" t="s">
        <v>349</v>
      </c>
      <c r="E534" s="283" t="s">
        <v>1313</v>
      </c>
      <c r="F534" s="295"/>
    </row>
    <row r="535" spans="1:6" x14ac:dyDescent="0.2">
      <c r="A535" s="293" t="s">
        <v>3396</v>
      </c>
      <c r="B535" s="281" t="s">
        <v>1324</v>
      </c>
      <c r="C535" s="282">
        <v>31000</v>
      </c>
      <c r="D535" s="294" t="s">
        <v>349</v>
      </c>
      <c r="E535" s="283" t="s">
        <v>1313</v>
      </c>
      <c r="F535" s="295"/>
    </row>
    <row r="536" spans="1:6" x14ac:dyDescent="0.2">
      <c r="A536" s="293" t="s">
        <v>3397</v>
      </c>
      <c r="B536" s="281" t="s">
        <v>1325</v>
      </c>
      <c r="C536" s="282">
        <v>61348.62</v>
      </c>
      <c r="D536" s="294" t="s">
        <v>349</v>
      </c>
      <c r="E536" s="283" t="s">
        <v>1300</v>
      </c>
      <c r="F536" s="295"/>
    </row>
    <row r="537" spans="1:6" x14ac:dyDescent="0.2">
      <c r="A537" s="293" t="s">
        <v>3398</v>
      </c>
      <c r="B537" s="281" t="s">
        <v>1326</v>
      </c>
      <c r="C537" s="282">
        <v>4000</v>
      </c>
      <c r="D537" s="294" t="s">
        <v>349</v>
      </c>
      <c r="E537" s="283" t="s">
        <v>1313</v>
      </c>
      <c r="F537" s="295"/>
    </row>
    <row r="538" spans="1:6" x14ac:dyDescent="0.2">
      <c r="A538" s="293" t="s">
        <v>3399</v>
      </c>
      <c r="B538" s="281" t="s">
        <v>1327</v>
      </c>
      <c r="C538" s="282">
        <v>10000</v>
      </c>
      <c r="D538" s="294" t="s">
        <v>349</v>
      </c>
      <c r="E538" s="283" t="s">
        <v>1328</v>
      </c>
      <c r="F538" s="295"/>
    </row>
    <row r="539" spans="1:6" x14ac:dyDescent="0.2">
      <c r="A539" s="293" t="s">
        <v>3400</v>
      </c>
      <c r="B539" s="281" t="s">
        <v>1329</v>
      </c>
      <c r="C539" s="282">
        <v>4942.2</v>
      </c>
      <c r="D539" s="294" t="s">
        <v>349</v>
      </c>
      <c r="E539" s="283" t="s">
        <v>1328</v>
      </c>
      <c r="F539" s="295"/>
    </row>
    <row r="540" spans="1:6" x14ac:dyDescent="0.2">
      <c r="A540" s="293" t="s">
        <v>3401</v>
      </c>
      <c r="B540" s="281" t="s">
        <v>1330</v>
      </c>
      <c r="C540" s="282">
        <v>15760.51</v>
      </c>
      <c r="D540" s="294" t="s">
        <v>349</v>
      </c>
      <c r="E540" s="283" t="s">
        <v>1331</v>
      </c>
      <c r="F540" s="295"/>
    </row>
    <row r="541" spans="1:6" x14ac:dyDescent="0.2">
      <c r="A541" s="293" t="s">
        <v>3402</v>
      </c>
      <c r="B541" s="281" t="s">
        <v>1332</v>
      </c>
      <c r="C541" s="282">
        <v>95982.48</v>
      </c>
      <c r="D541" s="294" t="s">
        <v>349</v>
      </c>
      <c r="E541" s="283" t="s">
        <v>1300</v>
      </c>
      <c r="F541" s="295"/>
    </row>
    <row r="542" spans="1:6" x14ac:dyDescent="0.2">
      <c r="A542" s="293" t="s">
        <v>3403</v>
      </c>
      <c r="B542" s="281" t="s">
        <v>1333</v>
      </c>
      <c r="C542" s="282">
        <v>15000</v>
      </c>
      <c r="D542" s="294" t="s">
        <v>349</v>
      </c>
      <c r="E542" s="283" t="s">
        <v>1331</v>
      </c>
      <c r="F542" s="295"/>
    </row>
    <row r="543" spans="1:6" x14ac:dyDescent="0.2">
      <c r="A543" s="293" t="s">
        <v>3404</v>
      </c>
      <c r="B543" s="281" t="s">
        <v>1334</v>
      </c>
      <c r="C543" s="282">
        <v>60000</v>
      </c>
      <c r="D543" s="294" t="s">
        <v>349</v>
      </c>
      <c r="E543" s="283" t="s">
        <v>1331</v>
      </c>
      <c r="F543" s="295"/>
    </row>
    <row r="544" spans="1:6" x14ac:dyDescent="0.2">
      <c r="A544" s="293" t="s">
        <v>3405</v>
      </c>
      <c r="B544" s="281" t="s">
        <v>1335</v>
      </c>
      <c r="C544" s="282">
        <v>12000</v>
      </c>
      <c r="D544" s="294" t="s">
        <v>349</v>
      </c>
      <c r="E544" s="283" t="s">
        <v>1336</v>
      </c>
      <c r="F544" s="295"/>
    </row>
    <row r="545" spans="1:6" x14ac:dyDescent="0.2">
      <c r="A545" s="293" t="s">
        <v>3406</v>
      </c>
      <c r="B545" s="281" t="s">
        <v>1337</v>
      </c>
      <c r="C545" s="282">
        <v>4280.9799999999996</v>
      </c>
      <c r="D545" s="294" t="s">
        <v>349</v>
      </c>
      <c r="E545" s="283" t="s">
        <v>1336</v>
      </c>
      <c r="F545" s="295"/>
    </row>
    <row r="546" spans="1:6" x14ac:dyDescent="0.2">
      <c r="A546" s="293" t="s">
        <v>3407</v>
      </c>
      <c r="B546" s="281" t="s">
        <v>1338</v>
      </c>
      <c r="C546" s="282">
        <v>4098.2700000000004</v>
      </c>
      <c r="D546" s="294" t="s">
        <v>349</v>
      </c>
      <c r="E546" s="283" t="s">
        <v>1336</v>
      </c>
      <c r="F546" s="295"/>
    </row>
    <row r="547" spans="1:6" x14ac:dyDescent="0.2">
      <c r="A547" s="293" t="s">
        <v>3408</v>
      </c>
      <c r="B547" s="281" t="s">
        <v>1339</v>
      </c>
      <c r="C547" s="282">
        <v>38279.78</v>
      </c>
      <c r="D547" s="294" t="s">
        <v>349</v>
      </c>
      <c r="E547" s="283" t="s">
        <v>1336</v>
      </c>
      <c r="F547" s="295"/>
    </row>
    <row r="548" spans="1:6" x14ac:dyDescent="0.2">
      <c r="A548" s="293" t="s">
        <v>3409</v>
      </c>
      <c r="B548" s="281" t="s">
        <v>1340</v>
      </c>
      <c r="C548" s="282">
        <v>13950.48</v>
      </c>
      <c r="D548" s="294" t="s">
        <v>349</v>
      </c>
      <c r="E548" s="283" t="s">
        <v>1300</v>
      </c>
      <c r="F548" s="295"/>
    </row>
    <row r="549" spans="1:6" x14ac:dyDescent="0.2">
      <c r="A549" s="293" t="s">
        <v>3410</v>
      </c>
      <c r="B549" s="281" t="s">
        <v>1341</v>
      </c>
      <c r="C549" s="282">
        <v>89158.22</v>
      </c>
      <c r="D549" s="294" t="s">
        <v>349</v>
      </c>
      <c r="E549" s="283" t="s">
        <v>1342</v>
      </c>
      <c r="F549" s="295"/>
    </row>
    <row r="550" spans="1:6" x14ac:dyDescent="0.2">
      <c r="A550" s="293" t="s">
        <v>3411</v>
      </c>
      <c r="B550" s="281" t="s">
        <v>1343</v>
      </c>
      <c r="C550" s="282">
        <v>22575.22</v>
      </c>
      <c r="D550" s="294" t="s">
        <v>349</v>
      </c>
      <c r="E550" s="283" t="s">
        <v>1342</v>
      </c>
      <c r="F550" s="295"/>
    </row>
    <row r="551" spans="1:6" x14ac:dyDescent="0.2">
      <c r="A551" s="293" t="s">
        <v>3412</v>
      </c>
      <c r="B551" s="281" t="s">
        <v>1344</v>
      </c>
      <c r="C551" s="282">
        <v>9334.32</v>
      </c>
      <c r="D551" s="294" t="s">
        <v>349</v>
      </c>
      <c r="E551" s="283" t="s">
        <v>1345</v>
      </c>
      <c r="F551" s="295"/>
    </row>
    <row r="552" spans="1:6" x14ac:dyDescent="0.2">
      <c r="A552" s="293" t="s">
        <v>3413</v>
      </c>
      <c r="B552" s="281" t="s">
        <v>1346</v>
      </c>
      <c r="C552" s="282">
        <v>19297.240000000002</v>
      </c>
      <c r="D552" s="294" t="s">
        <v>349</v>
      </c>
      <c r="E552" s="283" t="s">
        <v>1345</v>
      </c>
      <c r="F552" s="295"/>
    </row>
    <row r="553" spans="1:6" x14ac:dyDescent="0.2">
      <c r="A553" s="293" t="s">
        <v>3414</v>
      </c>
      <c r="B553" s="281" t="s">
        <v>1347</v>
      </c>
      <c r="C553" s="282">
        <v>12544.52</v>
      </c>
      <c r="D553" s="294" t="s">
        <v>349</v>
      </c>
      <c r="E553" s="283" t="s">
        <v>1300</v>
      </c>
      <c r="F553" s="295"/>
    </row>
    <row r="554" spans="1:6" x14ac:dyDescent="0.2">
      <c r="A554" s="293" t="s">
        <v>3415</v>
      </c>
      <c r="B554" s="281" t="s">
        <v>1348</v>
      </c>
      <c r="C554" s="282">
        <v>268721.28999999998</v>
      </c>
      <c r="D554" s="294" t="s">
        <v>349</v>
      </c>
      <c r="E554" s="283" t="s">
        <v>1345</v>
      </c>
      <c r="F554" s="295"/>
    </row>
    <row r="555" spans="1:6" x14ac:dyDescent="0.2">
      <c r="A555" s="293" t="s">
        <v>3416</v>
      </c>
      <c r="B555" s="281" t="s">
        <v>1349</v>
      </c>
      <c r="C555" s="282">
        <v>382173.01</v>
      </c>
      <c r="D555" s="294" t="s">
        <v>349</v>
      </c>
      <c r="E555" s="283" t="s">
        <v>1345</v>
      </c>
      <c r="F555" s="295"/>
    </row>
    <row r="556" spans="1:6" x14ac:dyDescent="0.2">
      <c r="A556" s="293" t="s">
        <v>3417</v>
      </c>
      <c r="B556" s="281" t="s">
        <v>1350</v>
      </c>
      <c r="C556" s="282">
        <v>1622.95</v>
      </c>
      <c r="D556" s="294" t="s">
        <v>349</v>
      </c>
      <c r="E556" s="283" t="s">
        <v>1345</v>
      </c>
      <c r="F556" s="295"/>
    </row>
    <row r="557" spans="1:6" x14ac:dyDescent="0.2">
      <c r="A557" s="293" t="s">
        <v>3418</v>
      </c>
      <c r="B557" s="281" t="s">
        <v>1351</v>
      </c>
      <c r="C557" s="282">
        <v>5180.66</v>
      </c>
      <c r="D557" s="294" t="s">
        <v>349</v>
      </c>
      <c r="E557" s="283" t="s">
        <v>1345</v>
      </c>
      <c r="F557" s="295"/>
    </row>
    <row r="558" spans="1:6" x14ac:dyDescent="0.2">
      <c r="A558" s="293" t="s">
        <v>3419</v>
      </c>
      <c r="B558" s="281" t="s">
        <v>1352</v>
      </c>
      <c r="C558" s="282">
        <v>13042.39</v>
      </c>
      <c r="D558" s="294" t="s">
        <v>349</v>
      </c>
      <c r="E558" s="283" t="s">
        <v>1345</v>
      </c>
      <c r="F558" s="295"/>
    </row>
    <row r="559" spans="1:6" x14ac:dyDescent="0.2">
      <c r="A559" s="293" t="s">
        <v>3420</v>
      </c>
      <c r="B559" s="281" t="s">
        <v>1352</v>
      </c>
      <c r="C559" s="282">
        <v>37954.03</v>
      </c>
      <c r="D559" s="294" t="s">
        <v>349</v>
      </c>
      <c r="E559" s="283" t="s">
        <v>1345</v>
      </c>
      <c r="F559" s="295"/>
    </row>
    <row r="560" spans="1:6" x14ac:dyDescent="0.2">
      <c r="A560" s="293" t="s">
        <v>3421</v>
      </c>
      <c r="B560" s="281" t="s">
        <v>1352</v>
      </c>
      <c r="C560" s="282">
        <v>15196.95</v>
      </c>
      <c r="D560" s="294" t="s">
        <v>349</v>
      </c>
      <c r="E560" s="283" t="s">
        <v>1345</v>
      </c>
      <c r="F560" s="295"/>
    </row>
    <row r="561" spans="1:6" x14ac:dyDescent="0.2">
      <c r="A561" s="293" t="s">
        <v>3422</v>
      </c>
      <c r="B561" s="281" t="s">
        <v>1352</v>
      </c>
      <c r="C561" s="282">
        <v>8383.11</v>
      </c>
      <c r="D561" s="294" t="s">
        <v>349</v>
      </c>
      <c r="E561" s="283" t="s">
        <v>1345</v>
      </c>
      <c r="F561" s="295"/>
    </row>
    <row r="562" spans="1:6" x14ac:dyDescent="0.2">
      <c r="A562" s="293" t="s">
        <v>3423</v>
      </c>
      <c r="B562" s="281" t="s">
        <v>1353</v>
      </c>
      <c r="C562" s="282">
        <v>7395.18</v>
      </c>
      <c r="D562" s="294" t="s">
        <v>349</v>
      </c>
      <c r="E562" s="283" t="s">
        <v>1300</v>
      </c>
      <c r="F562" s="295"/>
    </row>
    <row r="563" spans="1:6" x14ac:dyDescent="0.2">
      <c r="A563" s="293" t="s">
        <v>3424</v>
      </c>
      <c r="B563" s="281" t="s">
        <v>1354</v>
      </c>
      <c r="C563" s="282">
        <v>234550.75</v>
      </c>
      <c r="D563" s="294" t="s">
        <v>349</v>
      </c>
      <c r="E563" s="283" t="s">
        <v>1345</v>
      </c>
      <c r="F563" s="295"/>
    </row>
    <row r="564" spans="1:6" x14ac:dyDescent="0.2">
      <c r="A564" s="293" t="s">
        <v>3425</v>
      </c>
      <c r="B564" s="281" t="s">
        <v>1354</v>
      </c>
      <c r="C564" s="282">
        <v>13663.24</v>
      </c>
      <c r="D564" s="294" t="s">
        <v>349</v>
      </c>
      <c r="E564" s="283" t="s">
        <v>1345</v>
      </c>
      <c r="F564" s="295"/>
    </row>
    <row r="565" spans="1:6" x14ac:dyDescent="0.2">
      <c r="A565" s="293" t="s">
        <v>3426</v>
      </c>
      <c r="B565" s="281" t="s">
        <v>1354</v>
      </c>
      <c r="C565" s="282">
        <v>34352.5</v>
      </c>
      <c r="D565" s="294" t="s">
        <v>349</v>
      </c>
      <c r="E565" s="283" t="s">
        <v>1345</v>
      </c>
      <c r="F565" s="295"/>
    </row>
    <row r="566" spans="1:6" x14ac:dyDescent="0.2">
      <c r="A566" s="293" t="s">
        <v>3427</v>
      </c>
      <c r="B566" s="281" t="s">
        <v>1354</v>
      </c>
      <c r="C566" s="282">
        <v>4585.5</v>
      </c>
      <c r="D566" s="294" t="s">
        <v>349</v>
      </c>
      <c r="E566" s="283" t="s">
        <v>1345</v>
      </c>
      <c r="F566" s="295"/>
    </row>
    <row r="567" spans="1:6" x14ac:dyDescent="0.2">
      <c r="A567" s="293" t="s">
        <v>3428</v>
      </c>
      <c r="B567" s="281" t="s">
        <v>1355</v>
      </c>
      <c r="C567" s="282">
        <v>224097.24</v>
      </c>
      <c r="D567" s="294" t="s">
        <v>349</v>
      </c>
      <c r="E567" s="283" t="s">
        <v>1345</v>
      </c>
      <c r="F567" s="295"/>
    </row>
    <row r="568" spans="1:6" x14ac:dyDescent="0.2">
      <c r="A568" s="293" t="s">
        <v>3429</v>
      </c>
      <c r="B568" s="281" t="s">
        <v>1354</v>
      </c>
      <c r="C568" s="282">
        <v>39291.32</v>
      </c>
      <c r="D568" s="294" t="s">
        <v>349</v>
      </c>
      <c r="E568" s="283" t="s">
        <v>1345</v>
      </c>
      <c r="F568" s="295"/>
    </row>
    <row r="569" spans="1:6" x14ac:dyDescent="0.2">
      <c r="A569" s="293" t="s">
        <v>3430</v>
      </c>
      <c r="B569" s="281" t="s">
        <v>1356</v>
      </c>
      <c r="C569" s="282">
        <v>4849.83</v>
      </c>
      <c r="D569" s="294" t="s">
        <v>349</v>
      </c>
      <c r="E569" s="283" t="s">
        <v>1300</v>
      </c>
      <c r="F569" s="295"/>
    </row>
    <row r="570" spans="1:6" x14ac:dyDescent="0.2">
      <c r="A570" s="293" t="s">
        <v>3431</v>
      </c>
      <c r="B570" s="281" t="s">
        <v>1357</v>
      </c>
      <c r="C570" s="282">
        <v>3189.92</v>
      </c>
      <c r="D570" s="294" t="s">
        <v>349</v>
      </c>
      <c r="E570" s="283" t="s">
        <v>1358</v>
      </c>
      <c r="F570" s="295"/>
    </row>
    <row r="571" spans="1:6" x14ac:dyDescent="0.2">
      <c r="A571" s="293" t="s">
        <v>3432</v>
      </c>
      <c r="B571" s="281" t="s">
        <v>1359</v>
      </c>
      <c r="C571" s="282">
        <v>6511.79</v>
      </c>
      <c r="D571" s="294" t="s">
        <v>349</v>
      </c>
      <c r="E571" s="283" t="s">
        <v>1300</v>
      </c>
      <c r="F571" s="295"/>
    </row>
    <row r="572" spans="1:6" x14ac:dyDescent="0.2">
      <c r="A572" s="293" t="s">
        <v>3433</v>
      </c>
      <c r="B572" s="281" t="s">
        <v>1360</v>
      </c>
      <c r="C572" s="282">
        <v>41482.080000000002</v>
      </c>
      <c r="D572" s="294" t="s">
        <v>349</v>
      </c>
      <c r="E572" s="283" t="s">
        <v>1361</v>
      </c>
      <c r="F572" s="295"/>
    </row>
    <row r="573" spans="1:6" x14ac:dyDescent="0.2">
      <c r="A573" s="293" t="s">
        <v>3434</v>
      </c>
      <c r="B573" s="281" t="s">
        <v>1362</v>
      </c>
      <c r="C573" s="282">
        <v>69437.78</v>
      </c>
      <c r="D573" s="294" t="s">
        <v>349</v>
      </c>
      <c r="E573" s="283" t="s">
        <v>884</v>
      </c>
      <c r="F573" s="295"/>
    </row>
    <row r="574" spans="1:6" x14ac:dyDescent="0.2">
      <c r="A574" s="293" t="s">
        <v>3435</v>
      </c>
      <c r="B574" s="281" t="s">
        <v>1363</v>
      </c>
      <c r="C574" s="282">
        <v>33282.589999999997</v>
      </c>
      <c r="D574" s="294" t="s">
        <v>349</v>
      </c>
      <c r="E574" s="283" t="s">
        <v>884</v>
      </c>
      <c r="F574" s="295"/>
    </row>
    <row r="575" spans="1:6" x14ac:dyDescent="0.2">
      <c r="A575" s="293" t="s">
        <v>3436</v>
      </c>
      <c r="B575" s="281" t="s">
        <v>1364</v>
      </c>
      <c r="C575" s="282">
        <v>9765.91</v>
      </c>
      <c r="D575" s="294" t="s">
        <v>349</v>
      </c>
      <c r="E575" s="283" t="s">
        <v>1300</v>
      </c>
      <c r="F575" s="295"/>
    </row>
    <row r="576" spans="1:6" x14ac:dyDescent="0.2">
      <c r="A576" s="293" t="s">
        <v>3437</v>
      </c>
      <c r="B576" s="281" t="s">
        <v>1365</v>
      </c>
      <c r="C576" s="282">
        <v>162220.53</v>
      </c>
      <c r="D576" s="294" t="s">
        <v>349</v>
      </c>
      <c r="E576" s="283" t="s">
        <v>1366</v>
      </c>
      <c r="F576" s="295"/>
    </row>
    <row r="577" spans="1:6" x14ac:dyDescent="0.2">
      <c r="A577" s="293" t="s">
        <v>3438</v>
      </c>
      <c r="B577" s="281" t="s">
        <v>1367</v>
      </c>
      <c r="C577" s="282">
        <v>90318.77</v>
      </c>
      <c r="D577" s="294" t="s">
        <v>349</v>
      </c>
      <c r="E577" s="283" t="s">
        <v>1366</v>
      </c>
      <c r="F577" s="295"/>
    </row>
    <row r="578" spans="1:6" x14ac:dyDescent="0.2">
      <c r="A578" s="293" t="s">
        <v>3439</v>
      </c>
      <c r="B578" s="281" t="s">
        <v>1368</v>
      </c>
      <c r="C578" s="282">
        <v>77505.350000000006</v>
      </c>
      <c r="D578" s="294" t="s">
        <v>349</v>
      </c>
      <c r="E578" s="283" t="s">
        <v>1366</v>
      </c>
      <c r="F578" s="295"/>
    </row>
    <row r="579" spans="1:6" x14ac:dyDescent="0.2">
      <c r="A579" s="293" t="s">
        <v>3440</v>
      </c>
      <c r="B579" s="281" t="s">
        <v>1369</v>
      </c>
      <c r="C579" s="282">
        <v>97178.51</v>
      </c>
      <c r="D579" s="294" t="s">
        <v>349</v>
      </c>
      <c r="E579" s="283" t="s">
        <v>1366</v>
      </c>
      <c r="F579" s="295"/>
    </row>
    <row r="580" spans="1:6" x14ac:dyDescent="0.2">
      <c r="A580" s="293" t="s">
        <v>3441</v>
      </c>
      <c r="B580" s="281" t="s">
        <v>1370</v>
      </c>
      <c r="C580" s="282">
        <v>49217.29</v>
      </c>
      <c r="D580" s="294" t="s">
        <v>349</v>
      </c>
      <c r="E580" s="283" t="s">
        <v>1366</v>
      </c>
      <c r="F580" s="295"/>
    </row>
    <row r="581" spans="1:6" x14ac:dyDescent="0.2">
      <c r="A581" s="293" t="s">
        <v>3442</v>
      </c>
      <c r="B581" s="281" t="s">
        <v>1371</v>
      </c>
      <c r="C581" s="282">
        <v>350153.24</v>
      </c>
      <c r="D581" s="294" t="s">
        <v>349</v>
      </c>
      <c r="E581" s="283" t="s">
        <v>1366</v>
      </c>
      <c r="F581" s="295"/>
    </row>
    <row r="582" spans="1:6" x14ac:dyDescent="0.2">
      <c r="A582" s="293" t="s">
        <v>3443</v>
      </c>
      <c r="B582" s="281" t="s">
        <v>1372</v>
      </c>
      <c r="C582" s="282">
        <v>82072.960000000006</v>
      </c>
      <c r="D582" s="294" t="s">
        <v>349</v>
      </c>
      <c r="E582" s="283" t="s">
        <v>1366</v>
      </c>
      <c r="F582" s="295"/>
    </row>
    <row r="583" spans="1:6" x14ac:dyDescent="0.2">
      <c r="A583" s="293" t="s">
        <v>3444</v>
      </c>
      <c r="B583" s="281" t="s">
        <v>1373</v>
      </c>
      <c r="C583" s="282">
        <v>147372.59</v>
      </c>
      <c r="D583" s="294" t="s">
        <v>349</v>
      </c>
      <c r="E583" s="283" t="s">
        <v>1374</v>
      </c>
      <c r="F583" s="295"/>
    </row>
    <row r="584" spans="1:6" x14ac:dyDescent="0.2">
      <c r="A584" s="293" t="s">
        <v>3445</v>
      </c>
      <c r="B584" s="281" t="s">
        <v>1375</v>
      </c>
      <c r="C584" s="282">
        <v>4428.72</v>
      </c>
      <c r="D584" s="294" t="s">
        <v>349</v>
      </c>
      <c r="E584" s="283" t="s">
        <v>1300</v>
      </c>
      <c r="F584" s="295"/>
    </row>
    <row r="585" spans="1:6" x14ac:dyDescent="0.2">
      <c r="A585" s="293" t="s">
        <v>3446</v>
      </c>
      <c r="B585" s="281" t="s">
        <v>1376</v>
      </c>
      <c r="C585" s="282">
        <v>28650.22</v>
      </c>
      <c r="D585" s="294" t="s">
        <v>349</v>
      </c>
      <c r="E585" s="283" t="s">
        <v>1374</v>
      </c>
      <c r="F585" s="295"/>
    </row>
    <row r="586" spans="1:6" x14ac:dyDescent="0.2">
      <c r="A586" s="293" t="s">
        <v>3447</v>
      </c>
      <c r="B586" s="281" t="s">
        <v>1377</v>
      </c>
      <c r="C586" s="282">
        <v>74806.539999999994</v>
      </c>
      <c r="D586" s="294" t="s">
        <v>349</v>
      </c>
      <c r="E586" s="283" t="s">
        <v>1374</v>
      </c>
      <c r="F586" s="295"/>
    </row>
    <row r="587" spans="1:6" x14ac:dyDescent="0.2">
      <c r="A587" s="293" t="s">
        <v>3448</v>
      </c>
      <c r="B587" s="281" t="s">
        <v>1378</v>
      </c>
      <c r="C587" s="282">
        <v>117132.87</v>
      </c>
      <c r="D587" s="294" t="s">
        <v>349</v>
      </c>
      <c r="E587" s="283" t="s">
        <v>1374</v>
      </c>
      <c r="F587" s="295"/>
    </row>
    <row r="588" spans="1:6" x14ac:dyDescent="0.2">
      <c r="A588" s="293" t="s">
        <v>3449</v>
      </c>
      <c r="B588" s="281" t="s">
        <v>1379</v>
      </c>
      <c r="C588" s="282">
        <v>1403895.05</v>
      </c>
      <c r="D588" s="294" t="s">
        <v>349</v>
      </c>
      <c r="E588" s="283" t="s">
        <v>1133</v>
      </c>
      <c r="F588" s="295"/>
    </row>
    <row r="589" spans="1:6" x14ac:dyDescent="0.2">
      <c r="A589" s="293" t="s">
        <v>3450</v>
      </c>
      <c r="B589" s="281" t="s">
        <v>1380</v>
      </c>
      <c r="C589" s="282">
        <v>49163.54</v>
      </c>
      <c r="D589" s="294" t="s">
        <v>349</v>
      </c>
      <c r="E589" s="283" t="s">
        <v>1300</v>
      </c>
      <c r="F589" s="295"/>
    </row>
    <row r="590" spans="1:6" x14ac:dyDescent="0.2">
      <c r="A590" s="293" t="s">
        <v>3451</v>
      </c>
      <c r="B590" s="281" t="s">
        <v>1381</v>
      </c>
      <c r="C590" s="282">
        <v>267094.03999999998</v>
      </c>
      <c r="D590" s="294" t="s">
        <v>349</v>
      </c>
      <c r="E590" s="283" t="s">
        <v>991</v>
      </c>
      <c r="F590" s="295"/>
    </row>
    <row r="591" spans="1:6" x14ac:dyDescent="0.2">
      <c r="A591" s="293" t="s">
        <v>3452</v>
      </c>
      <c r="B591" s="281" t="s">
        <v>1382</v>
      </c>
      <c r="C591" s="282">
        <v>92467.91</v>
      </c>
      <c r="D591" s="294" t="s">
        <v>349</v>
      </c>
      <c r="E591" s="283" t="s">
        <v>991</v>
      </c>
      <c r="F591" s="295"/>
    </row>
    <row r="592" spans="1:6" x14ac:dyDescent="0.2">
      <c r="A592" s="293" t="s">
        <v>3453</v>
      </c>
      <c r="B592" s="281" t="s">
        <v>1383</v>
      </c>
      <c r="C592" s="282">
        <v>126162.68</v>
      </c>
      <c r="D592" s="294" t="s">
        <v>349</v>
      </c>
      <c r="E592" s="283" t="s">
        <v>991</v>
      </c>
      <c r="F592" s="295"/>
    </row>
    <row r="593" spans="1:6" x14ac:dyDescent="0.2">
      <c r="A593" s="293" t="s">
        <v>3454</v>
      </c>
      <c r="B593" s="281" t="s">
        <v>1384</v>
      </c>
      <c r="C593" s="282">
        <v>5446.73</v>
      </c>
      <c r="D593" s="294" t="s">
        <v>349</v>
      </c>
      <c r="E593" s="283" t="s">
        <v>991</v>
      </c>
      <c r="F593" s="295"/>
    </row>
    <row r="594" spans="1:6" x14ac:dyDescent="0.2">
      <c r="A594" s="293" t="s">
        <v>3455</v>
      </c>
      <c r="B594" s="281" t="s">
        <v>1385</v>
      </c>
      <c r="C594" s="282">
        <v>15905.88</v>
      </c>
      <c r="D594" s="294" t="s">
        <v>349</v>
      </c>
      <c r="E594" s="283" t="s">
        <v>1300</v>
      </c>
      <c r="F594" s="295"/>
    </row>
    <row r="595" spans="1:6" x14ac:dyDescent="0.2">
      <c r="A595" s="293" t="s">
        <v>3456</v>
      </c>
      <c r="B595" s="281" t="s">
        <v>1386</v>
      </c>
      <c r="C595" s="282">
        <v>49031.64</v>
      </c>
      <c r="D595" s="294" t="s">
        <v>349</v>
      </c>
      <c r="E595" s="283" t="s">
        <v>991</v>
      </c>
      <c r="F595" s="295"/>
    </row>
    <row r="596" spans="1:6" x14ac:dyDescent="0.2">
      <c r="A596" s="293" t="s">
        <v>3457</v>
      </c>
      <c r="B596" s="281" t="s">
        <v>1387</v>
      </c>
      <c r="C596" s="282">
        <v>21384.38</v>
      </c>
      <c r="D596" s="294" t="s">
        <v>349</v>
      </c>
      <c r="E596" s="283" t="s">
        <v>991</v>
      </c>
      <c r="F596" s="295"/>
    </row>
    <row r="597" spans="1:6" x14ac:dyDescent="0.2">
      <c r="A597" s="293" t="s">
        <v>3458</v>
      </c>
      <c r="B597" s="281" t="s">
        <v>1388</v>
      </c>
      <c r="C597" s="282">
        <v>184491.2</v>
      </c>
      <c r="D597" s="294" t="s">
        <v>349</v>
      </c>
      <c r="E597" s="283" t="s">
        <v>991</v>
      </c>
      <c r="F597" s="295"/>
    </row>
    <row r="598" spans="1:6" x14ac:dyDescent="0.2">
      <c r="A598" s="293" t="s">
        <v>3459</v>
      </c>
      <c r="B598" s="281" t="s">
        <v>1389</v>
      </c>
      <c r="C598" s="282">
        <v>265261.75</v>
      </c>
      <c r="D598" s="294" t="s">
        <v>349</v>
      </c>
      <c r="E598" s="283" t="s">
        <v>1033</v>
      </c>
      <c r="F598" s="295"/>
    </row>
    <row r="599" spans="1:6" x14ac:dyDescent="0.2">
      <c r="A599" s="293" t="s">
        <v>3460</v>
      </c>
      <c r="B599" s="281" t="s">
        <v>1390</v>
      </c>
      <c r="C599" s="282">
        <v>116987.84</v>
      </c>
      <c r="D599" s="294" t="s">
        <v>349</v>
      </c>
      <c r="E599" s="283" t="s">
        <v>1033</v>
      </c>
      <c r="F599" s="295"/>
    </row>
    <row r="600" spans="1:6" x14ac:dyDescent="0.2">
      <c r="A600" s="293" t="s">
        <v>3461</v>
      </c>
      <c r="B600" s="281" t="s">
        <v>1391</v>
      </c>
      <c r="C600" s="282">
        <v>255237.99</v>
      </c>
      <c r="D600" s="294" t="s">
        <v>349</v>
      </c>
      <c r="E600" s="283" t="s">
        <v>1300</v>
      </c>
      <c r="F600" s="295"/>
    </row>
    <row r="601" spans="1:6" x14ac:dyDescent="0.2">
      <c r="A601" s="293" t="s">
        <v>3462</v>
      </c>
      <c r="B601" s="281" t="s">
        <v>1392</v>
      </c>
      <c r="C601" s="282">
        <v>57748.42</v>
      </c>
      <c r="D601" s="294" t="s">
        <v>349</v>
      </c>
      <c r="E601" s="283" t="s">
        <v>1393</v>
      </c>
      <c r="F601" s="295"/>
    </row>
    <row r="602" spans="1:6" x14ac:dyDescent="0.2">
      <c r="A602" s="293" t="s">
        <v>3463</v>
      </c>
      <c r="B602" s="281" t="s">
        <v>1394</v>
      </c>
      <c r="C602" s="282">
        <v>3747.4</v>
      </c>
      <c r="D602" s="294" t="s">
        <v>349</v>
      </c>
      <c r="E602" s="283" t="s">
        <v>1300</v>
      </c>
      <c r="F602" s="295"/>
    </row>
    <row r="603" spans="1:6" x14ac:dyDescent="0.2">
      <c r="A603" s="293" t="s">
        <v>3464</v>
      </c>
      <c r="B603" s="281" t="s">
        <v>1395</v>
      </c>
      <c r="C603" s="282">
        <v>283952.2</v>
      </c>
      <c r="D603" s="294" t="s">
        <v>349</v>
      </c>
      <c r="E603" s="283" t="s">
        <v>1393</v>
      </c>
      <c r="F603" s="295"/>
    </row>
    <row r="604" spans="1:6" x14ac:dyDescent="0.2">
      <c r="A604" s="293" t="s">
        <v>3465</v>
      </c>
      <c r="B604" s="281" t="s">
        <v>1396</v>
      </c>
      <c r="C604" s="282">
        <v>20009.509999999998</v>
      </c>
      <c r="D604" s="294" t="s">
        <v>349</v>
      </c>
      <c r="E604" s="283" t="s">
        <v>1393</v>
      </c>
      <c r="F604" s="295"/>
    </row>
    <row r="605" spans="1:6" x14ac:dyDescent="0.2">
      <c r="A605" s="293" t="s">
        <v>3466</v>
      </c>
      <c r="B605" s="281" t="s">
        <v>1397</v>
      </c>
      <c r="C605" s="282">
        <v>21443.52</v>
      </c>
      <c r="D605" s="294" t="s">
        <v>349</v>
      </c>
      <c r="E605" s="283" t="s">
        <v>1393</v>
      </c>
      <c r="F605" s="295"/>
    </row>
    <row r="606" spans="1:6" x14ac:dyDescent="0.2">
      <c r="A606" s="293" t="s">
        <v>3467</v>
      </c>
      <c r="B606" s="281" t="s">
        <v>1398</v>
      </c>
      <c r="C606" s="282">
        <v>193197.37</v>
      </c>
      <c r="D606" s="294" t="s">
        <v>349</v>
      </c>
      <c r="E606" s="283" t="s">
        <v>1399</v>
      </c>
      <c r="F606" s="295"/>
    </row>
    <row r="607" spans="1:6" x14ac:dyDescent="0.2">
      <c r="A607" s="293" t="s">
        <v>3468</v>
      </c>
      <c r="B607" s="281" t="s">
        <v>1400</v>
      </c>
      <c r="C607" s="282">
        <v>293609.96000000002</v>
      </c>
      <c r="D607" s="294" t="s">
        <v>349</v>
      </c>
      <c r="E607" s="283" t="s">
        <v>1399</v>
      </c>
      <c r="F607" s="295"/>
    </row>
    <row r="608" spans="1:6" x14ac:dyDescent="0.2">
      <c r="A608" s="293" t="s">
        <v>3469</v>
      </c>
      <c r="B608" s="281" t="s">
        <v>1401</v>
      </c>
      <c r="C608" s="282">
        <v>3678.79</v>
      </c>
      <c r="D608" s="294" t="s">
        <v>349</v>
      </c>
      <c r="E608" s="283" t="s">
        <v>1300</v>
      </c>
      <c r="F608" s="295"/>
    </row>
    <row r="609" spans="1:6" x14ac:dyDescent="0.2">
      <c r="A609" s="293" t="s">
        <v>3470</v>
      </c>
      <c r="B609" s="281" t="s">
        <v>1402</v>
      </c>
      <c r="C609" s="282">
        <v>16423.38</v>
      </c>
      <c r="D609" s="294" t="s">
        <v>349</v>
      </c>
      <c r="E609" s="283" t="s">
        <v>1403</v>
      </c>
      <c r="F609" s="295"/>
    </row>
    <row r="610" spans="1:6" x14ac:dyDescent="0.2">
      <c r="A610" s="293" t="s">
        <v>3471</v>
      </c>
      <c r="B610" s="281" t="s">
        <v>1404</v>
      </c>
      <c r="C610" s="282">
        <v>49713.84</v>
      </c>
      <c r="D610" s="294" t="s">
        <v>349</v>
      </c>
      <c r="E610" s="283" t="s">
        <v>1403</v>
      </c>
      <c r="F610" s="295"/>
    </row>
    <row r="611" spans="1:6" x14ac:dyDescent="0.2">
      <c r="A611" s="293" t="s">
        <v>3472</v>
      </c>
      <c r="B611" s="281" t="s">
        <v>1405</v>
      </c>
      <c r="C611" s="282">
        <v>133893.16</v>
      </c>
      <c r="D611" s="294" t="s">
        <v>349</v>
      </c>
      <c r="E611" s="283" t="s">
        <v>1403</v>
      </c>
      <c r="F611" s="295"/>
    </row>
    <row r="612" spans="1:6" x14ac:dyDescent="0.2">
      <c r="A612" s="293" t="s">
        <v>3473</v>
      </c>
      <c r="B612" s="281" t="s">
        <v>1406</v>
      </c>
      <c r="C612" s="282">
        <v>51133.56</v>
      </c>
      <c r="D612" s="294" t="s">
        <v>349</v>
      </c>
      <c r="E612" s="283" t="s">
        <v>1403</v>
      </c>
      <c r="F612" s="295"/>
    </row>
    <row r="613" spans="1:6" x14ac:dyDescent="0.2">
      <c r="A613" s="293" t="s">
        <v>3474</v>
      </c>
      <c r="B613" s="281" t="s">
        <v>1407</v>
      </c>
      <c r="C613" s="282">
        <v>20477.38</v>
      </c>
      <c r="D613" s="294" t="s">
        <v>349</v>
      </c>
      <c r="E613" s="283" t="s">
        <v>1403</v>
      </c>
      <c r="F613" s="295"/>
    </row>
    <row r="614" spans="1:6" x14ac:dyDescent="0.2">
      <c r="A614" s="293" t="s">
        <v>3475</v>
      </c>
      <c r="B614" s="281" t="s">
        <v>1408</v>
      </c>
      <c r="C614" s="282">
        <v>561268.32999999996</v>
      </c>
      <c r="D614" s="294" t="s">
        <v>349</v>
      </c>
      <c r="E614" s="283" t="s">
        <v>1403</v>
      </c>
      <c r="F614" s="295"/>
    </row>
    <row r="615" spans="1:6" x14ac:dyDescent="0.2">
      <c r="A615" s="293" t="s">
        <v>3476</v>
      </c>
      <c r="B615" s="281" t="s">
        <v>1409</v>
      </c>
      <c r="C615" s="282">
        <v>3406.71</v>
      </c>
      <c r="D615" s="294" t="s">
        <v>349</v>
      </c>
      <c r="E615" s="283" t="s">
        <v>1300</v>
      </c>
      <c r="F615" s="295"/>
    </row>
    <row r="616" spans="1:6" x14ac:dyDescent="0.2">
      <c r="A616" s="293" t="s">
        <v>3477</v>
      </c>
      <c r="B616" s="281" t="s">
        <v>1410</v>
      </c>
      <c r="C616" s="282">
        <v>157035.26999999999</v>
      </c>
      <c r="D616" s="294" t="s">
        <v>349</v>
      </c>
      <c r="E616" s="283" t="s">
        <v>1403</v>
      </c>
      <c r="F616" s="295"/>
    </row>
    <row r="617" spans="1:6" x14ac:dyDescent="0.2">
      <c r="A617" s="293" t="s">
        <v>3478</v>
      </c>
      <c r="B617" s="281" t="s">
        <v>1411</v>
      </c>
      <c r="C617" s="282">
        <v>318591.24</v>
      </c>
      <c r="D617" s="294" t="s">
        <v>349</v>
      </c>
      <c r="E617" s="283" t="s">
        <v>1403</v>
      </c>
      <c r="F617" s="295"/>
    </row>
    <row r="618" spans="1:6" x14ac:dyDescent="0.2">
      <c r="A618" s="293" t="s">
        <v>3479</v>
      </c>
      <c r="B618" s="281" t="s">
        <v>1412</v>
      </c>
      <c r="C618" s="282">
        <v>80406.67</v>
      </c>
      <c r="D618" s="294" t="s">
        <v>349</v>
      </c>
      <c r="E618" s="283" t="s">
        <v>1403</v>
      </c>
      <c r="F618" s="295"/>
    </row>
    <row r="619" spans="1:6" x14ac:dyDescent="0.2">
      <c r="A619" s="293" t="s">
        <v>3480</v>
      </c>
      <c r="B619" s="281" t="s">
        <v>1413</v>
      </c>
      <c r="C619" s="282">
        <v>36463.15</v>
      </c>
      <c r="D619" s="294" t="s">
        <v>349</v>
      </c>
      <c r="E619" s="283" t="s">
        <v>1403</v>
      </c>
      <c r="F619" s="295"/>
    </row>
    <row r="620" spans="1:6" x14ac:dyDescent="0.2">
      <c r="A620" s="293" t="s">
        <v>3481</v>
      </c>
      <c r="B620" s="281" t="s">
        <v>1414</v>
      </c>
      <c r="C620" s="282">
        <v>42913.16</v>
      </c>
      <c r="D620" s="294" t="s">
        <v>349</v>
      </c>
      <c r="E620" s="283" t="s">
        <v>1403</v>
      </c>
      <c r="F620" s="295"/>
    </row>
    <row r="621" spans="1:6" x14ac:dyDescent="0.2">
      <c r="A621" s="293" t="s">
        <v>3482</v>
      </c>
      <c r="B621" s="281" t="s">
        <v>1415</v>
      </c>
      <c r="C621" s="282">
        <v>5223.62</v>
      </c>
      <c r="D621" s="294" t="s">
        <v>349</v>
      </c>
      <c r="E621" s="283" t="s">
        <v>1300</v>
      </c>
      <c r="F621" s="295"/>
    </row>
    <row r="622" spans="1:6" x14ac:dyDescent="0.2">
      <c r="A622" s="293" t="s">
        <v>3483</v>
      </c>
      <c r="B622" s="281" t="s">
        <v>1416</v>
      </c>
      <c r="C622" s="282">
        <v>56871.68</v>
      </c>
      <c r="D622" s="294" t="s">
        <v>349</v>
      </c>
      <c r="E622" s="283" t="s">
        <v>1417</v>
      </c>
      <c r="F622" s="295"/>
    </row>
    <row r="623" spans="1:6" x14ac:dyDescent="0.2">
      <c r="A623" s="293" t="s">
        <v>3484</v>
      </c>
      <c r="B623" s="281" t="s">
        <v>1418</v>
      </c>
      <c r="C623" s="282">
        <v>293810.68</v>
      </c>
      <c r="D623" s="294" t="s">
        <v>349</v>
      </c>
      <c r="E623" s="283" t="s">
        <v>1419</v>
      </c>
      <c r="F623" s="295"/>
    </row>
    <row r="624" spans="1:6" x14ac:dyDescent="0.2">
      <c r="A624" s="293" t="s">
        <v>3485</v>
      </c>
      <c r="B624" s="281" t="s">
        <v>1420</v>
      </c>
      <c r="C624" s="282">
        <v>8521.5</v>
      </c>
      <c r="D624" s="294" t="s">
        <v>349</v>
      </c>
      <c r="E624" s="283" t="s">
        <v>1300</v>
      </c>
      <c r="F624" s="295"/>
    </row>
    <row r="625" spans="1:6" x14ac:dyDescent="0.2">
      <c r="A625" s="293" t="s">
        <v>3486</v>
      </c>
      <c r="B625" s="281" t="s">
        <v>1421</v>
      </c>
      <c r="C625" s="282">
        <v>242840</v>
      </c>
      <c r="D625" s="294" t="s">
        <v>349</v>
      </c>
      <c r="E625" s="283" t="s">
        <v>1422</v>
      </c>
      <c r="F625" s="295"/>
    </row>
    <row r="626" spans="1:6" x14ac:dyDescent="0.2">
      <c r="A626" s="293" t="s">
        <v>3487</v>
      </c>
      <c r="B626" s="281" t="s">
        <v>1423</v>
      </c>
      <c r="C626" s="282">
        <v>249420</v>
      </c>
      <c r="D626" s="294" t="s">
        <v>349</v>
      </c>
      <c r="E626" s="283" t="s">
        <v>1422</v>
      </c>
      <c r="F626" s="295"/>
    </row>
    <row r="627" spans="1:6" x14ac:dyDescent="0.2">
      <c r="A627" s="293" t="s">
        <v>3488</v>
      </c>
      <c r="B627" s="281" t="s">
        <v>1424</v>
      </c>
      <c r="C627" s="282">
        <v>6245.63</v>
      </c>
      <c r="D627" s="294" t="s">
        <v>349</v>
      </c>
      <c r="E627" s="283" t="s">
        <v>1300</v>
      </c>
      <c r="F627" s="295"/>
    </row>
    <row r="628" spans="1:6" x14ac:dyDescent="0.2">
      <c r="A628" s="293" t="s">
        <v>3489</v>
      </c>
      <c r="B628" s="281" t="s">
        <v>1425</v>
      </c>
      <c r="C628" s="282">
        <v>5795.11</v>
      </c>
      <c r="D628" s="294" t="s">
        <v>349</v>
      </c>
      <c r="E628" s="283" t="s">
        <v>1426</v>
      </c>
      <c r="F628" s="295"/>
    </row>
    <row r="629" spans="1:6" x14ac:dyDescent="0.2">
      <c r="A629" s="293" t="s">
        <v>3490</v>
      </c>
      <c r="B629" s="281" t="s">
        <v>1427</v>
      </c>
      <c r="C629" s="282">
        <v>28507.61</v>
      </c>
      <c r="D629" s="294" t="s">
        <v>349</v>
      </c>
      <c r="E629" s="283" t="s">
        <v>1426</v>
      </c>
      <c r="F629" s="295"/>
    </row>
    <row r="630" spans="1:6" x14ac:dyDescent="0.2">
      <c r="A630" s="293" t="s">
        <v>3491</v>
      </c>
      <c r="B630" s="281" t="s">
        <v>1428</v>
      </c>
      <c r="C630" s="282">
        <v>38167.56</v>
      </c>
      <c r="D630" s="294" t="s">
        <v>349</v>
      </c>
      <c r="E630" s="283" t="s">
        <v>1426</v>
      </c>
      <c r="F630" s="295"/>
    </row>
    <row r="631" spans="1:6" x14ac:dyDescent="0.2">
      <c r="A631" s="293" t="s">
        <v>3492</v>
      </c>
      <c r="B631" s="281" t="s">
        <v>1429</v>
      </c>
      <c r="C631" s="282">
        <v>159903.54</v>
      </c>
      <c r="D631" s="294" t="s">
        <v>349</v>
      </c>
      <c r="E631" s="283" t="s">
        <v>1426</v>
      </c>
      <c r="F631" s="295"/>
    </row>
    <row r="632" spans="1:6" x14ac:dyDescent="0.2">
      <c r="A632" s="293" t="s">
        <v>3493</v>
      </c>
      <c r="B632" s="281" t="s">
        <v>1430</v>
      </c>
      <c r="C632" s="282">
        <v>141215.37</v>
      </c>
      <c r="D632" s="294" t="s">
        <v>349</v>
      </c>
      <c r="E632" s="283" t="s">
        <v>1426</v>
      </c>
      <c r="F632" s="295"/>
    </row>
    <row r="633" spans="1:6" x14ac:dyDescent="0.2">
      <c r="A633" s="293" t="s">
        <v>3494</v>
      </c>
      <c r="B633" s="281" t="s">
        <v>1431</v>
      </c>
      <c r="C633" s="282">
        <v>11557.99</v>
      </c>
      <c r="D633" s="294" t="s">
        <v>349</v>
      </c>
      <c r="E633" s="283" t="s">
        <v>1300</v>
      </c>
      <c r="F633" s="295"/>
    </row>
    <row r="634" spans="1:6" x14ac:dyDescent="0.2">
      <c r="A634" s="293" t="s">
        <v>3495</v>
      </c>
      <c r="B634" s="281" t="s">
        <v>1432</v>
      </c>
      <c r="C634" s="282">
        <v>102145.63</v>
      </c>
      <c r="D634" s="294" t="s">
        <v>349</v>
      </c>
      <c r="E634" s="283" t="s">
        <v>1433</v>
      </c>
      <c r="F634" s="295"/>
    </row>
    <row r="635" spans="1:6" x14ac:dyDescent="0.2">
      <c r="A635" s="293" t="s">
        <v>3496</v>
      </c>
      <c r="B635" s="281" t="s">
        <v>1434</v>
      </c>
      <c r="C635" s="282">
        <v>452539.75</v>
      </c>
      <c r="D635" s="294" t="s">
        <v>349</v>
      </c>
      <c r="E635" s="283" t="s">
        <v>1433</v>
      </c>
      <c r="F635" s="295"/>
    </row>
    <row r="636" spans="1:6" x14ac:dyDescent="0.2">
      <c r="A636" s="293" t="s">
        <v>3497</v>
      </c>
      <c r="B636" s="281" t="s">
        <v>1435</v>
      </c>
      <c r="C636" s="282">
        <v>185327.73</v>
      </c>
      <c r="D636" s="294" t="s">
        <v>349</v>
      </c>
      <c r="E636" s="283" t="s">
        <v>1433</v>
      </c>
      <c r="F636" s="295"/>
    </row>
    <row r="637" spans="1:6" x14ac:dyDescent="0.2">
      <c r="A637" s="293" t="s">
        <v>3498</v>
      </c>
      <c r="B637" s="281" t="s">
        <v>1436</v>
      </c>
      <c r="C637" s="282">
        <v>517572.08</v>
      </c>
      <c r="D637" s="294" t="s">
        <v>349</v>
      </c>
      <c r="E637" s="283" t="s">
        <v>1433</v>
      </c>
      <c r="F637" s="295"/>
    </row>
    <row r="638" spans="1:6" x14ac:dyDescent="0.2">
      <c r="A638" s="293" t="s">
        <v>3499</v>
      </c>
      <c r="B638" s="281" t="s">
        <v>1437</v>
      </c>
      <c r="C638" s="282">
        <v>482913.79</v>
      </c>
      <c r="D638" s="294" t="s">
        <v>349</v>
      </c>
      <c r="E638" s="283" t="s">
        <v>1433</v>
      </c>
      <c r="F638" s="295"/>
    </row>
    <row r="639" spans="1:6" x14ac:dyDescent="0.2">
      <c r="A639" s="293" t="s">
        <v>3500</v>
      </c>
      <c r="B639" s="281" t="s">
        <v>1438</v>
      </c>
      <c r="C639" s="282">
        <v>220614.58</v>
      </c>
      <c r="D639" s="294" t="s">
        <v>349</v>
      </c>
      <c r="E639" s="283" t="s">
        <v>1433</v>
      </c>
      <c r="F639" s="295"/>
    </row>
    <row r="640" spans="1:6" x14ac:dyDescent="0.2">
      <c r="A640" s="293" t="s">
        <v>3501</v>
      </c>
      <c r="B640" s="281" t="s">
        <v>1439</v>
      </c>
      <c r="C640" s="282">
        <v>17613.64</v>
      </c>
      <c r="D640" s="294" t="s">
        <v>349</v>
      </c>
      <c r="E640" s="283" t="s">
        <v>1440</v>
      </c>
      <c r="F640" s="295"/>
    </row>
    <row r="641" spans="1:6" x14ac:dyDescent="0.2">
      <c r="A641" s="293" t="s">
        <v>3502</v>
      </c>
      <c r="B641" s="281" t="s">
        <v>1441</v>
      </c>
      <c r="C641" s="282">
        <v>14729.31</v>
      </c>
      <c r="D641" s="294" t="s">
        <v>349</v>
      </c>
      <c r="E641" s="283" t="s">
        <v>1300</v>
      </c>
      <c r="F641" s="295"/>
    </row>
    <row r="642" spans="1:6" x14ac:dyDescent="0.2">
      <c r="A642" s="293" t="s">
        <v>3503</v>
      </c>
      <c r="B642" s="281" t="s">
        <v>1442</v>
      </c>
      <c r="C642" s="282">
        <v>105817.99</v>
      </c>
      <c r="D642" s="294" t="s">
        <v>349</v>
      </c>
      <c r="E642" s="283" t="s">
        <v>1443</v>
      </c>
      <c r="F642" s="295"/>
    </row>
    <row r="643" spans="1:6" x14ac:dyDescent="0.2">
      <c r="A643" s="293" t="s">
        <v>3504</v>
      </c>
      <c r="B643" s="281" t="s">
        <v>1444</v>
      </c>
      <c r="C643" s="282">
        <v>184936.46</v>
      </c>
      <c r="D643" s="294" t="s">
        <v>349</v>
      </c>
      <c r="E643" s="283" t="s">
        <v>1445</v>
      </c>
      <c r="F643" s="295"/>
    </row>
    <row r="644" spans="1:6" x14ac:dyDescent="0.2">
      <c r="A644" s="293" t="s">
        <v>3505</v>
      </c>
      <c r="B644" s="281" t="s">
        <v>1446</v>
      </c>
      <c r="C644" s="282">
        <v>3293.16</v>
      </c>
      <c r="D644" s="294" t="s">
        <v>349</v>
      </c>
      <c r="E644" s="283" t="s">
        <v>1300</v>
      </c>
      <c r="F644" s="295"/>
    </row>
    <row r="645" spans="1:6" x14ac:dyDescent="0.2">
      <c r="A645" s="293" t="s">
        <v>3506</v>
      </c>
      <c r="B645" s="281" t="s">
        <v>1447</v>
      </c>
      <c r="C645" s="282">
        <v>80851.11</v>
      </c>
      <c r="D645" s="294" t="s">
        <v>349</v>
      </c>
      <c r="E645" s="283" t="s">
        <v>1448</v>
      </c>
      <c r="F645" s="295"/>
    </row>
    <row r="646" spans="1:6" x14ac:dyDescent="0.2">
      <c r="A646" s="293" t="s">
        <v>3507</v>
      </c>
      <c r="B646" s="281" t="s">
        <v>1449</v>
      </c>
      <c r="C646" s="282">
        <v>60771.71</v>
      </c>
      <c r="D646" s="294" t="s">
        <v>349</v>
      </c>
      <c r="E646" s="283" t="s">
        <v>1450</v>
      </c>
      <c r="F646" s="295"/>
    </row>
    <row r="647" spans="1:6" x14ac:dyDescent="0.2">
      <c r="A647" s="293" t="s">
        <v>3508</v>
      </c>
      <c r="B647" s="281" t="s">
        <v>1451</v>
      </c>
      <c r="C647" s="282">
        <v>1115.48</v>
      </c>
      <c r="D647" s="294" t="s">
        <v>349</v>
      </c>
      <c r="E647" s="283" t="s">
        <v>1300</v>
      </c>
      <c r="F647" s="295"/>
    </row>
    <row r="648" spans="1:6" x14ac:dyDescent="0.2">
      <c r="A648" s="293" t="s">
        <v>3509</v>
      </c>
      <c r="B648" s="281" t="s">
        <v>1452</v>
      </c>
      <c r="C648" s="282">
        <v>206342.36</v>
      </c>
      <c r="D648" s="294" t="s">
        <v>349</v>
      </c>
      <c r="E648" s="283" t="s">
        <v>1450</v>
      </c>
      <c r="F648" s="295"/>
    </row>
    <row r="649" spans="1:6" x14ac:dyDescent="0.2">
      <c r="A649" s="293" t="s">
        <v>3510</v>
      </c>
      <c r="B649" s="281" t="s">
        <v>1453</v>
      </c>
      <c r="C649" s="282">
        <v>298364.56</v>
      </c>
      <c r="D649" s="294" t="s">
        <v>349</v>
      </c>
      <c r="E649" s="283" t="s">
        <v>1450</v>
      </c>
      <c r="F649" s="295"/>
    </row>
    <row r="650" spans="1:6" x14ac:dyDescent="0.2">
      <c r="A650" s="293" t="s">
        <v>3511</v>
      </c>
      <c r="B650" s="281" t="s">
        <v>1454</v>
      </c>
      <c r="C650" s="282">
        <v>47879.93</v>
      </c>
      <c r="D650" s="294" t="s">
        <v>349</v>
      </c>
      <c r="E650" s="283" t="s">
        <v>1450</v>
      </c>
      <c r="F650" s="295"/>
    </row>
    <row r="651" spans="1:6" x14ac:dyDescent="0.2">
      <c r="A651" s="293" t="s">
        <v>3512</v>
      </c>
      <c r="B651" s="281" t="s">
        <v>1455</v>
      </c>
      <c r="C651" s="282">
        <v>15579.93</v>
      </c>
      <c r="D651" s="294" t="s">
        <v>349</v>
      </c>
      <c r="E651" s="283" t="s">
        <v>1450</v>
      </c>
      <c r="F651" s="295"/>
    </row>
    <row r="652" spans="1:6" x14ac:dyDescent="0.2">
      <c r="A652" s="293" t="s">
        <v>3513</v>
      </c>
      <c r="B652" s="281" t="s">
        <v>1456</v>
      </c>
      <c r="C652" s="282">
        <v>16054.93</v>
      </c>
      <c r="D652" s="294" t="s">
        <v>349</v>
      </c>
      <c r="E652" s="283" t="s">
        <v>1450</v>
      </c>
      <c r="F652" s="295"/>
    </row>
    <row r="653" spans="1:6" x14ac:dyDescent="0.2">
      <c r="A653" s="293" t="s">
        <v>3514</v>
      </c>
      <c r="B653" s="281" t="s">
        <v>1457</v>
      </c>
      <c r="C653" s="282">
        <v>14629.93</v>
      </c>
      <c r="D653" s="294" t="s">
        <v>349</v>
      </c>
      <c r="E653" s="283" t="s">
        <v>1450</v>
      </c>
      <c r="F653" s="295"/>
    </row>
    <row r="654" spans="1:6" x14ac:dyDescent="0.2">
      <c r="A654" s="293" t="s">
        <v>3515</v>
      </c>
      <c r="B654" s="281" t="s">
        <v>1458</v>
      </c>
      <c r="C654" s="282">
        <v>14729.31</v>
      </c>
      <c r="D654" s="294" t="s">
        <v>349</v>
      </c>
      <c r="E654" s="283" t="s">
        <v>1300</v>
      </c>
      <c r="F654" s="295"/>
    </row>
    <row r="655" spans="1:6" x14ac:dyDescent="0.2">
      <c r="A655" s="293" t="s">
        <v>3516</v>
      </c>
      <c r="B655" s="281" t="s">
        <v>1459</v>
      </c>
      <c r="C655" s="282">
        <v>4179.93</v>
      </c>
      <c r="D655" s="294" t="s">
        <v>349</v>
      </c>
      <c r="E655" s="283" t="s">
        <v>1450</v>
      </c>
      <c r="F655" s="295"/>
    </row>
    <row r="656" spans="1:6" x14ac:dyDescent="0.2">
      <c r="A656" s="293" t="s">
        <v>3517</v>
      </c>
      <c r="B656" s="281" t="s">
        <v>1460</v>
      </c>
      <c r="C656" s="282">
        <v>49494.94</v>
      </c>
      <c r="D656" s="294" t="s">
        <v>349</v>
      </c>
      <c r="E656" s="283" t="s">
        <v>1450</v>
      </c>
      <c r="F656" s="295"/>
    </row>
    <row r="657" spans="1:6" x14ac:dyDescent="0.2">
      <c r="A657" s="293" t="s">
        <v>3518</v>
      </c>
      <c r="B657" s="281" t="s">
        <v>1461</v>
      </c>
      <c r="C657" s="282">
        <v>16719.939999999999</v>
      </c>
      <c r="D657" s="294" t="s">
        <v>349</v>
      </c>
      <c r="E657" s="283" t="s">
        <v>1450</v>
      </c>
      <c r="F657" s="295"/>
    </row>
    <row r="658" spans="1:6" x14ac:dyDescent="0.2">
      <c r="A658" s="293" t="s">
        <v>3519</v>
      </c>
      <c r="B658" s="281" t="s">
        <v>1462</v>
      </c>
      <c r="C658" s="282">
        <v>16244.94</v>
      </c>
      <c r="D658" s="294" t="s">
        <v>349</v>
      </c>
      <c r="E658" s="283" t="s">
        <v>1450</v>
      </c>
      <c r="F658" s="295"/>
    </row>
    <row r="659" spans="1:6" x14ac:dyDescent="0.2">
      <c r="A659" s="293" t="s">
        <v>3520</v>
      </c>
      <c r="B659" s="281" t="s">
        <v>1463</v>
      </c>
      <c r="C659" s="282">
        <v>14344.94</v>
      </c>
      <c r="D659" s="294" t="s">
        <v>349</v>
      </c>
      <c r="E659" s="283" t="s">
        <v>1450</v>
      </c>
      <c r="F659" s="295"/>
    </row>
    <row r="660" spans="1:6" x14ac:dyDescent="0.2">
      <c r="A660" s="293" t="s">
        <v>3521</v>
      </c>
      <c r="B660" s="281" t="s">
        <v>1464</v>
      </c>
      <c r="C660" s="282">
        <v>2944.94</v>
      </c>
      <c r="D660" s="294" t="s">
        <v>349</v>
      </c>
      <c r="E660" s="283" t="s">
        <v>1450</v>
      </c>
      <c r="F660" s="295"/>
    </row>
    <row r="661" spans="1:6" x14ac:dyDescent="0.2">
      <c r="A661" s="293" t="s">
        <v>3522</v>
      </c>
      <c r="B661" s="281" t="s">
        <v>1465</v>
      </c>
      <c r="C661" s="282">
        <v>57094.94</v>
      </c>
      <c r="D661" s="294" t="s">
        <v>349</v>
      </c>
      <c r="E661" s="283" t="s">
        <v>1450</v>
      </c>
      <c r="F661" s="295"/>
    </row>
    <row r="662" spans="1:6" x14ac:dyDescent="0.2">
      <c r="A662" s="293" t="s">
        <v>3523</v>
      </c>
      <c r="B662" s="281" t="s">
        <v>1466</v>
      </c>
      <c r="C662" s="282">
        <v>22101.24</v>
      </c>
      <c r="D662" s="294" t="s">
        <v>349</v>
      </c>
      <c r="E662" s="283" t="s">
        <v>1300</v>
      </c>
      <c r="F662" s="295"/>
    </row>
    <row r="663" spans="1:6" x14ac:dyDescent="0.2">
      <c r="A663" s="293" t="s">
        <v>3524</v>
      </c>
      <c r="B663" s="281" t="s">
        <v>1467</v>
      </c>
      <c r="C663" s="282">
        <v>90777.78</v>
      </c>
      <c r="D663" s="294" t="s">
        <v>349</v>
      </c>
      <c r="E663" s="283" t="s">
        <v>1300</v>
      </c>
      <c r="F663" s="295"/>
    </row>
    <row r="664" spans="1:6" x14ac:dyDescent="0.2">
      <c r="A664" s="293" t="s">
        <v>3525</v>
      </c>
      <c r="B664" s="281" t="s">
        <v>1468</v>
      </c>
      <c r="C664" s="282">
        <v>16719.939999999999</v>
      </c>
      <c r="D664" s="294" t="s">
        <v>349</v>
      </c>
      <c r="E664" s="283" t="s">
        <v>1450</v>
      </c>
      <c r="F664" s="295"/>
    </row>
    <row r="665" spans="1:6" x14ac:dyDescent="0.2">
      <c r="A665" s="293" t="s">
        <v>3526</v>
      </c>
      <c r="B665" s="281" t="s">
        <v>1469</v>
      </c>
      <c r="C665" s="282">
        <v>18144.939999999999</v>
      </c>
      <c r="D665" s="294" t="s">
        <v>349</v>
      </c>
      <c r="E665" s="283" t="s">
        <v>1450</v>
      </c>
      <c r="F665" s="295"/>
    </row>
    <row r="666" spans="1:6" x14ac:dyDescent="0.2">
      <c r="A666" s="293" t="s">
        <v>3527</v>
      </c>
      <c r="B666" s="281" t="s">
        <v>1470</v>
      </c>
      <c r="C666" s="282">
        <v>14344.94</v>
      </c>
      <c r="D666" s="294" t="s">
        <v>349</v>
      </c>
      <c r="E666" s="283" t="s">
        <v>1450</v>
      </c>
      <c r="F666" s="295"/>
    </row>
    <row r="667" spans="1:6" x14ac:dyDescent="0.2">
      <c r="A667" s="293" t="s">
        <v>3528</v>
      </c>
      <c r="B667" s="281" t="s">
        <v>1471</v>
      </c>
      <c r="C667" s="282">
        <v>3894.94</v>
      </c>
      <c r="D667" s="294" t="s">
        <v>349</v>
      </c>
      <c r="E667" s="283" t="s">
        <v>1450</v>
      </c>
      <c r="F667" s="295"/>
    </row>
    <row r="668" spans="1:6" x14ac:dyDescent="0.2">
      <c r="A668" s="293" t="s">
        <v>3529</v>
      </c>
      <c r="B668" s="281" t="s">
        <v>1472</v>
      </c>
      <c r="C668" s="282">
        <v>64615.16</v>
      </c>
      <c r="D668" s="294" t="s">
        <v>349</v>
      </c>
      <c r="E668" s="283" t="s">
        <v>1300</v>
      </c>
      <c r="F668" s="295"/>
    </row>
    <row r="669" spans="1:6" x14ac:dyDescent="0.2">
      <c r="A669" s="293" t="s">
        <v>3530</v>
      </c>
      <c r="B669" s="281" t="s">
        <v>1473</v>
      </c>
      <c r="C669" s="282">
        <v>492362.96</v>
      </c>
      <c r="D669" s="294" t="s">
        <v>349</v>
      </c>
      <c r="E669" s="283" t="s">
        <v>1474</v>
      </c>
      <c r="F669" s="295"/>
    </row>
    <row r="670" spans="1:6" x14ac:dyDescent="0.2">
      <c r="A670" s="293" t="s">
        <v>3531</v>
      </c>
      <c r="B670" s="281" t="s">
        <v>1475</v>
      </c>
      <c r="C670" s="282">
        <v>46169.67</v>
      </c>
      <c r="D670" s="294" t="s">
        <v>349</v>
      </c>
      <c r="E670" s="283" t="s">
        <v>1474</v>
      </c>
      <c r="F670" s="295"/>
    </row>
    <row r="671" spans="1:6" x14ac:dyDescent="0.2">
      <c r="A671" s="293" t="s">
        <v>3532</v>
      </c>
      <c r="B671" s="281" t="s">
        <v>1476</v>
      </c>
      <c r="C671" s="282">
        <v>12940.53</v>
      </c>
      <c r="D671" s="294" t="s">
        <v>349</v>
      </c>
      <c r="E671" s="283" t="s">
        <v>1474</v>
      </c>
      <c r="F671" s="295"/>
    </row>
    <row r="672" spans="1:6" x14ac:dyDescent="0.2">
      <c r="A672" s="293" t="s">
        <v>3533</v>
      </c>
      <c r="B672" s="281" t="s">
        <v>1477</v>
      </c>
      <c r="C672" s="282">
        <v>103813.72</v>
      </c>
      <c r="D672" s="294" t="s">
        <v>349</v>
      </c>
      <c r="E672" s="283" t="s">
        <v>1474</v>
      </c>
      <c r="F672" s="295"/>
    </row>
    <row r="673" spans="1:6" x14ac:dyDescent="0.2">
      <c r="A673" s="293" t="s">
        <v>3534</v>
      </c>
      <c r="B673" s="281" t="s">
        <v>1478</v>
      </c>
      <c r="C673" s="282">
        <v>46243.27</v>
      </c>
      <c r="D673" s="294" t="s">
        <v>349</v>
      </c>
      <c r="E673" s="283" t="s">
        <v>1479</v>
      </c>
      <c r="F673" s="295"/>
    </row>
    <row r="674" spans="1:6" x14ac:dyDescent="0.2">
      <c r="A674" s="293" t="s">
        <v>3535</v>
      </c>
      <c r="B674" s="281" t="s">
        <v>1480</v>
      </c>
      <c r="C674" s="282">
        <v>188569.23</v>
      </c>
      <c r="D674" s="294" t="s">
        <v>349</v>
      </c>
      <c r="E674" s="283" t="s">
        <v>1479</v>
      </c>
      <c r="F674" s="295"/>
    </row>
    <row r="675" spans="1:6" x14ac:dyDescent="0.2">
      <c r="A675" s="293" t="s">
        <v>3536</v>
      </c>
      <c r="B675" s="281" t="s">
        <v>1481</v>
      </c>
      <c r="C675" s="282">
        <v>295387.18999999994</v>
      </c>
      <c r="D675" s="294" t="s">
        <v>349</v>
      </c>
      <c r="E675" s="283" t="s">
        <v>1482</v>
      </c>
      <c r="F675" s="295"/>
    </row>
    <row r="676" spans="1:6" x14ac:dyDescent="0.2">
      <c r="A676" s="293" t="s">
        <v>3537</v>
      </c>
      <c r="B676" s="281" t="s">
        <v>1483</v>
      </c>
      <c r="C676" s="282">
        <v>590511.07999999996</v>
      </c>
      <c r="D676" s="294" t="s">
        <v>349</v>
      </c>
      <c r="E676" s="283" t="s">
        <v>1484</v>
      </c>
      <c r="F676" s="295"/>
    </row>
    <row r="677" spans="1:6" x14ac:dyDescent="0.2">
      <c r="A677" s="293" t="s">
        <v>3538</v>
      </c>
      <c r="B677" s="281" t="s">
        <v>1485</v>
      </c>
      <c r="C677" s="282">
        <v>564.55999999999995</v>
      </c>
      <c r="D677" s="294" t="s">
        <v>349</v>
      </c>
      <c r="E677" s="283" t="s">
        <v>1484</v>
      </c>
      <c r="F677" s="295"/>
    </row>
    <row r="678" spans="1:6" x14ac:dyDescent="0.2">
      <c r="A678" s="293" t="s">
        <v>3539</v>
      </c>
      <c r="B678" s="281" t="s">
        <v>1486</v>
      </c>
      <c r="C678" s="282">
        <v>859.76</v>
      </c>
      <c r="D678" s="294" t="s">
        <v>349</v>
      </c>
      <c r="E678" s="283" t="s">
        <v>1484</v>
      </c>
      <c r="F678" s="295"/>
    </row>
    <row r="679" spans="1:6" x14ac:dyDescent="0.2">
      <c r="A679" s="293" t="s">
        <v>3540</v>
      </c>
      <c r="B679" s="281" t="s">
        <v>1487</v>
      </c>
      <c r="C679" s="282">
        <v>13080.49</v>
      </c>
      <c r="D679" s="294" t="s">
        <v>349</v>
      </c>
      <c r="E679" s="283" t="s">
        <v>1300</v>
      </c>
      <c r="F679" s="295"/>
    </row>
    <row r="680" spans="1:6" x14ac:dyDescent="0.2">
      <c r="A680" s="293" t="s">
        <v>3541</v>
      </c>
      <c r="B680" s="281" t="s">
        <v>1488</v>
      </c>
      <c r="C680" s="282">
        <v>777.67</v>
      </c>
      <c r="D680" s="294" t="s">
        <v>349</v>
      </c>
      <c r="E680" s="283" t="s">
        <v>1484</v>
      </c>
      <c r="F680" s="295"/>
    </row>
    <row r="681" spans="1:6" x14ac:dyDescent="0.2">
      <c r="A681" s="293" t="s">
        <v>3542</v>
      </c>
      <c r="B681" s="281" t="s">
        <v>1489</v>
      </c>
      <c r="C681" s="282">
        <v>39724.620000000003</v>
      </c>
      <c r="D681" s="294" t="s">
        <v>349</v>
      </c>
      <c r="E681" s="283" t="s">
        <v>1484</v>
      </c>
      <c r="F681" s="295"/>
    </row>
    <row r="682" spans="1:6" x14ac:dyDescent="0.2">
      <c r="A682" s="293" t="s">
        <v>3543</v>
      </c>
      <c r="B682" s="281" t="s">
        <v>1490</v>
      </c>
      <c r="C682" s="282">
        <v>10014.44</v>
      </c>
      <c r="D682" s="294" t="s">
        <v>349</v>
      </c>
      <c r="E682" s="283" t="s">
        <v>1300</v>
      </c>
      <c r="F682" s="295"/>
    </row>
    <row r="683" spans="1:6" x14ac:dyDescent="0.2">
      <c r="A683" s="293" t="s">
        <v>3544</v>
      </c>
      <c r="B683" s="281" t="s">
        <v>1491</v>
      </c>
      <c r="C683" s="282">
        <v>7291.15</v>
      </c>
      <c r="D683" s="294" t="s">
        <v>349</v>
      </c>
      <c r="E683" s="283" t="s">
        <v>1300</v>
      </c>
      <c r="F683" s="295"/>
    </row>
    <row r="684" spans="1:6" x14ac:dyDescent="0.2">
      <c r="A684" s="293" t="s">
        <v>3545</v>
      </c>
      <c r="B684" s="281" t="s">
        <v>2928</v>
      </c>
      <c r="C684" s="282">
        <v>20097.55</v>
      </c>
      <c r="D684" s="294" t="s">
        <v>349</v>
      </c>
      <c r="E684" s="283" t="s">
        <v>2929</v>
      </c>
      <c r="F684" s="295"/>
    </row>
    <row r="685" spans="1:6" x14ac:dyDescent="0.2">
      <c r="A685" s="293" t="s">
        <v>3546</v>
      </c>
      <c r="B685" s="281" t="s">
        <v>1492</v>
      </c>
      <c r="C685" s="282">
        <v>7454.91</v>
      </c>
      <c r="D685" s="294" t="s">
        <v>349</v>
      </c>
      <c r="E685" s="283" t="s">
        <v>1300</v>
      </c>
      <c r="F685" s="295"/>
    </row>
    <row r="686" spans="1:6" x14ac:dyDescent="0.2">
      <c r="A686" s="293" t="s">
        <v>3547</v>
      </c>
      <c r="B686" s="281" t="s">
        <v>2930</v>
      </c>
      <c r="C686" s="282">
        <v>14064.58</v>
      </c>
      <c r="D686" s="294" t="s">
        <v>349</v>
      </c>
      <c r="E686" s="283" t="s">
        <v>2931</v>
      </c>
      <c r="F686" s="295"/>
    </row>
    <row r="687" spans="1:6" x14ac:dyDescent="0.2">
      <c r="A687" s="293" t="s">
        <v>3548</v>
      </c>
      <c r="B687" s="281" t="s">
        <v>2932</v>
      </c>
      <c r="C687" s="282">
        <v>24849.19</v>
      </c>
      <c r="D687" s="294" t="s">
        <v>349</v>
      </c>
      <c r="E687" s="283" t="s">
        <v>2931</v>
      </c>
      <c r="F687" s="295"/>
    </row>
    <row r="688" spans="1:6" x14ac:dyDescent="0.2">
      <c r="A688" s="293" t="s">
        <v>3549</v>
      </c>
      <c r="B688" s="281" t="s">
        <v>1493</v>
      </c>
      <c r="C688" s="282">
        <v>14110.09</v>
      </c>
      <c r="D688" s="294" t="s">
        <v>349</v>
      </c>
      <c r="E688" s="283" t="s">
        <v>1300</v>
      </c>
      <c r="F688" s="295"/>
    </row>
    <row r="689" spans="1:6" x14ac:dyDescent="0.2">
      <c r="A689" s="293" t="s">
        <v>3550</v>
      </c>
      <c r="B689" s="281" t="s">
        <v>2933</v>
      </c>
      <c r="C689" s="282">
        <v>21217.61</v>
      </c>
      <c r="D689" s="294" t="s">
        <v>349</v>
      </c>
      <c r="E689" s="283" t="s">
        <v>2934</v>
      </c>
      <c r="F689" s="295"/>
    </row>
    <row r="690" spans="1:6" x14ac:dyDescent="0.2">
      <c r="A690" s="293" t="s">
        <v>3551</v>
      </c>
      <c r="B690" s="281" t="s">
        <v>2935</v>
      </c>
      <c r="C690" s="282">
        <v>189586.88</v>
      </c>
      <c r="D690" s="294" t="s">
        <v>349</v>
      </c>
      <c r="E690" s="283" t="s">
        <v>2934</v>
      </c>
      <c r="F690" s="295"/>
    </row>
    <row r="691" spans="1:6" x14ac:dyDescent="0.2">
      <c r="A691" s="293" t="s">
        <v>3552</v>
      </c>
      <c r="B691" s="281" t="s">
        <v>2936</v>
      </c>
      <c r="C691" s="282">
        <v>22764.23</v>
      </c>
      <c r="D691" s="294" t="s">
        <v>349</v>
      </c>
      <c r="E691" s="283" t="s">
        <v>2937</v>
      </c>
      <c r="F691" s="295"/>
    </row>
    <row r="692" spans="1:6" x14ac:dyDescent="0.2">
      <c r="A692" s="293" t="s">
        <v>3553</v>
      </c>
      <c r="B692" s="281" t="s">
        <v>1494</v>
      </c>
      <c r="C692" s="282">
        <v>6685.66</v>
      </c>
      <c r="D692" s="294" t="s">
        <v>349</v>
      </c>
      <c r="E692" s="283" t="s">
        <v>1300</v>
      </c>
      <c r="F692" s="295"/>
    </row>
    <row r="693" spans="1:6" x14ac:dyDescent="0.2">
      <c r="A693" s="293" t="s">
        <v>3554</v>
      </c>
      <c r="B693" s="281" t="s">
        <v>1495</v>
      </c>
      <c r="C693" s="282">
        <v>15764.56</v>
      </c>
      <c r="D693" s="294" t="s">
        <v>349</v>
      </c>
      <c r="E693" s="283" t="s">
        <v>1300</v>
      </c>
      <c r="F693" s="295"/>
    </row>
    <row r="694" spans="1:6" x14ac:dyDescent="0.2">
      <c r="A694" s="293" t="s">
        <v>3555</v>
      </c>
      <c r="B694" s="281" t="s">
        <v>2938</v>
      </c>
      <c r="C694" s="282">
        <v>36291.78</v>
      </c>
      <c r="D694" s="294" t="s">
        <v>349</v>
      </c>
      <c r="E694" s="283" t="s">
        <v>2939</v>
      </c>
      <c r="F694" s="295"/>
    </row>
    <row r="695" spans="1:6" x14ac:dyDescent="0.2">
      <c r="A695" s="293" t="s">
        <v>3556</v>
      </c>
      <c r="B695" s="281" t="s">
        <v>2940</v>
      </c>
      <c r="C695" s="282">
        <v>23632.78</v>
      </c>
      <c r="D695" s="294" t="s">
        <v>349</v>
      </c>
      <c r="E695" s="283" t="s">
        <v>2941</v>
      </c>
      <c r="F695" s="295"/>
    </row>
    <row r="696" spans="1:6" x14ac:dyDescent="0.2">
      <c r="A696" s="293" t="s">
        <v>3557</v>
      </c>
      <c r="B696" s="281" t="s">
        <v>2942</v>
      </c>
      <c r="C696" s="282">
        <v>13332.78</v>
      </c>
      <c r="D696" s="294" t="s">
        <v>349</v>
      </c>
      <c r="E696" s="283" t="s">
        <v>2941</v>
      </c>
      <c r="F696" s="295"/>
    </row>
    <row r="697" spans="1:6" x14ac:dyDescent="0.2">
      <c r="A697" s="293" t="s">
        <v>3558</v>
      </c>
      <c r="B697" s="281" t="s">
        <v>2943</v>
      </c>
      <c r="C697" s="282">
        <v>107116.55</v>
      </c>
      <c r="D697" s="294" t="s">
        <v>349</v>
      </c>
      <c r="E697" s="283" t="s">
        <v>2941</v>
      </c>
      <c r="F697" s="295"/>
    </row>
    <row r="698" spans="1:6" x14ac:dyDescent="0.2">
      <c r="A698" s="293" t="s">
        <v>3559</v>
      </c>
      <c r="B698" s="281" t="s">
        <v>1496</v>
      </c>
      <c r="C698" s="282">
        <v>65103.45</v>
      </c>
      <c r="D698" s="294" t="s">
        <v>349</v>
      </c>
      <c r="E698" s="283" t="s">
        <v>1300</v>
      </c>
      <c r="F698" s="295"/>
    </row>
    <row r="699" spans="1:6" x14ac:dyDescent="0.2">
      <c r="A699" s="293" t="s">
        <v>3560</v>
      </c>
      <c r="B699" s="281" t="s">
        <v>2944</v>
      </c>
      <c r="C699" s="282">
        <v>12632.78</v>
      </c>
      <c r="D699" s="294" t="s">
        <v>349</v>
      </c>
      <c r="E699" s="283" t="s">
        <v>2941</v>
      </c>
      <c r="F699" s="295"/>
    </row>
    <row r="700" spans="1:6" x14ac:dyDescent="0.2">
      <c r="A700" s="293" t="s">
        <v>3561</v>
      </c>
      <c r="B700" s="281" t="s">
        <v>2945</v>
      </c>
      <c r="C700" s="282">
        <v>13232.78</v>
      </c>
      <c r="D700" s="294" t="s">
        <v>349</v>
      </c>
      <c r="E700" s="283" t="s">
        <v>2941</v>
      </c>
      <c r="F700" s="295"/>
    </row>
    <row r="701" spans="1:6" x14ac:dyDescent="0.2">
      <c r="A701" s="293" t="s">
        <v>3562</v>
      </c>
      <c r="B701" s="281" t="s">
        <v>2946</v>
      </c>
      <c r="C701" s="282">
        <v>129059.34</v>
      </c>
      <c r="D701" s="294" t="s">
        <v>349</v>
      </c>
      <c r="E701" s="283" t="s">
        <v>2941</v>
      </c>
      <c r="F701" s="295"/>
    </row>
    <row r="702" spans="1:6" x14ac:dyDescent="0.2">
      <c r="A702" s="293" t="s">
        <v>3563</v>
      </c>
      <c r="B702" s="281" t="s">
        <v>2947</v>
      </c>
      <c r="C702" s="282">
        <v>391576.7</v>
      </c>
      <c r="D702" s="294" t="s">
        <v>349</v>
      </c>
      <c r="E702" s="283" t="s">
        <v>2941</v>
      </c>
      <c r="F702" s="295"/>
    </row>
    <row r="703" spans="1:6" x14ac:dyDescent="0.2">
      <c r="A703" s="293" t="s">
        <v>3564</v>
      </c>
      <c r="B703" s="281" t="s">
        <v>2948</v>
      </c>
      <c r="C703" s="282">
        <v>85764.07</v>
      </c>
      <c r="D703" s="294" t="s">
        <v>349</v>
      </c>
      <c r="E703" s="283" t="s">
        <v>2941</v>
      </c>
      <c r="F703" s="295"/>
    </row>
    <row r="704" spans="1:6" x14ac:dyDescent="0.2">
      <c r="A704" s="293" t="s">
        <v>3565</v>
      </c>
      <c r="B704" s="281" t="s">
        <v>2949</v>
      </c>
      <c r="C704" s="282">
        <v>30665.32</v>
      </c>
      <c r="D704" s="294" t="s">
        <v>349</v>
      </c>
      <c r="E704" s="283" t="s">
        <v>2950</v>
      </c>
      <c r="F704" s="295"/>
    </row>
    <row r="705" spans="1:6" x14ac:dyDescent="0.2">
      <c r="A705" s="293" t="s">
        <v>3566</v>
      </c>
      <c r="B705" s="281" t="s">
        <v>2951</v>
      </c>
      <c r="C705" s="282">
        <v>547279.85</v>
      </c>
      <c r="D705" s="294" t="s">
        <v>349</v>
      </c>
      <c r="E705" s="283" t="s">
        <v>2952</v>
      </c>
      <c r="F705" s="295"/>
    </row>
    <row r="706" spans="1:6" x14ac:dyDescent="0.2">
      <c r="A706" s="293" t="s">
        <v>3567</v>
      </c>
      <c r="B706" s="281" t="s">
        <v>1497</v>
      </c>
      <c r="C706" s="282">
        <v>1693.3</v>
      </c>
      <c r="D706" s="294" t="s">
        <v>349</v>
      </c>
      <c r="E706" s="283" t="s">
        <v>1300</v>
      </c>
      <c r="F706" s="295"/>
    </row>
    <row r="707" spans="1:6" x14ac:dyDescent="0.2">
      <c r="A707" s="293" t="s">
        <v>3568</v>
      </c>
      <c r="B707" s="281" t="s">
        <v>2953</v>
      </c>
      <c r="C707" s="282">
        <v>19793.060000000001</v>
      </c>
      <c r="D707" s="294" t="s">
        <v>349</v>
      </c>
      <c r="E707" s="283" t="s">
        <v>2952</v>
      </c>
      <c r="F707" s="295"/>
    </row>
    <row r="708" spans="1:6" x14ac:dyDescent="0.2">
      <c r="A708" s="293" t="s">
        <v>3569</v>
      </c>
      <c r="B708" s="281" t="s">
        <v>2954</v>
      </c>
      <c r="C708" s="282">
        <v>104173.25</v>
      </c>
      <c r="D708" s="294" t="s">
        <v>349</v>
      </c>
      <c r="E708" s="283" t="s">
        <v>2955</v>
      </c>
      <c r="F708" s="295"/>
    </row>
    <row r="709" spans="1:6" x14ac:dyDescent="0.2">
      <c r="A709" s="293" t="s">
        <v>3570</v>
      </c>
      <c r="B709" s="281" t="s">
        <v>1498</v>
      </c>
      <c r="C709" s="282">
        <v>2006.86</v>
      </c>
      <c r="D709" s="294" t="s">
        <v>349</v>
      </c>
      <c r="E709" s="283" t="s">
        <v>1300</v>
      </c>
      <c r="F709" s="295"/>
    </row>
    <row r="710" spans="1:6" x14ac:dyDescent="0.2">
      <c r="A710" s="293" t="s">
        <v>3571</v>
      </c>
      <c r="B710" s="281" t="s">
        <v>1499</v>
      </c>
      <c r="C710" s="282">
        <v>425687.92</v>
      </c>
      <c r="D710" s="294" t="s">
        <v>349</v>
      </c>
      <c r="E710" s="283" t="s">
        <v>1300</v>
      </c>
      <c r="F710" s="295"/>
    </row>
    <row r="711" spans="1:6" x14ac:dyDescent="0.2">
      <c r="A711" s="293" t="s">
        <v>3572</v>
      </c>
      <c r="B711" s="281" t="s">
        <v>1500</v>
      </c>
      <c r="C711" s="282">
        <v>7874.71</v>
      </c>
      <c r="D711" s="294" t="s">
        <v>349</v>
      </c>
      <c r="E711" s="283" t="s">
        <v>1300</v>
      </c>
      <c r="F711" s="295"/>
    </row>
    <row r="712" spans="1:6" x14ac:dyDescent="0.2">
      <c r="A712" s="293" t="s">
        <v>3573</v>
      </c>
      <c r="B712" s="281" t="s">
        <v>1501</v>
      </c>
      <c r="C712" s="282">
        <v>7126.9</v>
      </c>
      <c r="D712" s="294" t="s">
        <v>349</v>
      </c>
      <c r="E712" s="283" t="s">
        <v>1300</v>
      </c>
      <c r="F712" s="295"/>
    </row>
    <row r="713" spans="1:6" x14ac:dyDescent="0.2">
      <c r="A713" s="293" t="s">
        <v>3574</v>
      </c>
      <c r="B713" s="281" t="s">
        <v>1502</v>
      </c>
      <c r="C713" s="282">
        <v>4813.16</v>
      </c>
      <c r="D713" s="294" t="s">
        <v>349</v>
      </c>
      <c r="E713" s="283" t="s">
        <v>1300</v>
      </c>
      <c r="F713" s="295"/>
    </row>
    <row r="714" spans="1:6" x14ac:dyDescent="0.2">
      <c r="A714" s="293" t="s">
        <v>3575</v>
      </c>
      <c r="B714" s="281" t="s">
        <v>1503</v>
      </c>
      <c r="C714" s="282">
        <v>13290.27</v>
      </c>
      <c r="D714" s="294" t="s">
        <v>349</v>
      </c>
      <c r="E714" s="283" t="s">
        <v>1300</v>
      </c>
      <c r="F714" s="295"/>
    </row>
    <row r="715" spans="1:6" x14ac:dyDescent="0.2">
      <c r="A715" s="293" t="s">
        <v>3576</v>
      </c>
      <c r="B715" s="281" t="s">
        <v>1504</v>
      </c>
      <c r="C715" s="282">
        <v>31988.02</v>
      </c>
      <c r="D715" s="294" t="s">
        <v>349</v>
      </c>
      <c r="E715" s="283" t="s">
        <v>1300</v>
      </c>
      <c r="F715" s="295"/>
    </row>
    <row r="716" spans="1:6" x14ac:dyDescent="0.2">
      <c r="A716" s="293" t="s">
        <v>3577</v>
      </c>
      <c r="B716" s="281" t="s">
        <v>1505</v>
      </c>
      <c r="C716" s="282">
        <v>3092.06</v>
      </c>
      <c r="D716" s="294" t="s">
        <v>349</v>
      </c>
      <c r="E716" s="283" t="s">
        <v>1300</v>
      </c>
      <c r="F716" s="295"/>
    </row>
    <row r="717" spans="1:6" x14ac:dyDescent="0.2">
      <c r="A717" s="293" t="s">
        <v>3578</v>
      </c>
      <c r="B717" s="281" t="s">
        <v>1506</v>
      </c>
      <c r="C717" s="282">
        <v>22484.29</v>
      </c>
      <c r="D717" s="294" t="s">
        <v>349</v>
      </c>
      <c r="E717" s="283" t="s">
        <v>1300</v>
      </c>
      <c r="F717" s="295"/>
    </row>
    <row r="718" spans="1:6" x14ac:dyDescent="0.2">
      <c r="A718" s="293" t="s">
        <v>3579</v>
      </c>
      <c r="B718" s="281" t="s">
        <v>1507</v>
      </c>
      <c r="C718" s="282">
        <v>14755.32</v>
      </c>
      <c r="D718" s="294" t="s">
        <v>349</v>
      </c>
      <c r="E718" s="283" t="s">
        <v>1300</v>
      </c>
      <c r="F718" s="295"/>
    </row>
    <row r="719" spans="1:6" x14ac:dyDescent="0.2">
      <c r="A719" s="293" t="s">
        <v>3580</v>
      </c>
      <c r="B719" s="281" t="s">
        <v>1508</v>
      </c>
      <c r="C719" s="282">
        <v>272762.90000000002</v>
      </c>
      <c r="D719" s="294" t="s">
        <v>349</v>
      </c>
      <c r="E719" s="283" t="s">
        <v>1300</v>
      </c>
      <c r="F719" s="295"/>
    </row>
    <row r="720" spans="1:6" x14ac:dyDescent="0.2">
      <c r="A720" s="293" t="s">
        <v>3581</v>
      </c>
      <c r="B720" s="281" t="s">
        <v>1509</v>
      </c>
      <c r="C720" s="282">
        <v>10718.13</v>
      </c>
      <c r="D720" s="294" t="s">
        <v>349</v>
      </c>
      <c r="E720" s="283" t="s">
        <v>1300</v>
      </c>
      <c r="F720" s="295"/>
    </row>
    <row r="721" spans="1:6" x14ac:dyDescent="0.2">
      <c r="A721" s="293" t="s">
        <v>3582</v>
      </c>
      <c r="B721" s="281" t="s">
        <v>1510</v>
      </c>
      <c r="C721" s="282">
        <v>57791.75</v>
      </c>
      <c r="D721" s="294" t="s">
        <v>349</v>
      </c>
      <c r="E721" s="283" t="s">
        <v>1300</v>
      </c>
      <c r="F721" s="295"/>
    </row>
    <row r="722" spans="1:6" x14ac:dyDescent="0.2">
      <c r="A722" s="293" t="s">
        <v>3583</v>
      </c>
      <c r="B722" s="281" t="s">
        <v>1511</v>
      </c>
      <c r="C722" s="282">
        <v>12664.35</v>
      </c>
      <c r="D722" s="294" t="s">
        <v>349</v>
      </c>
      <c r="E722" s="283" t="s">
        <v>1300</v>
      </c>
      <c r="F722" s="295"/>
    </row>
    <row r="723" spans="1:6" x14ac:dyDescent="0.2">
      <c r="A723" s="293" t="s">
        <v>3584</v>
      </c>
      <c r="B723" s="281" t="s">
        <v>1512</v>
      </c>
      <c r="C723" s="282">
        <v>7588.23</v>
      </c>
      <c r="D723" s="294" t="s">
        <v>349</v>
      </c>
      <c r="E723" s="283" t="s">
        <v>1300</v>
      </c>
      <c r="F723" s="295"/>
    </row>
    <row r="724" spans="1:6" x14ac:dyDescent="0.2">
      <c r="A724" s="293" t="s">
        <v>3585</v>
      </c>
      <c r="B724" s="281" t="s">
        <v>1513</v>
      </c>
      <c r="C724" s="282">
        <v>175341.08</v>
      </c>
      <c r="D724" s="294" t="s">
        <v>349</v>
      </c>
      <c r="E724" s="283" t="s">
        <v>1300</v>
      </c>
      <c r="F724" s="295"/>
    </row>
    <row r="725" spans="1:6" x14ac:dyDescent="0.2">
      <c r="A725" s="293" t="s">
        <v>3586</v>
      </c>
      <c r="B725" s="281" t="s">
        <v>1514</v>
      </c>
      <c r="C725" s="282">
        <v>7279.8</v>
      </c>
      <c r="D725" s="294" t="s">
        <v>349</v>
      </c>
      <c r="E725" s="283" t="s">
        <v>1300</v>
      </c>
      <c r="F725" s="295"/>
    </row>
    <row r="726" spans="1:6" x14ac:dyDescent="0.2">
      <c r="A726" s="293" t="s">
        <v>3587</v>
      </c>
      <c r="B726" s="281" t="s">
        <v>1515</v>
      </c>
      <c r="C726" s="282">
        <v>28678.31</v>
      </c>
      <c r="D726" s="294" t="s">
        <v>349</v>
      </c>
      <c r="E726" s="283" t="s">
        <v>1300</v>
      </c>
      <c r="F726" s="295"/>
    </row>
    <row r="727" spans="1:6" x14ac:dyDescent="0.2">
      <c r="A727" s="293" t="s">
        <v>3588</v>
      </c>
      <c r="B727" s="281" t="s">
        <v>1516</v>
      </c>
      <c r="C727" s="282">
        <v>134453.04</v>
      </c>
      <c r="D727" s="294" t="s">
        <v>349</v>
      </c>
      <c r="E727" s="283" t="s">
        <v>1300</v>
      </c>
      <c r="F727" s="295"/>
    </row>
    <row r="728" spans="1:6" x14ac:dyDescent="0.2">
      <c r="A728" s="293" t="s">
        <v>3589</v>
      </c>
      <c r="B728" s="281" t="s">
        <v>1517</v>
      </c>
      <c r="C728" s="282">
        <v>9793.01</v>
      </c>
      <c r="D728" s="294" t="s">
        <v>349</v>
      </c>
      <c r="E728" s="283" t="s">
        <v>1300</v>
      </c>
      <c r="F728" s="295"/>
    </row>
    <row r="729" spans="1:6" x14ac:dyDescent="0.2">
      <c r="A729" s="293" t="s">
        <v>3590</v>
      </c>
      <c r="B729" s="281" t="s">
        <v>1518</v>
      </c>
      <c r="C729" s="282">
        <v>68159.149999999994</v>
      </c>
      <c r="D729" s="294" t="s">
        <v>349</v>
      </c>
      <c r="E729" s="283" t="s">
        <v>1300</v>
      </c>
      <c r="F729" s="295"/>
    </row>
    <row r="730" spans="1:6" x14ac:dyDescent="0.2">
      <c r="A730" s="293" t="s">
        <v>3591</v>
      </c>
      <c r="B730" s="281" t="s">
        <v>1519</v>
      </c>
      <c r="C730" s="282">
        <v>10075.19</v>
      </c>
      <c r="D730" s="294" t="s">
        <v>349</v>
      </c>
      <c r="E730" s="283" t="s">
        <v>1300</v>
      </c>
      <c r="F730" s="295"/>
    </row>
    <row r="731" spans="1:6" x14ac:dyDescent="0.2">
      <c r="A731" s="293" t="s">
        <v>3592</v>
      </c>
      <c r="B731" s="281" t="s">
        <v>1520</v>
      </c>
      <c r="C731" s="282">
        <v>6574.92</v>
      </c>
      <c r="D731" s="294" t="s">
        <v>349</v>
      </c>
      <c r="E731" s="283" t="s">
        <v>1300</v>
      </c>
      <c r="F731" s="295"/>
    </row>
    <row r="732" spans="1:6" x14ac:dyDescent="0.2">
      <c r="A732" s="293" t="s">
        <v>3593</v>
      </c>
      <c r="B732" s="281" t="s">
        <v>1521</v>
      </c>
      <c r="C732" s="282">
        <v>1109.47</v>
      </c>
      <c r="D732" s="294" t="s">
        <v>349</v>
      </c>
      <c r="E732" s="283" t="s">
        <v>1300</v>
      </c>
      <c r="F732" s="295"/>
    </row>
    <row r="733" spans="1:6" x14ac:dyDescent="0.2">
      <c r="A733" s="293" t="s">
        <v>3594</v>
      </c>
      <c r="B733" s="281" t="s">
        <v>1522</v>
      </c>
      <c r="C733" s="282">
        <v>48658.12</v>
      </c>
      <c r="D733" s="294" t="s">
        <v>349</v>
      </c>
      <c r="E733" s="283" t="s">
        <v>1300</v>
      </c>
      <c r="F733" s="295"/>
    </row>
    <row r="734" spans="1:6" x14ac:dyDescent="0.2">
      <c r="A734" s="293" t="s">
        <v>3595</v>
      </c>
      <c r="B734" s="281" t="s">
        <v>1523</v>
      </c>
      <c r="C734" s="282">
        <v>11929.95</v>
      </c>
      <c r="D734" s="294" t="s">
        <v>349</v>
      </c>
      <c r="E734" s="283" t="s">
        <v>1300</v>
      </c>
      <c r="F734" s="295"/>
    </row>
    <row r="735" spans="1:6" x14ac:dyDescent="0.2">
      <c r="A735" s="293" t="s">
        <v>3596</v>
      </c>
      <c r="B735" s="281" t="s">
        <v>1524</v>
      </c>
      <c r="C735" s="282">
        <v>4670.26</v>
      </c>
      <c r="D735" s="294" t="s">
        <v>349</v>
      </c>
      <c r="E735" s="283" t="s">
        <v>1300</v>
      </c>
      <c r="F735" s="295"/>
    </row>
    <row r="736" spans="1:6" x14ac:dyDescent="0.2">
      <c r="A736" s="293" t="s">
        <v>3597</v>
      </c>
      <c r="B736" s="281" t="s">
        <v>1525</v>
      </c>
      <c r="C736" s="282">
        <v>8546.74</v>
      </c>
      <c r="D736" s="294" t="s">
        <v>349</v>
      </c>
      <c r="E736" s="283" t="s">
        <v>1300</v>
      </c>
      <c r="F736" s="295"/>
    </row>
    <row r="737" spans="1:6" x14ac:dyDescent="0.2">
      <c r="A737" s="293" t="s">
        <v>3598</v>
      </c>
      <c r="B737" s="281" t="s">
        <v>1526</v>
      </c>
      <c r="C737" s="282">
        <v>33367.49</v>
      </c>
      <c r="D737" s="294" t="s">
        <v>349</v>
      </c>
      <c r="E737" s="283" t="s">
        <v>1300</v>
      </c>
      <c r="F737" s="295"/>
    </row>
    <row r="738" spans="1:6" x14ac:dyDescent="0.2">
      <c r="A738" s="293" t="s">
        <v>3599</v>
      </c>
      <c r="B738" s="281" t="s">
        <v>1527</v>
      </c>
      <c r="C738" s="282">
        <v>3052.66</v>
      </c>
      <c r="D738" s="294" t="s">
        <v>349</v>
      </c>
      <c r="E738" s="283" t="s">
        <v>1300</v>
      </c>
      <c r="F738" s="295"/>
    </row>
    <row r="739" spans="1:6" x14ac:dyDescent="0.2">
      <c r="A739" s="293" t="s">
        <v>3600</v>
      </c>
      <c r="B739" s="281" t="s">
        <v>2956</v>
      </c>
      <c r="C739" s="282">
        <v>10752.9</v>
      </c>
      <c r="D739" s="294" t="s">
        <v>349</v>
      </c>
      <c r="E739" s="283" t="s">
        <v>1300</v>
      </c>
      <c r="F739" s="295"/>
    </row>
    <row r="740" spans="1:6" x14ac:dyDescent="0.2">
      <c r="A740" s="293" t="s">
        <v>3601</v>
      </c>
      <c r="B740" s="281" t="s">
        <v>1528</v>
      </c>
      <c r="C740" s="282">
        <v>3195.37</v>
      </c>
      <c r="D740" s="294" t="s">
        <v>349</v>
      </c>
      <c r="E740" s="283" t="s">
        <v>1300</v>
      </c>
      <c r="F740" s="295"/>
    </row>
    <row r="741" spans="1:6" x14ac:dyDescent="0.2">
      <c r="A741" s="293" t="s">
        <v>3602</v>
      </c>
      <c r="B741" s="281" t="s">
        <v>1529</v>
      </c>
      <c r="C741" s="282">
        <v>537.97</v>
      </c>
      <c r="D741" s="294" t="s">
        <v>349</v>
      </c>
      <c r="E741" s="283" t="s">
        <v>1300</v>
      </c>
      <c r="F741" s="295"/>
    </row>
    <row r="742" spans="1:6" x14ac:dyDescent="0.2">
      <c r="A742" s="293" t="s">
        <v>3603</v>
      </c>
      <c r="B742" s="281" t="s">
        <v>1530</v>
      </c>
      <c r="C742" s="282">
        <v>2701.06</v>
      </c>
      <c r="D742" s="294" t="s">
        <v>349</v>
      </c>
      <c r="E742" s="283" t="s">
        <v>1300</v>
      </c>
      <c r="F742" s="295"/>
    </row>
    <row r="743" spans="1:6" x14ac:dyDescent="0.2">
      <c r="A743" s="293" t="s">
        <v>3604</v>
      </c>
      <c r="B743" s="281" t="s">
        <v>1531</v>
      </c>
      <c r="C743" s="282">
        <v>287.33</v>
      </c>
      <c r="D743" s="294" t="s">
        <v>349</v>
      </c>
      <c r="E743" s="283" t="s">
        <v>1300</v>
      </c>
      <c r="F743" s="295"/>
    </row>
    <row r="744" spans="1:6" x14ac:dyDescent="0.2">
      <c r="A744" s="293" t="s">
        <v>3605</v>
      </c>
      <c r="B744" s="281" t="s">
        <v>1532</v>
      </c>
      <c r="C744" s="282">
        <v>259.86</v>
      </c>
      <c r="D744" s="294" t="s">
        <v>349</v>
      </c>
      <c r="E744" s="283" t="s">
        <v>1300</v>
      </c>
      <c r="F744" s="295"/>
    </row>
    <row r="745" spans="1:6" x14ac:dyDescent="0.2">
      <c r="A745" s="293" t="s">
        <v>3606</v>
      </c>
      <c r="B745" s="281" t="s">
        <v>1533</v>
      </c>
      <c r="C745" s="282">
        <v>24636.65</v>
      </c>
      <c r="D745" s="294" t="s">
        <v>349</v>
      </c>
      <c r="E745" s="283" t="s">
        <v>1300</v>
      </c>
      <c r="F745" s="295"/>
    </row>
    <row r="746" spans="1:6" x14ac:dyDescent="0.2">
      <c r="A746" s="293" t="s">
        <v>3607</v>
      </c>
      <c r="B746" s="281" t="s">
        <v>1534</v>
      </c>
      <c r="C746" s="282">
        <v>2526.2600000000002</v>
      </c>
      <c r="D746" s="294" t="s">
        <v>349</v>
      </c>
      <c r="E746" s="283" t="s">
        <v>1300</v>
      </c>
      <c r="F746" s="295"/>
    </row>
    <row r="747" spans="1:6" x14ac:dyDescent="0.2">
      <c r="A747" s="293" t="s">
        <v>3608</v>
      </c>
      <c r="B747" s="281" t="s">
        <v>1535</v>
      </c>
      <c r="C747" s="282">
        <v>734.47</v>
      </c>
      <c r="D747" s="294" t="s">
        <v>349</v>
      </c>
      <c r="E747" s="283" t="s">
        <v>1300</v>
      </c>
      <c r="F747" s="295"/>
    </row>
    <row r="748" spans="1:6" x14ac:dyDescent="0.2">
      <c r="A748" s="293" t="s">
        <v>3609</v>
      </c>
      <c r="B748" s="281" t="s">
        <v>1536</v>
      </c>
      <c r="C748" s="282">
        <v>367.09</v>
      </c>
      <c r="D748" s="294" t="s">
        <v>349</v>
      </c>
      <c r="E748" s="283" t="s">
        <v>1300</v>
      </c>
      <c r="F748" s="295"/>
    </row>
    <row r="749" spans="1:6" x14ac:dyDescent="0.2">
      <c r="A749" s="293" t="s">
        <v>3610</v>
      </c>
      <c r="B749" s="281" t="s">
        <v>1537</v>
      </c>
      <c r="C749" s="282">
        <v>221826.03</v>
      </c>
      <c r="D749" s="294" t="s">
        <v>349</v>
      </c>
      <c r="E749" s="283" t="s">
        <v>1300</v>
      </c>
      <c r="F749" s="295"/>
    </row>
    <row r="750" spans="1:6" x14ac:dyDescent="0.2">
      <c r="A750" s="293" t="s">
        <v>3611</v>
      </c>
      <c r="B750" s="281" t="s">
        <v>1538</v>
      </c>
      <c r="C750" s="282">
        <v>7189.57</v>
      </c>
      <c r="D750" s="294" t="s">
        <v>349</v>
      </c>
      <c r="E750" s="283" t="s">
        <v>1300</v>
      </c>
      <c r="F750" s="295"/>
    </row>
    <row r="751" spans="1:6" x14ac:dyDescent="0.2">
      <c r="A751" s="293" t="s">
        <v>3612</v>
      </c>
      <c r="B751" s="281" t="s">
        <v>1539</v>
      </c>
      <c r="C751" s="282">
        <v>3911.4</v>
      </c>
      <c r="D751" s="294" t="s">
        <v>349</v>
      </c>
      <c r="E751" s="283" t="s">
        <v>1300</v>
      </c>
      <c r="F751" s="295"/>
    </row>
    <row r="752" spans="1:6" x14ac:dyDescent="0.2">
      <c r="A752" s="293" t="s">
        <v>3613</v>
      </c>
      <c r="B752" s="281" t="s">
        <v>1540</v>
      </c>
      <c r="C752" s="282">
        <v>41822.42</v>
      </c>
      <c r="D752" s="294" t="s">
        <v>349</v>
      </c>
      <c r="E752" s="283" t="s">
        <v>1300</v>
      </c>
      <c r="F752" s="295"/>
    </row>
    <row r="753" spans="1:6" x14ac:dyDescent="0.2">
      <c r="A753" s="293" t="s">
        <v>3614</v>
      </c>
      <c r="B753" s="281" t="s">
        <v>1541</v>
      </c>
      <c r="C753" s="282">
        <v>260329.61</v>
      </c>
      <c r="D753" s="294" t="s">
        <v>349</v>
      </c>
      <c r="E753" s="283" t="s">
        <v>1300</v>
      </c>
      <c r="F753" s="295"/>
    </row>
    <row r="754" spans="1:6" x14ac:dyDescent="0.2">
      <c r="A754" s="293" t="s">
        <v>3615</v>
      </c>
      <c r="B754" s="281" t="s">
        <v>1542</v>
      </c>
      <c r="C754" s="282">
        <v>65198.75</v>
      </c>
      <c r="D754" s="294" t="s">
        <v>349</v>
      </c>
      <c r="E754" s="283" t="s">
        <v>1300</v>
      </c>
      <c r="F754" s="295"/>
    </row>
    <row r="755" spans="1:6" x14ac:dyDescent="0.2">
      <c r="A755" s="293" t="s">
        <v>3616</v>
      </c>
      <c r="B755" s="281" t="s">
        <v>1543</v>
      </c>
      <c r="C755" s="282">
        <v>5567.48</v>
      </c>
      <c r="D755" s="294" t="s">
        <v>349</v>
      </c>
      <c r="E755" s="283" t="s">
        <v>1300</v>
      </c>
      <c r="F755" s="295"/>
    </row>
    <row r="756" spans="1:6" x14ac:dyDescent="0.2">
      <c r="A756" s="293" t="s">
        <v>3617</v>
      </c>
      <c r="B756" s="281" t="s">
        <v>1544</v>
      </c>
      <c r="C756" s="282">
        <v>7108.27</v>
      </c>
      <c r="D756" s="294" t="s">
        <v>349</v>
      </c>
      <c r="E756" s="283" t="s">
        <v>1300</v>
      </c>
      <c r="F756" s="295"/>
    </row>
    <row r="757" spans="1:6" x14ac:dyDescent="0.2">
      <c r="A757" s="293" t="s">
        <v>3618</v>
      </c>
      <c r="B757" s="281" t="s">
        <v>1545</v>
      </c>
      <c r="C757" s="282">
        <v>7103.14</v>
      </c>
      <c r="D757" s="294" t="s">
        <v>349</v>
      </c>
      <c r="E757" s="283" t="s">
        <v>1300</v>
      </c>
      <c r="F757" s="295"/>
    </row>
    <row r="758" spans="1:6" x14ac:dyDescent="0.2">
      <c r="A758" s="293" t="s">
        <v>3619</v>
      </c>
      <c r="B758" s="281" t="s">
        <v>1546</v>
      </c>
      <c r="C758" s="282">
        <v>6230.85</v>
      </c>
      <c r="D758" s="294" t="s">
        <v>349</v>
      </c>
      <c r="E758" s="283" t="s">
        <v>1300</v>
      </c>
      <c r="F758" s="295"/>
    </row>
    <row r="759" spans="1:6" x14ac:dyDescent="0.2">
      <c r="A759" s="293" t="s">
        <v>3620</v>
      </c>
      <c r="B759" s="281" t="s">
        <v>1547</v>
      </c>
      <c r="C759" s="282">
        <v>3895.28</v>
      </c>
      <c r="D759" s="294" t="s">
        <v>349</v>
      </c>
      <c r="E759" s="283" t="s">
        <v>1300</v>
      </c>
      <c r="F759" s="295"/>
    </row>
    <row r="760" spans="1:6" x14ac:dyDescent="0.2">
      <c r="A760" s="293" t="s">
        <v>3621</v>
      </c>
      <c r="B760" s="281" t="s">
        <v>1548</v>
      </c>
      <c r="C760" s="282">
        <v>8065.74</v>
      </c>
      <c r="D760" s="294" t="s">
        <v>349</v>
      </c>
      <c r="E760" s="283" t="s">
        <v>1300</v>
      </c>
      <c r="F760" s="295"/>
    </row>
    <row r="761" spans="1:6" x14ac:dyDescent="0.2">
      <c r="A761" s="293" t="s">
        <v>3622</v>
      </c>
      <c r="B761" s="281" t="s">
        <v>1549</v>
      </c>
      <c r="C761" s="282">
        <v>14181.83</v>
      </c>
      <c r="D761" s="294" t="s">
        <v>349</v>
      </c>
      <c r="E761" s="283" t="s">
        <v>1300</v>
      </c>
      <c r="F761" s="295"/>
    </row>
    <row r="762" spans="1:6" x14ac:dyDescent="0.2">
      <c r="A762" s="293" t="s">
        <v>3623</v>
      </c>
      <c r="B762" s="281" t="s">
        <v>1550</v>
      </c>
      <c r="C762" s="282">
        <v>8506.7800000000007</v>
      </c>
      <c r="D762" s="294" t="s">
        <v>349</v>
      </c>
      <c r="E762" s="283" t="s">
        <v>1300</v>
      </c>
      <c r="F762" s="295"/>
    </row>
    <row r="763" spans="1:6" x14ac:dyDescent="0.2">
      <c r="A763" s="293" t="s">
        <v>3624</v>
      </c>
      <c r="B763" s="281" t="s">
        <v>1551</v>
      </c>
      <c r="C763" s="282">
        <v>3448.72</v>
      </c>
      <c r="D763" s="294" t="s">
        <v>349</v>
      </c>
      <c r="E763" s="283" t="s">
        <v>1300</v>
      </c>
      <c r="F763" s="295"/>
    </row>
    <row r="764" spans="1:6" x14ac:dyDescent="0.2">
      <c r="A764" s="293" t="s">
        <v>3625</v>
      </c>
      <c r="B764" s="281" t="s">
        <v>1552</v>
      </c>
      <c r="C764" s="282">
        <v>42690.5</v>
      </c>
      <c r="D764" s="294" t="s">
        <v>349</v>
      </c>
      <c r="E764" s="283" t="s">
        <v>1300</v>
      </c>
      <c r="F764" s="295"/>
    </row>
    <row r="765" spans="1:6" x14ac:dyDescent="0.2">
      <c r="A765" s="293" t="s">
        <v>3626</v>
      </c>
      <c r="B765" s="281" t="s">
        <v>1553</v>
      </c>
      <c r="C765" s="282">
        <v>2151.19</v>
      </c>
      <c r="D765" s="294" t="s">
        <v>349</v>
      </c>
      <c r="E765" s="283" t="s">
        <v>1300</v>
      </c>
      <c r="F765" s="295"/>
    </row>
    <row r="766" spans="1:6" x14ac:dyDescent="0.2">
      <c r="A766" s="293" t="s">
        <v>3627</v>
      </c>
      <c r="B766" s="281" t="s">
        <v>1554</v>
      </c>
      <c r="C766" s="282">
        <v>2282.16</v>
      </c>
      <c r="D766" s="294" t="s">
        <v>349</v>
      </c>
      <c r="E766" s="283" t="s">
        <v>1300</v>
      </c>
      <c r="F766" s="295"/>
    </row>
    <row r="767" spans="1:6" x14ac:dyDescent="0.2">
      <c r="A767" s="293" t="s">
        <v>3628</v>
      </c>
      <c r="B767" s="281" t="s">
        <v>1555</v>
      </c>
      <c r="C767" s="282">
        <v>26841.63</v>
      </c>
      <c r="D767" s="294" t="s">
        <v>349</v>
      </c>
      <c r="E767" s="283" t="s">
        <v>1300</v>
      </c>
      <c r="F767" s="295"/>
    </row>
    <row r="768" spans="1:6" x14ac:dyDescent="0.2">
      <c r="A768" s="293" t="s">
        <v>3629</v>
      </c>
      <c r="B768" s="281" t="s">
        <v>1556</v>
      </c>
      <c r="C768" s="282">
        <v>2816.88</v>
      </c>
      <c r="D768" s="294" t="s">
        <v>349</v>
      </c>
      <c r="E768" s="283" t="s">
        <v>1300</v>
      </c>
      <c r="F768" s="295"/>
    </row>
    <row r="769" spans="1:6" x14ac:dyDescent="0.2">
      <c r="A769" s="293" t="s">
        <v>3630</v>
      </c>
      <c r="B769" s="281" t="s">
        <v>1557</v>
      </c>
      <c r="C769" s="282">
        <v>1147.27</v>
      </c>
      <c r="D769" s="294" t="s">
        <v>349</v>
      </c>
      <c r="E769" s="283" t="s">
        <v>1300</v>
      </c>
      <c r="F769" s="295"/>
    </row>
    <row r="770" spans="1:6" x14ac:dyDescent="0.2">
      <c r="A770" s="293" t="s">
        <v>3631</v>
      </c>
      <c r="B770" s="281" t="s">
        <v>1558</v>
      </c>
      <c r="C770" s="282">
        <v>440.47</v>
      </c>
      <c r="D770" s="294" t="s">
        <v>349</v>
      </c>
      <c r="E770" s="283" t="s">
        <v>1300</v>
      </c>
      <c r="F770" s="295"/>
    </row>
    <row r="771" spans="1:6" x14ac:dyDescent="0.2">
      <c r="A771" s="293" t="s">
        <v>3632</v>
      </c>
      <c r="B771" s="281" t="s">
        <v>1559</v>
      </c>
      <c r="C771" s="282">
        <v>1424</v>
      </c>
      <c r="D771" s="294" t="s">
        <v>349</v>
      </c>
      <c r="E771" s="283" t="s">
        <v>1300</v>
      </c>
      <c r="F771" s="295"/>
    </row>
    <row r="772" spans="1:6" x14ac:dyDescent="0.2">
      <c r="A772" s="293" t="s">
        <v>3633</v>
      </c>
      <c r="B772" s="281" t="s">
        <v>1560</v>
      </c>
      <c r="C772" s="282">
        <v>8720.19</v>
      </c>
      <c r="D772" s="294" t="s">
        <v>349</v>
      </c>
      <c r="E772" s="283" t="s">
        <v>1300</v>
      </c>
      <c r="F772" s="295"/>
    </row>
    <row r="773" spans="1:6" x14ac:dyDescent="0.2">
      <c r="A773" s="293" t="s">
        <v>3634</v>
      </c>
      <c r="B773" s="281" t="s">
        <v>1561</v>
      </c>
      <c r="C773" s="282">
        <v>273.36</v>
      </c>
      <c r="D773" s="294" t="s">
        <v>349</v>
      </c>
      <c r="E773" s="283" t="s">
        <v>1300</v>
      </c>
      <c r="F773" s="295"/>
    </row>
    <row r="774" spans="1:6" x14ac:dyDescent="0.2">
      <c r="A774" s="293" t="s">
        <v>3635</v>
      </c>
      <c r="B774" s="281" t="s">
        <v>1562</v>
      </c>
      <c r="C774" s="282">
        <v>233.1</v>
      </c>
      <c r="D774" s="294" t="s">
        <v>349</v>
      </c>
      <c r="E774" s="283" t="s">
        <v>1300</v>
      </c>
      <c r="F774" s="295"/>
    </row>
    <row r="775" spans="1:6" x14ac:dyDescent="0.2">
      <c r="A775" s="293" t="s">
        <v>3636</v>
      </c>
      <c r="B775" s="281" t="s">
        <v>1563</v>
      </c>
      <c r="C775" s="282">
        <v>536.49</v>
      </c>
      <c r="D775" s="294" t="s">
        <v>349</v>
      </c>
      <c r="E775" s="283" t="s">
        <v>1300</v>
      </c>
      <c r="F775" s="295"/>
    </row>
    <row r="776" spans="1:6" x14ac:dyDescent="0.2">
      <c r="A776" s="293" t="s">
        <v>3637</v>
      </c>
      <c r="B776" s="281" t="s">
        <v>1564</v>
      </c>
      <c r="C776" s="282">
        <v>3429.43</v>
      </c>
      <c r="D776" s="294" t="s">
        <v>349</v>
      </c>
      <c r="E776" s="283" t="s">
        <v>1300</v>
      </c>
      <c r="F776" s="295"/>
    </row>
    <row r="777" spans="1:6" x14ac:dyDescent="0.2">
      <c r="A777" s="293" t="s">
        <v>3638</v>
      </c>
      <c r="B777" s="281" t="s">
        <v>1565</v>
      </c>
      <c r="C777" s="282">
        <v>1216.05</v>
      </c>
      <c r="D777" s="294" t="s">
        <v>349</v>
      </c>
      <c r="E777" s="283" t="s">
        <v>1300</v>
      </c>
      <c r="F777" s="295"/>
    </row>
    <row r="778" spans="1:6" x14ac:dyDescent="0.2">
      <c r="A778" s="293" t="s">
        <v>3639</v>
      </c>
      <c r="B778" s="281" t="s">
        <v>1566</v>
      </c>
      <c r="C778" s="282">
        <v>3722.13</v>
      </c>
      <c r="D778" s="294" t="s">
        <v>349</v>
      </c>
      <c r="E778" s="283" t="s">
        <v>1300</v>
      </c>
      <c r="F778" s="295"/>
    </row>
    <row r="779" spans="1:6" x14ac:dyDescent="0.2">
      <c r="A779" s="293" t="s">
        <v>3640</v>
      </c>
      <c r="B779" s="281" t="s">
        <v>1567</v>
      </c>
      <c r="C779" s="282">
        <v>4214</v>
      </c>
      <c r="D779" s="294" t="s">
        <v>349</v>
      </c>
      <c r="E779" s="283" t="s">
        <v>1300</v>
      </c>
      <c r="F779" s="295"/>
    </row>
    <row r="780" spans="1:6" x14ac:dyDescent="0.2">
      <c r="A780" s="293" t="s">
        <v>3641</v>
      </c>
      <c r="B780" s="281" t="s">
        <v>1568</v>
      </c>
      <c r="C780" s="282">
        <v>234.93</v>
      </c>
      <c r="D780" s="294" t="s">
        <v>349</v>
      </c>
      <c r="E780" s="283" t="s">
        <v>1300</v>
      </c>
      <c r="F780" s="295"/>
    </row>
    <row r="781" spans="1:6" x14ac:dyDescent="0.2">
      <c r="A781" s="293" t="s">
        <v>3642</v>
      </c>
      <c r="B781" s="281" t="s">
        <v>1569</v>
      </c>
      <c r="C781" s="282">
        <v>67134.45</v>
      </c>
      <c r="D781" s="294" t="s">
        <v>349</v>
      </c>
      <c r="E781" s="283" t="s">
        <v>1300</v>
      </c>
      <c r="F781" s="295"/>
    </row>
    <row r="782" spans="1:6" x14ac:dyDescent="0.2">
      <c r="A782" s="293" t="s">
        <v>3643</v>
      </c>
      <c r="B782" s="281" t="s">
        <v>1570</v>
      </c>
      <c r="C782" s="282">
        <v>35193.699999999997</v>
      </c>
      <c r="D782" s="294" t="s">
        <v>349</v>
      </c>
      <c r="E782" s="283" t="s">
        <v>1300</v>
      </c>
      <c r="F782" s="295"/>
    </row>
    <row r="783" spans="1:6" x14ac:dyDescent="0.2">
      <c r="A783" s="293" t="s">
        <v>3644</v>
      </c>
      <c r="B783" s="281" t="s">
        <v>1571</v>
      </c>
      <c r="C783" s="282">
        <v>539.52</v>
      </c>
      <c r="D783" s="294" t="s">
        <v>349</v>
      </c>
      <c r="E783" s="283" t="s">
        <v>1300</v>
      </c>
      <c r="F783" s="295"/>
    </row>
    <row r="784" spans="1:6" x14ac:dyDescent="0.2">
      <c r="A784" s="293" t="s">
        <v>3645</v>
      </c>
      <c r="B784" s="281" t="s">
        <v>1572</v>
      </c>
      <c r="C784" s="282">
        <v>1441.86</v>
      </c>
      <c r="D784" s="294" t="s">
        <v>349</v>
      </c>
      <c r="E784" s="283" t="s">
        <v>1300</v>
      </c>
      <c r="F784" s="295"/>
    </row>
    <row r="785" spans="1:6" x14ac:dyDescent="0.2">
      <c r="A785" s="293" t="s">
        <v>3646</v>
      </c>
      <c r="B785" s="281" t="s">
        <v>1573</v>
      </c>
      <c r="C785" s="282">
        <v>3633.82</v>
      </c>
      <c r="D785" s="294" t="s">
        <v>349</v>
      </c>
      <c r="E785" s="283" t="s">
        <v>1300</v>
      </c>
      <c r="F785" s="295"/>
    </row>
    <row r="786" spans="1:6" x14ac:dyDescent="0.2">
      <c r="A786" s="293" t="s">
        <v>3647</v>
      </c>
      <c r="B786" s="281" t="s">
        <v>1574</v>
      </c>
      <c r="C786" s="282">
        <v>9072.02</v>
      </c>
      <c r="D786" s="294" t="s">
        <v>349</v>
      </c>
      <c r="E786" s="283" t="s">
        <v>1300</v>
      </c>
      <c r="F786" s="295"/>
    </row>
    <row r="787" spans="1:6" x14ac:dyDescent="0.2">
      <c r="A787" s="293" t="s">
        <v>3648</v>
      </c>
      <c r="B787" s="281" t="s">
        <v>1575</v>
      </c>
      <c r="C787" s="282">
        <v>3236.1</v>
      </c>
      <c r="D787" s="294" t="s">
        <v>349</v>
      </c>
      <c r="E787" s="283" t="s">
        <v>1300</v>
      </c>
      <c r="F787" s="295"/>
    </row>
    <row r="788" spans="1:6" x14ac:dyDescent="0.2">
      <c r="A788" s="293" t="s">
        <v>3649</v>
      </c>
      <c r="B788" s="281" t="s">
        <v>1576</v>
      </c>
      <c r="C788" s="282">
        <v>12875.95</v>
      </c>
      <c r="D788" s="294" t="s">
        <v>349</v>
      </c>
      <c r="E788" s="283" t="s">
        <v>1300</v>
      </c>
      <c r="F788" s="295"/>
    </row>
    <row r="789" spans="1:6" x14ac:dyDescent="0.2">
      <c r="A789" s="293" t="s">
        <v>3650</v>
      </c>
      <c r="B789" s="281" t="s">
        <v>1577</v>
      </c>
      <c r="C789" s="282">
        <v>12550.27</v>
      </c>
      <c r="D789" s="294" t="s">
        <v>349</v>
      </c>
      <c r="E789" s="283" t="s">
        <v>1300</v>
      </c>
      <c r="F789" s="295"/>
    </row>
    <row r="790" spans="1:6" x14ac:dyDescent="0.2">
      <c r="A790" s="293" t="s">
        <v>3651</v>
      </c>
      <c r="B790" s="281" t="s">
        <v>1578</v>
      </c>
      <c r="C790" s="282">
        <v>1861.8</v>
      </c>
      <c r="D790" s="294" t="s">
        <v>349</v>
      </c>
      <c r="E790" s="283" t="s">
        <v>1300</v>
      </c>
      <c r="F790" s="295"/>
    </row>
    <row r="791" spans="1:6" x14ac:dyDescent="0.2">
      <c r="A791" s="293" t="s">
        <v>3652</v>
      </c>
      <c r="B791" s="281" t="s">
        <v>1579</v>
      </c>
      <c r="C791" s="282">
        <v>3225.62</v>
      </c>
      <c r="D791" s="294" t="s">
        <v>349</v>
      </c>
      <c r="E791" s="283" t="s">
        <v>1300</v>
      </c>
      <c r="F791" s="295"/>
    </row>
    <row r="792" spans="1:6" x14ac:dyDescent="0.2">
      <c r="A792" s="293" t="s">
        <v>3653</v>
      </c>
      <c r="B792" s="281" t="s">
        <v>1580</v>
      </c>
      <c r="C792" s="282">
        <v>396.61</v>
      </c>
      <c r="D792" s="294" t="s">
        <v>349</v>
      </c>
      <c r="E792" s="283" t="s">
        <v>1300</v>
      </c>
      <c r="F792" s="295"/>
    </row>
    <row r="793" spans="1:6" x14ac:dyDescent="0.2">
      <c r="A793" s="293" t="s">
        <v>3654</v>
      </c>
      <c r="B793" s="281" t="s">
        <v>1581</v>
      </c>
      <c r="C793" s="282">
        <v>1772.89</v>
      </c>
      <c r="D793" s="294" t="s">
        <v>349</v>
      </c>
      <c r="E793" s="283" t="s">
        <v>1300</v>
      </c>
      <c r="F793" s="295"/>
    </row>
    <row r="794" spans="1:6" x14ac:dyDescent="0.2">
      <c r="A794" s="293" t="s">
        <v>3655</v>
      </c>
      <c r="B794" s="281" t="s">
        <v>1582</v>
      </c>
      <c r="C794" s="282">
        <v>590205.65</v>
      </c>
      <c r="D794" s="294" t="s">
        <v>349</v>
      </c>
      <c r="E794" s="283" t="s">
        <v>1300</v>
      </c>
      <c r="F794" s="295"/>
    </row>
    <row r="795" spans="1:6" x14ac:dyDescent="0.2">
      <c r="A795" s="293" t="s">
        <v>3656</v>
      </c>
      <c r="B795" s="281" t="s">
        <v>1583</v>
      </c>
      <c r="C795" s="282">
        <v>4276.1400000000003</v>
      </c>
      <c r="D795" s="294" t="s">
        <v>349</v>
      </c>
      <c r="E795" s="283" t="s">
        <v>1300</v>
      </c>
      <c r="F795" s="295"/>
    </row>
    <row r="796" spans="1:6" x14ac:dyDescent="0.2">
      <c r="A796" s="293" t="s">
        <v>3657</v>
      </c>
      <c r="B796" s="281" t="s">
        <v>1584</v>
      </c>
      <c r="C796" s="282">
        <v>3804.97</v>
      </c>
      <c r="D796" s="294" t="s">
        <v>349</v>
      </c>
      <c r="E796" s="283" t="s">
        <v>1300</v>
      </c>
      <c r="F796" s="295"/>
    </row>
    <row r="797" spans="1:6" x14ac:dyDescent="0.2">
      <c r="A797" s="293" t="s">
        <v>3658</v>
      </c>
      <c r="B797" s="281" t="s">
        <v>1585</v>
      </c>
      <c r="C797" s="282">
        <v>2943.69</v>
      </c>
      <c r="D797" s="294" t="s">
        <v>349</v>
      </c>
      <c r="E797" s="283" t="s">
        <v>1300</v>
      </c>
      <c r="F797" s="295"/>
    </row>
    <row r="798" spans="1:6" x14ac:dyDescent="0.2">
      <c r="A798" s="293" t="s">
        <v>3659</v>
      </c>
      <c r="B798" s="281" t="s">
        <v>1586</v>
      </c>
      <c r="C798" s="282">
        <v>2149.86</v>
      </c>
      <c r="D798" s="294" t="s">
        <v>349</v>
      </c>
      <c r="E798" s="283" t="s">
        <v>1300</v>
      </c>
      <c r="F798" s="295"/>
    </row>
    <row r="799" spans="1:6" x14ac:dyDescent="0.2">
      <c r="A799" s="293" t="s">
        <v>3660</v>
      </c>
      <c r="B799" s="281" t="s">
        <v>1587</v>
      </c>
      <c r="C799" s="282">
        <v>788.58</v>
      </c>
      <c r="D799" s="294" t="s">
        <v>349</v>
      </c>
      <c r="E799" s="283" t="s">
        <v>1300</v>
      </c>
      <c r="F799" s="295"/>
    </row>
    <row r="800" spans="1:6" x14ac:dyDescent="0.2">
      <c r="A800" s="293" t="s">
        <v>3661</v>
      </c>
      <c r="B800" s="281" t="s">
        <v>1588</v>
      </c>
      <c r="C800" s="282">
        <v>1767.67</v>
      </c>
      <c r="D800" s="294" t="s">
        <v>349</v>
      </c>
      <c r="E800" s="283" t="s">
        <v>1300</v>
      </c>
      <c r="F800" s="295"/>
    </row>
    <row r="801" spans="1:6" x14ac:dyDescent="0.2">
      <c r="A801" s="293" t="s">
        <v>3662</v>
      </c>
      <c r="B801" s="281" t="s">
        <v>1589</v>
      </c>
      <c r="C801" s="282">
        <v>300.88</v>
      </c>
      <c r="D801" s="294" t="s">
        <v>349</v>
      </c>
      <c r="E801" s="283" t="s">
        <v>1300</v>
      </c>
      <c r="F801" s="295"/>
    </row>
    <row r="802" spans="1:6" x14ac:dyDescent="0.2">
      <c r="A802" s="293" t="s">
        <v>3663</v>
      </c>
      <c r="B802" s="281" t="s">
        <v>1590</v>
      </c>
      <c r="C802" s="282">
        <v>60635.88</v>
      </c>
      <c r="D802" s="294" t="s">
        <v>349</v>
      </c>
      <c r="E802" s="283" t="s">
        <v>1300</v>
      </c>
      <c r="F802" s="295"/>
    </row>
    <row r="803" spans="1:6" x14ac:dyDescent="0.2">
      <c r="A803" s="293" t="s">
        <v>3664</v>
      </c>
      <c r="B803" s="281" t="s">
        <v>1591</v>
      </c>
      <c r="C803" s="282">
        <v>11403.02</v>
      </c>
      <c r="D803" s="294" t="s">
        <v>349</v>
      </c>
      <c r="E803" s="283" t="s">
        <v>1300</v>
      </c>
      <c r="F803" s="295"/>
    </row>
    <row r="804" spans="1:6" x14ac:dyDescent="0.2">
      <c r="A804" s="293" t="s">
        <v>3665</v>
      </c>
      <c r="B804" s="281" t="s">
        <v>1592</v>
      </c>
      <c r="C804" s="282">
        <v>872.27</v>
      </c>
      <c r="D804" s="294" t="s">
        <v>349</v>
      </c>
      <c r="E804" s="283" t="s">
        <v>1300</v>
      </c>
      <c r="F804" s="295"/>
    </row>
    <row r="805" spans="1:6" x14ac:dyDescent="0.2">
      <c r="A805" s="293" t="s">
        <v>3666</v>
      </c>
      <c r="B805" s="281" t="s">
        <v>1593</v>
      </c>
      <c r="C805" s="282">
        <v>1715.59</v>
      </c>
      <c r="D805" s="294" t="s">
        <v>349</v>
      </c>
      <c r="E805" s="283" t="s">
        <v>1300</v>
      </c>
      <c r="F805" s="295"/>
    </row>
    <row r="806" spans="1:6" x14ac:dyDescent="0.2">
      <c r="A806" s="293" t="s">
        <v>3667</v>
      </c>
      <c r="B806" s="281" t="s">
        <v>1594</v>
      </c>
      <c r="C806" s="282">
        <v>6549.1</v>
      </c>
      <c r="D806" s="294" t="s">
        <v>349</v>
      </c>
      <c r="E806" s="283" t="s">
        <v>1300</v>
      </c>
      <c r="F806" s="295"/>
    </row>
    <row r="807" spans="1:6" x14ac:dyDescent="0.2">
      <c r="A807" s="293" t="s">
        <v>3668</v>
      </c>
      <c r="B807" s="281" t="s">
        <v>1595</v>
      </c>
      <c r="C807" s="282">
        <v>1644.85</v>
      </c>
      <c r="D807" s="294" t="s">
        <v>349</v>
      </c>
      <c r="E807" s="283" t="s">
        <v>1300</v>
      </c>
      <c r="F807" s="295"/>
    </row>
    <row r="808" spans="1:6" x14ac:dyDescent="0.2">
      <c r="A808" s="293" t="s">
        <v>3669</v>
      </c>
      <c r="B808" s="281" t="s">
        <v>1596</v>
      </c>
      <c r="C808" s="282">
        <v>9750.83</v>
      </c>
      <c r="D808" s="294" t="s">
        <v>349</v>
      </c>
      <c r="E808" s="283" t="s">
        <v>1300</v>
      </c>
      <c r="F808" s="295"/>
    </row>
    <row r="809" spans="1:6" x14ac:dyDescent="0.2">
      <c r="A809" s="293" t="s">
        <v>3670</v>
      </c>
      <c r="B809" s="281" t="s">
        <v>1597</v>
      </c>
      <c r="C809" s="282">
        <v>339481.77</v>
      </c>
      <c r="D809" s="294" t="s">
        <v>349</v>
      </c>
      <c r="E809" s="283" t="s">
        <v>1300</v>
      </c>
      <c r="F809" s="295"/>
    </row>
    <row r="810" spans="1:6" x14ac:dyDescent="0.2">
      <c r="A810" s="293" t="s">
        <v>3671</v>
      </c>
      <c r="B810" s="281" t="s">
        <v>1598</v>
      </c>
      <c r="C810" s="282">
        <v>40419.08</v>
      </c>
      <c r="D810" s="294" t="s">
        <v>349</v>
      </c>
      <c r="E810" s="283" t="s">
        <v>1300</v>
      </c>
      <c r="F810" s="295"/>
    </row>
    <row r="811" spans="1:6" x14ac:dyDescent="0.2">
      <c r="A811" s="293" t="s">
        <v>3672</v>
      </c>
      <c r="B811" s="281" t="s">
        <v>1599</v>
      </c>
      <c r="C811" s="282">
        <v>160.56</v>
      </c>
      <c r="D811" s="294" t="s">
        <v>349</v>
      </c>
      <c r="E811" s="283" t="s">
        <v>1300</v>
      </c>
      <c r="F811" s="295"/>
    </row>
    <row r="812" spans="1:6" x14ac:dyDescent="0.2">
      <c r="A812" s="293" t="s">
        <v>3673</v>
      </c>
      <c r="B812" s="281" t="s">
        <v>1600</v>
      </c>
      <c r="C812" s="282">
        <v>6556.75</v>
      </c>
      <c r="D812" s="294" t="s">
        <v>349</v>
      </c>
      <c r="E812" s="283" t="s">
        <v>1300</v>
      </c>
      <c r="F812" s="295"/>
    </row>
    <row r="813" spans="1:6" x14ac:dyDescent="0.2">
      <c r="A813" s="293" t="s">
        <v>3674</v>
      </c>
      <c r="B813" s="281" t="s">
        <v>1601</v>
      </c>
      <c r="C813" s="282">
        <v>4435.13</v>
      </c>
      <c r="D813" s="294" t="s">
        <v>349</v>
      </c>
      <c r="E813" s="283" t="s">
        <v>1300</v>
      </c>
      <c r="F813" s="295"/>
    </row>
    <row r="814" spans="1:6" x14ac:dyDescent="0.2">
      <c r="A814" s="293" t="s">
        <v>3675</v>
      </c>
      <c r="B814" s="281" t="s">
        <v>1602</v>
      </c>
      <c r="C814" s="282">
        <v>333.82</v>
      </c>
      <c r="D814" s="294" t="s">
        <v>349</v>
      </c>
      <c r="E814" s="283" t="s">
        <v>1300</v>
      </c>
      <c r="F814" s="295"/>
    </row>
    <row r="815" spans="1:6" x14ac:dyDescent="0.2">
      <c r="A815" s="293" t="s">
        <v>3676</v>
      </c>
      <c r="B815" s="281" t="s">
        <v>1603</v>
      </c>
      <c r="C815" s="282">
        <v>27822.47</v>
      </c>
      <c r="D815" s="294" t="s">
        <v>349</v>
      </c>
      <c r="E815" s="283" t="s">
        <v>1300</v>
      </c>
      <c r="F815" s="295"/>
    </row>
    <row r="816" spans="1:6" x14ac:dyDescent="0.2">
      <c r="A816" s="293" t="s">
        <v>3677</v>
      </c>
      <c r="B816" s="281" t="s">
        <v>1604</v>
      </c>
      <c r="C816" s="282">
        <v>39736.89</v>
      </c>
      <c r="D816" s="294" t="s">
        <v>349</v>
      </c>
      <c r="E816" s="283" t="s">
        <v>1300</v>
      </c>
      <c r="F816" s="295"/>
    </row>
    <row r="817" spans="1:6" x14ac:dyDescent="0.2">
      <c r="A817" s="293" t="s">
        <v>3678</v>
      </c>
      <c r="B817" s="281" t="s">
        <v>1605</v>
      </c>
      <c r="C817" s="282">
        <v>72426.13</v>
      </c>
      <c r="D817" s="294" t="s">
        <v>349</v>
      </c>
      <c r="E817" s="283" t="s">
        <v>1300</v>
      </c>
      <c r="F817" s="295"/>
    </row>
    <row r="818" spans="1:6" x14ac:dyDescent="0.2">
      <c r="A818" s="293" t="s">
        <v>3679</v>
      </c>
      <c r="B818" s="281" t="s">
        <v>1606</v>
      </c>
      <c r="C818" s="282">
        <v>16738.78</v>
      </c>
      <c r="D818" s="294" t="s">
        <v>349</v>
      </c>
      <c r="E818" s="283" t="s">
        <v>1300</v>
      </c>
      <c r="F818" s="295"/>
    </row>
    <row r="819" spans="1:6" x14ac:dyDescent="0.2">
      <c r="A819" s="293" t="s">
        <v>3680</v>
      </c>
      <c r="B819" s="281" t="s">
        <v>1607</v>
      </c>
      <c r="C819" s="282">
        <v>24908.38</v>
      </c>
      <c r="D819" s="294" t="s">
        <v>349</v>
      </c>
      <c r="E819" s="283" t="s">
        <v>1300</v>
      </c>
      <c r="F819" s="295"/>
    </row>
    <row r="820" spans="1:6" x14ac:dyDescent="0.2">
      <c r="A820" s="293" t="s">
        <v>3681</v>
      </c>
      <c r="B820" s="281" t="s">
        <v>1608</v>
      </c>
      <c r="C820" s="282">
        <v>261.82</v>
      </c>
      <c r="D820" s="294" t="s">
        <v>349</v>
      </c>
      <c r="E820" s="283" t="s">
        <v>1300</v>
      </c>
      <c r="F820" s="295"/>
    </row>
    <row r="821" spans="1:6" x14ac:dyDescent="0.2">
      <c r="A821" s="293" t="s">
        <v>3682</v>
      </c>
      <c r="B821" s="281" t="s">
        <v>1609</v>
      </c>
      <c r="C821" s="282">
        <v>693.84</v>
      </c>
      <c r="D821" s="294" t="s">
        <v>349</v>
      </c>
      <c r="E821" s="283" t="s">
        <v>1300</v>
      </c>
      <c r="F821" s="295"/>
    </row>
    <row r="822" spans="1:6" x14ac:dyDescent="0.2">
      <c r="A822" s="293" t="s">
        <v>3683</v>
      </c>
      <c r="B822" s="281" t="s">
        <v>1610</v>
      </c>
      <c r="C822" s="282">
        <v>353.47</v>
      </c>
      <c r="D822" s="294" t="s">
        <v>349</v>
      </c>
      <c r="E822" s="283" t="s">
        <v>1300</v>
      </c>
      <c r="F822" s="295"/>
    </row>
    <row r="823" spans="1:6" x14ac:dyDescent="0.2">
      <c r="A823" s="293" t="s">
        <v>3684</v>
      </c>
      <c r="B823" s="281" t="s">
        <v>1611</v>
      </c>
      <c r="C823" s="282">
        <v>1256.76</v>
      </c>
      <c r="D823" s="294" t="s">
        <v>349</v>
      </c>
      <c r="E823" s="283" t="s">
        <v>1300</v>
      </c>
      <c r="F823" s="295"/>
    </row>
    <row r="824" spans="1:6" x14ac:dyDescent="0.2">
      <c r="A824" s="293" t="s">
        <v>3685</v>
      </c>
      <c r="B824" s="281" t="s">
        <v>1612</v>
      </c>
      <c r="C824" s="282">
        <v>48608.39</v>
      </c>
      <c r="D824" s="294" t="s">
        <v>349</v>
      </c>
      <c r="E824" s="283" t="s">
        <v>1300</v>
      </c>
      <c r="F824" s="295"/>
    </row>
    <row r="825" spans="1:6" x14ac:dyDescent="0.2">
      <c r="A825" s="293" t="s">
        <v>3686</v>
      </c>
      <c r="B825" s="281" t="s">
        <v>1613</v>
      </c>
      <c r="C825" s="282">
        <v>4086.34</v>
      </c>
      <c r="D825" s="294" t="s">
        <v>349</v>
      </c>
      <c r="E825" s="283" t="s">
        <v>1300</v>
      </c>
      <c r="F825" s="295"/>
    </row>
    <row r="826" spans="1:6" x14ac:dyDescent="0.2">
      <c r="A826" s="293" t="s">
        <v>3687</v>
      </c>
      <c r="B826" s="281" t="s">
        <v>1614</v>
      </c>
      <c r="C826" s="282">
        <v>6991.5</v>
      </c>
      <c r="D826" s="294" t="s">
        <v>349</v>
      </c>
      <c r="E826" s="283" t="s">
        <v>1300</v>
      </c>
      <c r="F826" s="295"/>
    </row>
    <row r="827" spans="1:6" x14ac:dyDescent="0.2">
      <c r="A827" s="293" t="s">
        <v>3688</v>
      </c>
      <c r="B827" s="281" t="s">
        <v>1615</v>
      </c>
      <c r="C827" s="282">
        <v>3965</v>
      </c>
      <c r="D827" s="294" t="s">
        <v>349</v>
      </c>
      <c r="E827" s="283" t="s">
        <v>1300</v>
      </c>
      <c r="F827" s="295"/>
    </row>
    <row r="828" spans="1:6" x14ac:dyDescent="0.2">
      <c r="A828" s="293" t="s">
        <v>3689</v>
      </c>
      <c r="B828" s="281" t="s">
        <v>1616</v>
      </c>
      <c r="C828" s="282">
        <v>21016.93</v>
      </c>
      <c r="D828" s="294" t="s">
        <v>349</v>
      </c>
      <c r="E828" s="283" t="s">
        <v>1300</v>
      </c>
      <c r="F828" s="295"/>
    </row>
    <row r="829" spans="1:6" x14ac:dyDescent="0.2">
      <c r="A829" s="293" t="s">
        <v>3690</v>
      </c>
      <c r="B829" s="281" t="s">
        <v>1617</v>
      </c>
      <c r="C829" s="282">
        <v>759.76</v>
      </c>
      <c r="D829" s="294" t="s">
        <v>349</v>
      </c>
      <c r="E829" s="283" t="s">
        <v>1300</v>
      </c>
      <c r="F829" s="295"/>
    </row>
    <row r="830" spans="1:6" x14ac:dyDescent="0.2">
      <c r="A830" s="293" t="s">
        <v>3691</v>
      </c>
      <c r="B830" s="281" t="s">
        <v>1618</v>
      </c>
      <c r="C830" s="282">
        <v>216.03</v>
      </c>
      <c r="D830" s="294" t="s">
        <v>349</v>
      </c>
      <c r="E830" s="283" t="s">
        <v>1300</v>
      </c>
      <c r="F830" s="295"/>
    </row>
    <row r="831" spans="1:6" x14ac:dyDescent="0.2">
      <c r="A831" s="293" t="s">
        <v>3692</v>
      </c>
      <c r="B831" s="281" t="s">
        <v>1619</v>
      </c>
      <c r="C831" s="282">
        <v>81.430000000000007</v>
      </c>
      <c r="D831" s="294" t="s">
        <v>349</v>
      </c>
      <c r="E831" s="283" t="s">
        <v>1300</v>
      </c>
      <c r="F831" s="295"/>
    </row>
    <row r="832" spans="1:6" x14ac:dyDescent="0.2">
      <c r="A832" s="293" t="s">
        <v>3693</v>
      </c>
      <c r="B832" s="281" t="s">
        <v>1620</v>
      </c>
      <c r="C832" s="282">
        <v>730.26</v>
      </c>
      <c r="D832" s="294" t="s">
        <v>349</v>
      </c>
      <c r="E832" s="283" t="s">
        <v>1300</v>
      </c>
      <c r="F832" s="295"/>
    </row>
    <row r="833" spans="1:6" x14ac:dyDescent="0.2">
      <c r="A833" s="293" t="s">
        <v>3694</v>
      </c>
      <c r="B833" s="281" t="s">
        <v>1621</v>
      </c>
      <c r="C833" s="282">
        <v>103.04</v>
      </c>
      <c r="D833" s="294" t="s">
        <v>349</v>
      </c>
      <c r="E833" s="283" t="s">
        <v>1300</v>
      </c>
      <c r="F833" s="295"/>
    </row>
    <row r="834" spans="1:6" x14ac:dyDescent="0.2">
      <c r="A834" s="293" t="s">
        <v>3695</v>
      </c>
      <c r="B834" s="281" t="s">
        <v>1622</v>
      </c>
      <c r="C834" s="282">
        <v>124.66</v>
      </c>
      <c r="D834" s="294" t="s">
        <v>349</v>
      </c>
      <c r="E834" s="283" t="s">
        <v>1300</v>
      </c>
      <c r="F834" s="295"/>
    </row>
    <row r="835" spans="1:6" x14ac:dyDescent="0.2">
      <c r="A835" s="293" t="s">
        <v>3696</v>
      </c>
      <c r="B835" s="281" t="s">
        <v>1623</v>
      </c>
      <c r="C835" s="282">
        <v>87.31</v>
      </c>
      <c r="D835" s="294" t="s">
        <v>349</v>
      </c>
      <c r="E835" s="283" t="s">
        <v>1300</v>
      </c>
      <c r="F835" s="295"/>
    </row>
    <row r="836" spans="1:6" x14ac:dyDescent="0.2">
      <c r="A836" s="293" t="s">
        <v>3697</v>
      </c>
      <c r="B836" s="281" t="s">
        <v>1624</v>
      </c>
      <c r="C836" s="282">
        <v>199.26</v>
      </c>
      <c r="D836" s="294" t="s">
        <v>349</v>
      </c>
      <c r="E836" s="283" t="s">
        <v>1300</v>
      </c>
      <c r="F836" s="295"/>
    </row>
    <row r="837" spans="1:6" x14ac:dyDescent="0.2">
      <c r="A837" s="293" t="s">
        <v>3698</v>
      </c>
      <c r="B837" s="281" t="s">
        <v>1625</v>
      </c>
      <c r="C837" s="282">
        <v>194.54</v>
      </c>
      <c r="D837" s="294" t="s">
        <v>349</v>
      </c>
      <c r="E837" s="283" t="s">
        <v>1300</v>
      </c>
      <c r="F837" s="295"/>
    </row>
    <row r="838" spans="1:6" x14ac:dyDescent="0.2">
      <c r="A838" s="293" t="s">
        <v>3699</v>
      </c>
      <c r="B838" s="281" t="s">
        <v>1626</v>
      </c>
      <c r="C838" s="282">
        <v>108643.94</v>
      </c>
      <c r="D838" s="294" t="s">
        <v>349</v>
      </c>
      <c r="E838" s="283" t="s">
        <v>1300</v>
      </c>
      <c r="F838" s="295"/>
    </row>
    <row r="839" spans="1:6" x14ac:dyDescent="0.2">
      <c r="A839" s="293" t="s">
        <v>3700</v>
      </c>
      <c r="B839" s="281" t="s">
        <v>1627</v>
      </c>
      <c r="C839" s="282">
        <v>98805.74</v>
      </c>
      <c r="D839" s="294" t="s">
        <v>349</v>
      </c>
      <c r="E839" s="283" t="s">
        <v>1300</v>
      </c>
      <c r="F839" s="295"/>
    </row>
    <row r="840" spans="1:6" x14ac:dyDescent="0.2">
      <c r="A840" s="293" t="s">
        <v>3701</v>
      </c>
      <c r="B840" s="281" t="s">
        <v>1628</v>
      </c>
      <c r="C840" s="282">
        <v>67.83</v>
      </c>
      <c r="D840" s="294" t="s">
        <v>349</v>
      </c>
      <c r="E840" s="283" t="s">
        <v>1300</v>
      </c>
      <c r="F840" s="295"/>
    </row>
    <row r="841" spans="1:6" x14ac:dyDescent="0.2">
      <c r="A841" s="293" t="s">
        <v>3702</v>
      </c>
      <c r="B841" s="281" t="s">
        <v>1629</v>
      </c>
      <c r="C841" s="282">
        <v>72.31</v>
      </c>
      <c r="D841" s="294" t="s">
        <v>349</v>
      </c>
      <c r="E841" s="283" t="s">
        <v>1300</v>
      </c>
      <c r="F841" s="295"/>
    </row>
    <row r="842" spans="1:6" x14ac:dyDescent="0.2">
      <c r="A842" s="293" t="s">
        <v>3703</v>
      </c>
      <c r="B842" s="281" t="s">
        <v>1630</v>
      </c>
      <c r="C842" s="282">
        <v>60.04</v>
      </c>
      <c r="D842" s="294" t="s">
        <v>349</v>
      </c>
      <c r="E842" s="283" t="s">
        <v>1300</v>
      </c>
      <c r="F842" s="295"/>
    </row>
    <row r="843" spans="1:6" x14ac:dyDescent="0.2">
      <c r="A843" s="293" t="s">
        <v>3704</v>
      </c>
      <c r="B843" s="281" t="s">
        <v>1631</v>
      </c>
      <c r="C843" s="282">
        <v>135.28</v>
      </c>
      <c r="D843" s="294" t="s">
        <v>349</v>
      </c>
      <c r="E843" s="283" t="s">
        <v>1300</v>
      </c>
      <c r="F843" s="295"/>
    </row>
    <row r="844" spans="1:6" x14ac:dyDescent="0.2">
      <c r="A844" s="293" t="s">
        <v>3705</v>
      </c>
      <c r="B844" s="281" t="s">
        <v>1632</v>
      </c>
      <c r="C844" s="282">
        <v>67.69</v>
      </c>
      <c r="D844" s="294" t="s">
        <v>349</v>
      </c>
      <c r="E844" s="283" t="s">
        <v>1300</v>
      </c>
      <c r="F844" s="295"/>
    </row>
    <row r="845" spans="1:6" x14ac:dyDescent="0.2">
      <c r="A845" s="293" t="s">
        <v>3706</v>
      </c>
      <c r="B845" s="281" t="s">
        <v>1633</v>
      </c>
      <c r="C845" s="282">
        <v>1371.49</v>
      </c>
      <c r="D845" s="294" t="s">
        <v>349</v>
      </c>
      <c r="E845" s="283" t="s">
        <v>1300</v>
      </c>
      <c r="F845" s="295"/>
    </row>
    <row r="846" spans="1:6" x14ac:dyDescent="0.2">
      <c r="A846" s="293" t="s">
        <v>3707</v>
      </c>
      <c r="B846" s="281" t="s">
        <v>1634</v>
      </c>
      <c r="C846" s="282">
        <v>6295.15</v>
      </c>
      <c r="D846" s="294" t="s">
        <v>349</v>
      </c>
      <c r="E846" s="283" t="s">
        <v>1300</v>
      </c>
      <c r="F846" s="295"/>
    </row>
    <row r="847" spans="1:6" x14ac:dyDescent="0.2">
      <c r="A847" s="293" t="s">
        <v>3708</v>
      </c>
      <c r="B847" s="281" t="s">
        <v>1635</v>
      </c>
      <c r="C847" s="282">
        <v>4567.12</v>
      </c>
      <c r="D847" s="294" t="s">
        <v>349</v>
      </c>
      <c r="E847" s="283" t="s">
        <v>1300</v>
      </c>
      <c r="F847" s="295"/>
    </row>
    <row r="848" spans="1:6" x14ac:dyDescent="0.2">
      <c r="A848" s="293" t="s">
        <v>3709</v>
      </c>
      <c r="B848" s="281" t="s">
        <v>1636</v>
      </c>
      <c r="C848" s="282">
        <v>83.56</v>
      </c>
      <c r="D848" s="294" t="s">
        <v>349</v>
      </c>
      <c r="E848" s="283" t="s">
        <v>1300</v>
      </c>
      <c r="F848" s="295"/>
    </row>
    <row r="849" spans="1:6" x14ac:dyDescent="0.2">
      <c r="A849" s="293" t="s">
        <v>3710</v>
      </c>
      <c r="B849" s="281" t="s">
        <v>1637</v>
      </c>
      <c r="C849" s="282">
        <v>70.66</v>
      </c>
      <c r="D849" s="294" t="s">
        <v>349</v>
      </c>
      <c r="E849" s="283" t="s">
        <v>1300</v>
      </c>
      <c r="F849" s="295"/>
    </row>
    <row r="850" spans="1:6" x14ac:dyDescent="0.2">
      <c r="A850" s="293" t="s">
        <v>3711</v>
      </c>
      <c r="B850" s="281" t="s">
        <v>1638</v>
      </c>
      <c r="C850" s="282">
        <v>204.03</v>
      </c>
      <c r="D850" s="294" t="s">
        <v>349</v>
      </c>
      <c r="E850" s="283" t="s">
        <v>1300</v>
      </c>
      <c r="F850" s="295"/>
    </row>
    <row r="851" spans="1:6" x14ac:dyDescent="0.2">
      <c r="A851" s="293" t="s">
        <v>3712</v>
      </c>
      <c r="B851" s="281" t="s">
        <v>1639</v>
      </c>
      <c r="C851" s="282">
        <v>44.65</v>
      </c>
      <c r="D851" s="294" t="s">
        <v>349</v>
      </c>
      <c r="E851" s="283" t="s">
        <v>1300</v>
      </c>
      <c r="F851" s="295"/>
    </row>
    <row r="852" spans="1:6" x14ac:dyDescent="0.2">
      <c r="A852" s="293" t="s">
        <v>3713</v>
      </c>
      <c r="B852" s="281" t="s">
        <v>1640</v>
      </c>
      <c r="C852" s="282">
        <v>56.27</v>
      </c>
      <c r="D852" s="294" t="s">
        <v>349</v>
      </c>
      <c r="E852" s="283" t="s">
        <v>1300</v>
      </c>
      <c r="F852" s="295"/>
    </row>
    <row r="853" spans="1:6" x14ac:dyDescent="0.2">
      <c r="A853" s="293" t="s">
        <v>3714</v>
      </c>
      <c r="B853" s="281" t="s">
        <v>1641</v>
      </c>
      <c r="C853" s="282">
        <v>26.65</v>
      </c>
      <c r="D853" s="294" t="s">
        <v>349</v>
      </c>
      <c r="E853" s="283" t="s">
        <v>1300</v>
      </c>
      <c r="F853" s="295"/>
    </row>
    <row r="854" spans="1:6" x14ac:dyDescent="0.2">
      <c r="A854" s="293" t="s">
        <v>3715</v>
      </c>
      <c r="B854" s="281" t="s">
        <v>1642</v>
      </c>
      <c r="C854" s="282">
        <v>35.090000000000003</v>
      </c>
      <c r="D854" s="294" t="s">
        <v>349</v>
      </c>
      <c r="E854" s="283" t="s">
        <v>1300</v>
      </c>
      <c r="F854" s="295"/>
    </row>
    <row r="855" spans="1:6" x14ac:dyDescent="0.2">
      <c r="A855" s="293" t="s">
        <v>3716</v>
      </c>
      <c r="B855" s="281" t="s">
        <v>1643</v>
      </c>
      <c r="C855" s="282">
        <v>651.04999999999995</v>
      </c>
      <c r="D855" s="294" t="s">
        <v>349</v>
      </c>
      <c r="E855" s="283" t="s">
        <v>1300</v>
      </c>
      <c r="F855" s="295"/>
    </row>
    <row r="856" spans="1:6" x14ac:dyDescent="0.2">
      <c r="A856" s="293" t="s">
        <v>3717</v>
      </c>
      <c r="B856" s="281" t="s">
        <v>1644</v>
      </c>
      <c r="C856" s="282">
        <v>369.63</v>
      </c>
      <c r="D856" s="294" t="s">
        <v>349</v>
      </c>
      <c r="E856" s="283" t="s">
        <v>1300</v>
      </c>
      <c r="F856" s="295"/>
    </row>
    <row r="857" spans="1:6" x14ac:dyDescent="0.2">
      <c r="A857" s="293" t="s">
        <v>3718</v>
      </c>
      <c r="B857" s="281" t="s">
        <v>1645</v>
      </c>
      <c r="C857" s="282">
        <v>618.87</v>
      </c>
      <c r="D857" s="294" t="s">
        <v>349</v>
      </c>
      <c r="E857" s="283" t="s">
        <v>1300</v>
      </c>
      <c r="F857" s="295"/>
    </row>
    <row r="858" spans="1:6" x14ac:dyDescent="0.2">
      <c r="A858" s="293" t="s">
        <v>3719</v>
      </c>
      <c r="B858" s="281" t="s">
        <v>1646</v>
      </c>
      <c r="C858" s="282">
        <v>2719.81</v>
      </c>
      <c r="D858" s="294" t="s">
        <v>349</v>
      </c>
      <c r="E858" s="283" t="s">
        <v>1300</v>
      </c>
      <c r="F858" s="295"/>
    </row>
    <row r="859" spans="1:6" x14ac:dyDescent="0.2">
      <c r="A859" s="293" t="s">
        <v>3720</v>
      </c>
      <c r="B859" s="281" t="s">
        <v>1647</v>
      </c>
      <c r="C859" s="282">
        <v>306.02999999999997</v>
      </c>
      <c r="D859" s="294" t="s">
        <v>349</v>
      </c>
      <c r="E859" s="283" t="s">
        <v>1300</v>
      </c>
      <c r="F859" s="295"/>
    </row>
    <row r="860" spans="1:6" x14ac:dyDescent="0.2">
      <c r="A860" s="293" t="s">
        <v>3721</v>
      </c>
      <c r="B860" s="281" t="s">
        <v>1648</v>
      </c>
      <c r="C860" s="282">
        <v>143.75</v>
      </c>
      <c r="D860" s="294" t="s">
        <v>349</v>
      </c>
      <c r="E860" s="283" t="s">
        <v>1300</v>
      </c>
      <c r="F860" s="295"/>
    </row>
    <row r="861" spans="1:6" x14ac:dyDescent="0.2">
      <c r="A861" s="293" t="s">
        <v>3722</v>
      </c>
      <c r="B861" s="281" t="s">
        <v>1649</v>
      </c>
      <c r="C861" s="282">
        <v>5734.38</v>
      </c>
      <c r="D861" s="294" t="s">
        <v>349</v>
      </c>
      <c r="E861" s="283" t="s">
        <v>1300</v>
      </c>
      <c r="F861" s="295"/>
    </row>
    <row r="862" spans="1:6" x14ac:dyDescent="0.2">
      <c r="A862" s="293" t="s">
        <v>3723</v>
      </c>
      <c r="B862" s="281" t="s">
        <v>1650</v>
      </c>
      <c r="C862" s="282">
        <v>3285.83</v>
      </c>
      <c r="D862" s="294" t="s">
        <v>349</v>
      </c>
      <c r="E862" s="283" t="s">
        <v>1300</v>
      </c>
      <c r="F862" s="295"/>
    </row>
    <row r="863" spans="1:6" x14ac:dyDescent="0.2">
      <c r="A863" s="293" t="s">
        <v>3724</v>
      </c>
      <c r="B863" s="281" t="s">
        <v>1651</v>
      </c>
      <c r="C863" s="282">
        <v>36535.96</v>
      </c>
      <c r="D863" s="294" t="s">
        <v>349</v>
      </c>
      <c r="E863" s="283" t="s">
        <v>1300</v>
      </c>
      <c r="F863" s="295"/>
    </row>
    <row r="864" spans="1:6" x14ac:dyDescent="0.2">
      <c r="A864" s="293" t="s">
        <v>3725</v>
      </c>
      <c r="B864" s="281" t="s">
        <v>1652</v>
      </c>
      <c r="C864" s="282">
        <v>11620.36</v>
      </c>
      <c r="D864" s="294" t="s">
        <v>349</v>
      </c>
      <c r="E864" s="283" t="s">
        <v>1300</v>
      </c>
      <c r="F864" s="295"/>
    </row>
    <row r="865" spans="1:6" x14ac:dyDescent="0.2">
      <c r="A865" s="293" t="s">
        <v>3726</v>
      </c>
      <c r="B865" s="281" t="s">
        <v>1653</v>
      </c>
      <c r="C865" s="282">
        <v>2015.16</v>
      </c>
      <c r="D865" s="294" t="s">
        <v>349</v>
      </c>
      <c r="E865" s="283" t="s">
        <v>1300</v>
      </c>
      <c r="F865" s="295"/>
    </row>
    <row r="866" spans="1:6" x14ac:dyDescent="0.2">
      <c r="A866" s="293" t="s">
        <v>3727</v>
      </c>
      <c r="B866" s="281" t="s">
        <v>2957</v>
      </c>
      <c r="C866" s="282">
        <v>2219.59</v>
      </c>
      <c r="D866" s="294" t="s">
        <v>349</v>
      </c>
      <c r="E866" s="283" t="s">
        <v>1300</v>
      </c>
      <c r="F866" s="295"/>
    </row>
    <row r="867" spans="1:6" x14ac:dyDescent="0.2">
      <c r="A867" s="293" t="s">
        <v>3728</v>
      </c>
      <c r="B867" s="281" t="s">
        <v>1654</v>
      </c>
      <c r="C867" s="282">
        <v>6887.9</v>
      </c>
      <c r="D867" s="294" t="s">
        <v>349</v>
      </c>
      <c r="E867" s="283" t="s">
        <v>1300</v>
      </c>
      <c r="F867" s="295"/>
    </row>
    <row r="868" spans="1:6" x14ac:dyDescent="0.2">
      <c r="A868" s="293" t="s">
        <v>3729</v>
      </c>
      <c r="B868" s="281" t="s">
        <v>1655</v>
      </c>
      <c r="C868" s="282">
        <v>2010</v>
      </c>
      <c r="D868" s="294" t="s">
        <v>349</v>
      </c>
      <c r="E868" s="283" t="s">
        <v>1300</v>
      </c>
      <c r="F868" s="295"/>
    </row>
    <row r="869" spans="1:6" x14ac:dyDescent="0.2">
      <c r="A869" s="293" t="s">
        <v>3730</v>
      </c>
      <c r="B869" s="281" t="s">
        <v>1656</v>
      </c>
      <c r="C869" s="282">
        <v>2576.42</v>
      </c>
      <c r="D869" s="294" t="s">
        <v>349</v>
      </c>
      <c r="E869" s="283" t="s">
        <v>1300</v>
      </c>
      <c r="F869" s="295"/>
    </row>
    <row r="870" spans="1:6" x14ac:dyDescent="0.2">
      <c r="A870" s="293" t="s">
        <v>3731</v>
      </c>
      <c r="B870" s="281" t="s">
        <v>1657</v>
      </c>
      <c r="C870" s="282">
        <v>2853.7</v>
      </c>
      <c r="D870" s="294" t="s">
        <v>349</v>
      </c>
      <c r="E870" s="283" t="s">
        <v>1300</v>
      </c>
      <c r="F870" s="295"/>
    </row>
    <row r="871" spans="1:6" x14ac:dyDescent="0.2">
      <c r="A871" s="293" t="s">
        <v>3732</v>
      </c>
      <c r="B871" s="281" t="s">
        <v>1658</v>
      </c>
      <c r="C871" s="282">
        <v>1952.54</v>
      </c>
      <c r="D871" s="294" t="s">
        <v>349</v>
      </c>
      <c r="E871" s="283" t="s">
        <v>1300</v>
      </c>
      <c r="F871" s="295"/>
    </row>
    <row r="872" spans="1:6" x14ac:dyDescent="0.2">
      <c r="A872" s="293" t="s">
        <v>3733</v>
      </c>
      <c r="B872" s="281" t="s">
        <v>1659</v>
      </c>
      <c r="C872" s="282">
        <v>8168.29</v>
      </c>
      <c r="D872" s="294" t="s">
        <v>349</v>
      </c>
      <c r="E872" s="283" t="s">
        <v>1300</v>
      </c>
      <c r="F872" s="295"/>
    </row>
    <row r="873" spans="1:6" x14ac:dyDescent="0.2">
      <c r="A873" s="293" t="s">
        <v>3734</v>
      </c>
      <c r="B873" s="281" t="s">
        <v>1660</v>
      </c>
      <c r="C873" s="282">
        <v>2899.91</v>
      </c>
      <c r="D873" s="294" t="s">
        <v>349</v>
      </c>
      <c r="E873" s="283" t="s">
        <v>1300</v>
      </c>
      <c r="F873" s="295"/>
    </row>
    <row r="874" spans="1:6" x14ac:dyDescent="0.2">
      <c r="A874" s="293" t="s">
        <v>3735</v>
      </c>
      <c r="B874" s="281" t="s">
        <v>1661</v>
      </c>
      <c r="C874" s="282">
        <v>5251.52</v>
      </c>
      <c r="D874" s="294" t="s">
        <v>349</v>
      </c>
      <c r="E874" s="283" t="s">
        <v>1300</v>
      </c>
      <c r="F874" s="295"/>
    </row>
    <row r="875" spans="1:6" x14ac:dyDescent="0.2">
      <c r="A875" s="293" t="s">
        <v>3736</v>
      </c>
      <c r="B875" s="281" t="s">
        <v>1662</v>
      </c>
      <c r="C875" s="282">
        <v>1964.09</v>
      </c>
      <c r="D875" s="294" t="s">
        <v>349</v>
      </c>
      <c r="E875" s="283" t="s">
        <v>1300</v>
      </c>
      <c r="F875" s="295"/>
    </row>
    <row r="876" spans="1:6" x14ac:dyDescent="0.2">
      <c r="A876" s="293" t="s">
        <v>3737</v>
      </c>
      <c r="B876" s="281" t="s">
        <v>1663</v>
      </c>
      <c r="C876" s="282">
        <v>924.27</v>
      </c>
      <c r="D876" s="294" t="s">
        <v>349</v>
      </c>
      <c r="E876" s="283" t="s">
        <v>1300</v>
      </c>
      <c r="F876" s="295"/>
    </row>
    <row r="877" spans="1:6" x14ac:dyDescent="0.2">
      <c r="A877" s="293" t="s">
        <v>3738</v>
      </c>
      <c r="B877" s="281" t="s">
        <v>1664</v>
      </c>
      <c r="C877" s="282">
        <v>22379.77</v>
      </c>
      <c r="D877" s="294" t="s">
        <v>349</v>
      </c>
      <c r="E877" s="283" t="s">
        <v>1300</v>
      </c>
      <c r="F877" s="295"/>
    </row>
    <row r="878" spans="1:6" x14ac:dyDescent="0.2">
      <c r="A878" s="293" t="s">
        <v>3739</v>
      </c>
      <c r="B878" s="281" t="s">
        <v>1665</v>
      </c>
      <c r="C878" s="282">
        <v>275.79000000000002</v>
      </c>
      <c r="D878" s="294" t="s">
        <v>349</v>
      </c>
      <c r="E878" s="283" t="s">
        <v>1300</v>
      </c>
      <c r="F878" s="295"/>
    </row>
    <row r="879" spans="1:6" x14ac:dyDescent="0.2">
      <c r="A879" s="293" t="s">
        <v>3740</v>
      </c>
      <c r="B879" s="281" t="s">
        <v>1666</v>
      </c>
      <c r="C879" s="282">
        <v>311.74</v>
      </c>
      <c r="D879" s="294" t="s">
        <v>349</v>
      </c>
      <c r="E879" s="283" t="s">
        <v>1300</v>
      </c>
      <c r="F879" s="295"/>
    </row>
    <row r="880" spans="1:6" x14ac:dyDescent="0.2">
      <c r="A880" s="293" t="s">
        <v>3741</v>
      </c>
      <c r="B880" s="281" t="s">
        <v>1667</v>
      </c>
      <c r="C880" s="282">
        <v>859.93</v>
      </c>
      <c r="D880" s="294" t="s">
        <v>349</v>
      </c>
      <c r="E880" s="283" t="s">
        <v>1300</v>
      </c>
      <c r="F880" s="295"/>
    </row>
    <row r="881" spans="1:6" x14ac:dyDescent="0.2">
      <c r="A881" s="293" t="s">
        <v>3742</v>
      </c>
      <c r="B881" s="281" t="s">
        <v>1668</v>
      </c>
      <c r="C881" s="282">
        <v>872.39</v>
      </c>
      <c r="D881" s="294" t="s">
        <v>349</v>
      </c>
      <c r="E881" s="283" t="s">
        <v>1300</v>
      </c>
      <c r="F881" s="295"/>
    </row>
    <row r="882" spans="1:6" x14ac:dyDescent="0.2">
      <c r="A882" s="293" t="s">
        <v>3743</v>
      </c>
      <c r="B882" s="281" t="s">
        <v>1669</v>
      </c>
      <c r="C882" s="282">
        <v>366.97</v>
      </c>
      <c r="D882" s="294" t="s">
        <v>349</v>
      </c>
      <c r="E882" s="283" t="s">
        <v>1300</v>
      </c>
      <c r="F882" s="295"/>
    </row>
    <row r="883" spans="1:6" x14ac:dyDescent="0.2">
      <c r="A883" s="293" t="s">
        <v>3744</v>
      </c>
      <c r="B883" s="281" t="s">
        <v>1670</v>
      </c>
      <c r="C883" s="282">
        <v>13548.52</v>
      </c>
      <c r="D883" s="294" t="s">
        <v>349</v>
      </c>
      <c r="E883" s="283" t="s">
        <v>1300</v>
      </c>
      <c r="F883" s="295"/>
    </row>
    <row r="884" spans="1:6" x14ac:dyDescent="0.2">
      <c r="A884" s="293" t="s">
        <v>3745</v>
      </c>
      <c r="B884" s="281" t="s">
        <v>1671</v>
      </c>
      <c r="C884" s="282">
        <v>404.14</v>
      </c>
      <c r="D884" s="294" t="s">
        <v>349</v>
      </c>
      <c r="E884" s="283" t="s">
        <v>1300</v>
      </c>
      <c r="F884" s="295"/>
    </row>
    <row r="885" spans="1:6" x14ac:dyDescent="0.2">
      <c r="A885" s="293" t="s">
        <v>3746</v>
      </c>
      <c r="B885" s="281" t="s">
        <v>1672</v>
      </c>
      <c r="C885" s="282">
        <v>482.27</v>
      </c>
      <c r="D885" s="294" t="s">
        <v>349</v>
      </c>
      <c r="E885" s="283" t="s">
        <v>1300</v>
      </c>
      <c r="F885" s="295"/>
    </row>
    <row r="886" spans="1:6" x14ac:dyDescent="0.2">
      <c r="A886" s="293" t="s">
        <v>3747</v>
      </c>
      <c r="B886" s="281" t="s">
        <v>1673</v>
      </c>
      <c r="C886" s="282">
        <v>2334.67</v>
      </c>
      <c r="D886" s="294" t="s">
        <v>349</v>
      </c>
      <c r="E886" s="283" t="s">
        <v>1300</v>
      </c>
      <c r="F886" s="295"/>
    </row>
    <row r="887" spans="1:6" x14ac:dyDescent="0.2">
      <c r="A887" s="293" t="s">
        <v>3748</v>
      </c>
      <c r="B887" s="281" t="s">
        <v>1674</v>
      </c>
      <c r="C887" s="282">
        <v>4361.49</v>
      </c>
      <c r="D887" s="294" t="s">
        <v>349</v>
      </c>
      <c r="E887" s="283" t="s">
        <v>1300</v>
      </c>
      <c r="F887" s="295"/>
    </row>
    <row r="888" spans="1:6" x14ac:dyDescent="0.2">
      <c r="A888" s="293" t="s">
        <v>3749</v>
      </c>
      <c r="B888" s="281" t="s">
        <v>1675</v>
      </c>
      <c r="C888" s="282">
        <v>1363.8</v>
      </c>
      <c r="D888" s="294" t="s">
        <v>349</v>
      </c>
      <c r="E888" s="283" t="s">
        <v>1300</v>
      </c>
      <c r="F888" s="295"/>
    </row>
    <row r="889" spans="1:6" x14ac:dyDescent="0.2">
      <c r="A889" s="293" t="s">
        <v>3750</v>
      </c>
      <c r="B889" s="281" t="s">
        <v>1676</v>
      </c>
      <c r="C889" s="282">
        <v>4822.2700000000004</v>
      </c>
      <c r="D889" s="294" t="s">
        <v>349</v>
      </c>
      <c r="E889" s="283" t="s">
        <v>1300</v>
      </c>
      <c r="F889" s="295"/>
    </row>
    <row r="890" spans="1:6" x14ac:dyDescent="0.2">
      <c r="A890" s="293" t="s">
        <v>3751</v>
      </c>
      <c r="B890" s="281" t="s">
        <v>1677</v>
      </c>
      <c r="C890" s="282">
        <v>72613.19</v>
      </c>
      <c r="D890" s="294" t="s">
        <v>349</v>
      </c>
      <c r="E890" s="283" t="s">
        <v>1300</v>
      </c>
      <c r="F890" s="295"/>
    </row>
    <row r="891" spans="1:6" x14ac:dyDescent="0.2">
      <c r="A891" s="293" t="s">
        <v>3752</v>
      </c>
      <c r="B891" s="281" t="s">
        <v>1678</v>
      </c>
      <c r="C891" s="282">
        <v>1477</v>
      </c>
      <c r="D891" s="294" t="s">
        <v>349</v>
      </c>
      <c r="E891" s="283" t="s">
        <v>1300</v>
      </c>
      <c r="F891" s="295"/>
    </row>
    <row r="892" spans="1:6" x14ac:dyDescent="0.2">
      <c r="A892" s="293" t="s">
        <v>3753</v>
      </c>
      <c r="B892" s="281" t="s">
        <v>1679</v>
      </c>
      <c r="C892" s="282">
        <v>720.21</v>
      </c>
      <c r="D892" s="294" t="s">
        <v>349</v>
      </c>
      <c r="E892" s="283" t="s">
        <v>1300</v>
      </c>
      <c r="F892" s="295"/>
    </row>
    <row r="893" spans="1:6" x14ac:dyDescent="0.2">
      <c r="A893" s="293" t="s">
        <v>3754</v>
      </c>
      <c r="B893" s="281" t="s">
        <v>1680</v>
      </c>
      <c r="C893" s="282">
        <v>6005.84</v>
      </c>
      <c r="D893" s="294" t="s">
        <v>349</v>
      </c>
      <c r="E893" s="283" t="s">
        <v>1300</v>
      </c>
      <c r="F893" s="295"/>
    </row>
    <row r="894" spans="1:6" x14ac:dyDescent="0.2">
      <c r="A894" s="293" t="s">
        <v>3755</v>
      </c>
      <c r="B894" s="281" t="s">
        <v>1681</v>
      </c>
      <c r="C894" s="282">
        <v>8410.1299999999992</v>
      </c>
      <c r="D894" s="294" t="s">
        <v>349</v>
      </c>
      <c r="E894" s="283" t="s">
        <v>1300</v>
      </c>
      <c r="F894" s="295"/>
    </row>
    <row r="895" spans="1:6" x14ac:dyDescent="0.2">
      <c r="A895" s="293" t="s">
        <v>3756</v>
      </c>
      <c r="B895" s="281" t="s">
        <v>1682</v>
      </c>
      <c r="C895" s="282">
        <v>665098.88</v>
      </c>
      <c r="D895" s="294" t="s">
        <v>349</v>
      </c>
      <c r="E895" s="283" t="s">
        <v>1300</v>
      </c>
      <c r="F895" s="295"/>
    </row>
    <row r="896" spans="1:6" x14ac:dyDescent="0.2">
      <c r="A896" s="293" t="s">
        <v>3757</v>
      </c>
      <c r="B896" s="281" t="s">
        <v>1683</v>
      </c>
      <c r="C896" s="282">
        <v>826.98</v>
      </c>
      <c r="D896" s="294" t="s">
        <v>349</v>
      </c>
      <c r="E896" s="283" t="s">
        <v>1300</v>
      </c>
      <c r="F896" s="295"/>
    </row>
    <row r="897" spans="1:6" x14ac:dyDescent="0.2">
      <c r="A897" s="293" t="s">
        <v>3758</v>
      </c>
      <c r="B897" s="281" t="s">
        <v>1684</v>
      </c>
      <c r="C897" s="282">
        <v>604.64</v>
      </c>
      <c r="D897" s="294" t="s">
        <v>349</v>
      </c>
      <c r="E897" s="283" t="s">
        <v>1300</v>
      </c>
      <c r="F897" s="295"/>
    </row>
    <row r="898" spans="1:6" x14ac:dyDescent="0.2">
      <c r="A898" s="293" t="s">
        <v>3759</v>
      </c>
      <c r="B898" s="281" t="s">
        <v>1685</v>
      </c>
      <c r="C898" s="282">
        <v>160.56</v>
      </c>
      <c r="D898" s="294" t="s">
        <v>349</v>
      </c>
      <c r="E898" s="283" t="s">
        <v>1300</v>
      </c>
      <c r="F898" s="295"/>
    </row>
    <row r="899" spans="1:6" x14ac:dyDescent="0.2">
      <c r="A899" s="293" t="s">
        <v>3760</v>
      </c>
      <c r="B899" s="281" t="s">
        <v>1686</v>
      </c>
      <c r="C899" s="282">
        <v>735.2</v>
      </c>
      <c r="D899" s="294" t="s">
        <v>349</v>
      </c>
      <c r="E899" s="283" t="s">
        <v>1300</v>
      </c>
      <c r="F899" s="295"/>
    </row>
    <row r="900" spans="1:6" x14ac:dyDescent="0.2">
      <c r="A900" s="293" t="s">
        <v>3761</v>
      </c>
      <c r="B900" s="281" t="s">
        <v>1687</v>
      </c>
      <c r="C900" s="282">
        <v>510.92</v>
      </c>
      <c r="D900" s="294" t="s">
        <v>349</v>
      </c>
      <c r="E900" s="283" t="s">
        <v>1300</v>
      </c>
      <c r="F900" s="295"/>
    </row>
    <row r="901" spans="1:6" x14ac:dyDescent="0.2">
      <c r="A901" s="293" t="s">
        <v>3762</v>
      </c>
      <c r="B901" s="281" t="s">
        <v>1688</v>
      </c>
      <c r="C901" s="282">
        <v>1466.91</v>
      </c>
      <c r="D901" s="294" t="s">
        <v>349</v>
      </c>
      <c r="E901" s="283" t="s">
        <v>1300</v>
      </c>
      <c r="F901" s="295"/>
    </row>
    <row r="902" spans="1:6" x14ac:dyDescent="0.2">
      <c r="A902" s="293" t="s">
        <v>3763</v>
      </c>
      <c r="B902" s="281" t="s">
        <v>1689</v>
      </c>
      <c r="C902" s="282">
        <v>515.1</v>
      </c>
      <c r="D902" s="294" t="s">
        <v>349</v>
      </c>
      <c r="E902" s="283" t="s">
        <v>1300</v>
      </c>
      <c r="F902" s="295"/>
    </row>
    <row r="903" spans="1:6" x14ac:dyDescent="0.2">
      <c r="A903" s="293" t="s">
        <v>3764</v>
      </c>
      <c r="B903" s="281" t="s">
        <v>1690</v>
      </c>
      <c r="C903" s="282">
        <v>1684.44</v>
      </c>
      <c r="D903" s="294" t="s">
        <v>349</v>
      </c>
      <c r="E903" s="283" t="s">
        <v>1300</v>
      </c>
      <c r="F903" s="295"/>
    </row>
    <row r="904" spans="1:6" x14ac:dyDescent="0.2">
      <c r="A904" s="293" t="s">
        <v>3765</v>
      </c>
      <c r="B904" s="281" t="s">
        <v>1691</v>
      </c>
      <c r="C904" s="282">
        <v>698.12</v>
      </c>
      <c r="D904" s="294" t="s">
        <v>349</v>
      </c>
      <c r="E904" s="283" t="s">
        <v>1300</v>
      </c>
      <c r="F904" s="295"/>
    </row>
    <row r="905" spans="1:6" x14ac:dyDescent="0.2">
      <c r="A905" s="293" t="s">
        <v>3766</v>
      </c>
      <c r="B905" s="281" t="s">
        <v>1692</v>
      </c>
      <c r="C905" s="282">
        <v>843.4</v>
      </c>
      <c r="D905" s="294" t="s">
        <v>349</v>
      </c>
      <c r="E905" s="283" t="s">
        <v>1300</v>
      </c>
      <c r="F905" s="295"/>
    </row>
    <row r="906" spans="1:6" x14ac:dyDescent="0.2">
      <c r="A906" s="293" t="s">
        <v>3767</v>
      </c>
      <c r="B906" s="281" t="s">
        <v>1693</v>
      </c>
      <c r="C906" s="282">
        <v>1010.81</v>
      </c>
      <c r="D906" s="294" t="s">
        <v>349</v>
      </c>
      <c r="E906" s="283" t="s">
        <v>1300</v>
      </c>
      <c r="F906" s="295"/>
    </row>
    <row r="907" spans="1:6" x14ac:dyDescent="0.2">
      <c r="A907" s="293" t="s">
        <v>3768</v>
      </c>
      <c r="B907" s="281" t="s">
        <v>1694</v>
      </c>
      <c r="C907" s="282">
        <v>1733.36</v>
      </c>
      <c r="D907" s="294" t="s">
        <v>349</v>
      </c>
      <c r="E907" s="283" t="s">
        <v>1300</v>
      </c>
      <c r="F907" s="295"/>
    </row>
    <row r="908" spans="1:6" x14ac:dyDescent="0.2">
      <c r="A908" s="293" t="s">
        <v>3769</v>
      </c>
      <c r="B908" s="281" t="s">
        <v>1695</v>
      </c>
      <c r="C908" s="282">
        <v>582.38</v>
      </c>
      <c r="D908" s="294" t="s">
        <v>349</v>
      </c>
      <c r="E908" s="283" t="s">
        <v>1300</v>
      </c>
      <c r="F908" s="295"/>
    </row>
    <row r="909" spans="1:6" x14ac:dyDescent="0.2">
      <c r="A909" s="293" t="s">
        <v>3770</v>
      </c>
      <c r="B909" s="281" t="s">
        <v>1696</v>
      </c>
      <c r="C909" s="282">
        <v>405.47</v>
      </c>
      <c r="D909" s="294" t="s">
        <v>349</v>
      </c>
      <c r="E909" s="283" t="s">
        <v>1300</v>
      </c>
      <c r="F909" s="295"/>
    </row>
    <row r="910" spans="1:6" x14ac:dyDescent="0.2">
      <c r="A910" s="293" t="s">
        <v>3771</v>
      </c>
      <c r="B910" s="281" t="s">
        <v>1697</v>
      </c>
      <c r="C910" s="282">
        <v>483.39</v>
      </c>
      <c r="D910" s="294" t="s">
        <v>349</v>
      </c>
      <c r="E910" s="283" t="s">
        <v>1300</v>
      </c>
      <c r="F910" s="295"/>
    </row>
    <row r="911" spans="1:6" x14ac:dyDescent="0.2">
      <c r="A911" s="293" t="s">
        <v>3772</v>
      </c>
      <c r="B911" s="281" t="s">
        <v>1698</v>
      </c>
      <c r="C911" s="282">
        <v>3100.89</v>
      </c>
      <c r="D911" s="294" t="s">
        <v>349</v>
      </c>
      <c r="E911" s="283" t="s">
        <v>1300</v>
      </c>
      <c r="F911" s="295"/>
    </row>
    <row r="912" spans="1:6" x14ac:dyDescent="0.2">
      <c r="A912" s="293" t="s">
        <v>3773</v>
      </c>
      <c r="B912" s="281" t="s">
        <v>1699</v>
      </c>
      <c r="C912" s="282">
        <v>443.98</v>
      </c>
      <c r="D912" s="294" t="s">
        <v>349</v>
      </c>
      <c r="E912" s="283" t="s">
        <v>1300</v>
      </c>
      <c r="F912" s="295"/>
    </row>
    <row r="913" spans="1:6" x14ac:dyDescent="0.2">
      <c r="A913" s="293" t="s">
        <v>3774</v>
      </c>
      <c r="B913" s="281" t="s">
        <v>1700</v>
      </c>
      <c r="C913" s="282">
        <v>532.04</v>
      </c>
      <c r="D913" s="294" t="s">
        <v>349</v>
      </c>
      <c r="E913" s="283" t="s">
        <v>1300</v>
      </c>
      <c r="F913" s="295"/>
    </row>
    <row r="914" spans="1:6" x14ac:dyDescent="0.2">
      <c r="A914" s="293" t="s">
        <v>3775</v>
      </c>
      <c r="B914" s="281" t="s">
        <v>1701</v>
      </c>
      <c r="C914" s="282">
        <v>812.42</v>
      </c>
      <c r="D914" s="294" t="s">
        <v>349</v>
      </c>
      <c r="E914" s="283" t="s">
        <v>1300</v>
      </c>
      <c r="F914" s="295"/>
    </row>
    <row r="915" spans="1:6" x14ac:dyDescent="0.2">
      <c r="A915" s="293" t="s">
        <v>3776</v>
      </c>
      <c r="B915" s="281" t="s">
        <v>1702</v>
      </c>
      <c r="C915" s="282">
        <v>8669.0499999999993</v>
      </c>
      <c r="D915" s="294" t="s">
        <v>349</v>
      </c>
      <c r="E915" s="283" t="s">
        <v>1300</v>
      </c>
      <c r="F915" s="295"/>
    </row>
    <row r="916" spans="1:6" x14ac:dyDescent="0.2">
      <c r="A916" s="293" t="s">
        <v>3777</v>
      </c>
      <c r="B916" s="281" t="s">
        <v>1703</v>
      </c>
      <c r="C916" s="282">
        <v>28904.1</v>
      </c>
      <c r="D916" s="294" t="s">
        <v>349</v>
      </c>
      <c r="E916" s="283" t="s">
        <v>1300</v>
      </c>
      <c r="F916" s="295"/>
    </row>
    <row r="917" spans="1:6" x14ac:dyDescent="0.2">
      <c r="A917" s="293" t="s">
        <v>3778</v>
      </c>
      <c r="B917" s="281" t="s">
        <v>1704</v>
      </c>
      <c r="C917" s="282">
        <v>20957.95</v>
      </c>
      <c r="D917" s="294" t="s">
        <v>349</v>
      </c>
      <c r="E917" s="283" t="s">
        <v>1300</v>
      </c>
      <c r="F917" s="295"/>
    </row>
    <row r="918" spans="1:6" x14ac:dyDescent="0.2">
      <c r="A918" s="293" t="s">
        <v>3779</v>
      </c>
      <c r="B918" s="281" t="s">
        <v>1705</v>
      </c>
      <c r="C918" s="282">
        <v>72726</v>
      </c>
      <c r="D918" s="294" t="s">
        <v>349</v>
      </c>
      <c r="E918" s="283" t="s">
        <v>1300</v>
      </c>
      <c r="F918" s="295"/>
    </row>
    <row r="919" spans="1:6" x14ac:dyDescent="0.2">
      <c r="A919" s="293" t="s">
        <v>3780</v>
      </c>
      <c r="B919" s="281" t="s">
        <v>1706</v>
      </c>
      <c r="C919" s="282">
        <v>31620</v>
      </c>
      <c r="D919" s="294" t="s">
        <v>349</v>
      </c>
      <c r="E919" s="283" t="s">
        <v>1300</v>
      </c>
      <c r="F919" s="295"/>
    </row>
    <row r="920" spans="1:6" x14ac:dyDescent="0.2">
      <c r="A920" s="293" t="s">
        <v>3781</v>
      </c>
      <c r="B920" s="281" t="s">
        <v>1707</v>
      </c>
      <c r="C920" s="282">
        <v>2067.2600000000002</v>
      </c>
      <c r="D920" s="294" t="s">
        <v>349</v>
      </c>
      <c r="E920" s="283" t="s">
        <v>1300</v>
      </c>
      <c r="F920" s="295"/>
    </row>
    <row r="921" spans="1:6" x14ac:dyDescent="0.2">
      <c r="A921" s="293" t="s">
        <v>3782</v>
      </c>
      <c r="B921" s="281" t="s">
        <v>1708</v>
      </c>
      <c r="C921" s="282">
        <v>3823.17</v>
      </c>
      <c r="D921" s="294" t="s">
        <v>349</v>
      </c>
      <c r="E921" s="283" t="s">
        <v>1300</v>
      </c>
      <c r="F921" s="295"/>
    </row>
    <row r="922" spans="1:6" x14ac:dyDescent="0.2">
      <c r="A922" s="293" t="s">
        <v>3783</v>
      </c>
      <c r="B922" s="281" t="s">
        <v>1709</v>
      </c>
      <c r="C922" s="282">
        <v>1002</v>
      </c>
      <c r="D922" s="294" t="s">
        <v>349</v>
      </c>
      <c r="E922" s="283" t="s">
        <v>1300</v>
      </c>
      <c r="F922" s="295"/>
    </row>
    <row r="923" spans="1:6" x14ac:dyDescent="0.2">
      <c r="A923" s="293" t="s">
        <v>3784</v>
      </c>
      <c r="B923" s="281" t="s">
        <v>1710</v>
      </c>
      <c r="C923" s="282">
        <v>1072.71</v>
      </c>
      <c r="D923" s="294" t="s">
        <v>349</v>
      </c>
      <c r="E923" s="283" t="s">
        <v>1300</v>
      </c>
      <c r="F923" s="295"/>
    </row>
    <row r="924" spans="1:6" x14ac:dyDescent="0.2">
      <c r="A924" s="293" t="s">
        <v>3785</v>
      </c>
      <c r="B924" s="281" t="s">
        <v>1711</v>
      </c>
      <c r="C924" s="282">
        <v>1012.29</v>
      </c>
      <c r="D924" s="294" t="s">
        <v>349</v>
      </c>
      <c r="E924" s="283" t="s">
        <v>1300</v>
      </c>
      <c r="F924" s="295"/>
    </row>
    <row r="925" spans="1:6" x14ac:dyDescent="0.2">
      <c r="A925" s="293" t="s">
        <v>3786</v>
      </c>
      <c r="B925" s="281" t="s">
        <v>1712</v>
      </c>
      <c r="C925" s="282">
        <v>1041.8900000000001</v>
      </c>
      <c r="D925" s="294" t="s">
        <v>349</v>
      </c>
      <c r="E925" s="283" t="s">
        <v>1300</v>
      </c>
      <c r="F925" s="295"/>
    </row>
    <row r="926" spans="1:6" x14ac:dyDescent="0.2">
      <c r="A926" s="293" t="s">
        <v>3787</v>
      </c>
      <c r="B926" s="281" t="s">
        <v>1713</v>
      </c>
      <c r="C926" s="282">
        <v>1116.53</v>
      </c>
      <c r="D926" s="294" t="s">
        <v>349</v>
      </c>
      <c r="E926" s="283" t="s">
        <v>1300</v>
      </c>
      <c r="F926" s="295"/>
    </row>
    <row r="927" spans="1:6" x14ac:dyDescent="0.2">
      <c r="A927" s="293" t="s">
        <v>3788</v>
      </c>
      <c r="B927" s="281" t="s">
        <v>1714</v>
      </c>
      <c r="C927" s="282">
        <v>680.6</v>
      </c>
      <c r="D927" s="294" t="s">
        <v>349</v>
      </c>
      <c r="E927" s="283" t="s">
        <v>1300</v>
      </c>
      <c r="F927" s="295"/>
    </row>
    <row r="928" spans="1:6" x14ac:dyDescent="0.2">
      <c r="A928" s="293" t="s">
        <v>3789</v>
      </c>
      <c r="B928" s="281" t="s">
        <v>1715</v>
      </c>
      <c r="C928" s="282">
        <v>424.66</v>
      </c>
      <c r="D928" s="294" t="s">
        <v>349</v>
      </c>
      <c r="E928" s="283" t="s">
        <v>1300</v>
      </c>
      <c r="F928" s="295"/>
    </row>
    <row r="929" spans="1:6" x14ac:dyDescent="0.2">
      <c r="A929" s="293" t="s">
        <v>3790</v>
      </c>
      <c r="B929" s="281" t="s">
        <v>1716</v>
      </c>
      <c r="C929" s="282">
        <v>806.87</v>
      </c>
      <c r="D929" s="294" t="s">
        <v>349</v>
      </c>
      <c r="E929" s="283" t="s">
        <v>1300</v>
      </c>
      <c r="F929" s="295"/>
    </row>
    <row r="930" spans="1:6" x14ac:dyDescent="0.2">
      <c r="A930" s="293" t="s">
        <v>3791</v>
      </c>
      <c r="B930" s="281" t="s">
        <v>1717</v>
      </c>
      <c r="C930" s="282">
        <v>19353.87</v>
      </c>
      <c r="D930" s="294" t="s">
        <v>349</v>
      </c>
      <c r="E930" s="283" t="s">
        <v>1300</v>
      </c>
      <c r="F930" s="295"/>
    </row>
    <row r="931" spans="1:6" x14ac:dyDescent="0.2">
      <c r="A931" s="293" t="s">
        <v>3792</v>
      </c>
      <c r="B931" s="281" t="s">
        <v>1718</v>
      </c>
      <c r="C931" s="282">
        <v>3860.94</v>
      </c>
      <c r="D931" s="294" t="s">
        <v>349</v>
      </c>
      <c r="E931" s="283" t="s">
        <v>1300</v>
      </c>
      <c r="F931" s="295"/>
    </row>
    <row r="932" spans="1:6" x14ac:dyDescent="0.2">
      <c r="A932" s="293" t="s">
        <v>3793</v>
      </c>
      <c r="B932" s="281" t="s">
        <v>1719</v>
      </c>
      <c r="C932" s="282">
        <v>3100.38</v>
      </c>
      <c r="D932" s="294" t="s">
        <v>349</v>
      </c>
      <c r="E932" s="283" t="s">
        <v>1300</v>
      </c>
      <c r="F932" s="295"/>
    </row>
    <row r="933" spans="1:6" x14ac:dyDescent="0.2">
      <c r="A933" s="293" t="s">
        <v>3794</v>
      </c>
      <c r="B933" s="281" t="s">
        <v>1720</v>
      </c>
      <c r="C933" s="282">
        <v>8827.2800000000007</v>
      </c>
      <c r="D933" s="294" t="s">
        <v>349</v>
      </c>
      <c r="E933" s="283" t="s">
        <v>1300</v>
      </c>
      <c r="F933" s="295"/>
    </row>
    <row r="934" spans="1:6" x14ac:dyDescent="0.2">
      <c r="A934" s="293" t="s">
        <v>3795</v>
      </c>
      <c r="B934" s="281" t="s">
        <v>1721</v>
      </c>
      <c r="C934" s="282">
        <v>4065.78</v>
      </c>
      <c r="D934" s="294" t="s">
        <v>349</v>
      </c>
      <c r="E934" s="283" t="s">
        <v>1300</v>
      </c>
      <c r="F934" s="295"/>
    </row>
    <row r="935" spans="1:6" x14ac:dyDescent="0.2">
      <c r="A935" s="293" t="s">
        <v>3796</v>
      </c>
      <c r="B935" s="281" t="s">
        <v>1722</v>
      </c>
      <c r="C935" s="282">
        <v>3877.04</v>
      </c>
      <c r="D935" s="294" t="s">
        <v>349</v>
      </c>
      <c r="E935" s="283" t="s">
        <v>1300</v>
      </c>
      <c r="F935" s="295"/>
    </row>
    <row r="936" spans="1:6" x14ac:dyDescent="0.2">
      <c r="A936" s="293" t="s">
        <v>3797</v>
      </c>
      <c r="B936" s="281" t="s">
        <v>1722</v>
      </c>
      <c r="C936" s="282">
        <v>3877.04</v>
      </c>
      <c r="D936" s="294" t="s">
        <v>349</v>
      </c>
      <c r="E936" s="283" t="s">
        <v>1300</v>
      </c>
      <c r="F936" s="295"/>
    </row>
    <row r="937" spans="1:6" x14ac:dyDescent="0.2">
      <c r="A937" s="293" t="s">
        <v>3798</v>
      </c>
      <c r="B937" s="281" t="s">
        <v>1723</v>
      </c>
      <c r="C937" s="282">
        <v>3935.29</v>
      </c>
      <c r="D937" s="294" t="s">
        <v>349</v>
      </c>
      <c r="E937" s="283" t="s">
        <v>1300</v>
      </c>
      <c r="F937" s="295"/>
    </row>
    <row r="938" spans="1:6" x14ac:dyDescent="0.2">
      <c r="A938" s="293" t="s">
        <v>3799</v>
      </c>
      <c r="B938" s="281" t="s">
        <v>1724</v>
      </c>
      <c r="C938" s="282">
        <v>6840</v>
      </c>
      <c r="D938" s="294" t="s">
        <v>349</v>
      </c>
      <c r="E938" s="283" t="s">
        <v>1300</v>
      </c>
      <c r="F938" s="295"/>
    </row>
    <row r="939" spans="1:6" x14ac:dyDescent="0.2">
      <c r="A939" s="293" t="s">
        <v>3800</v>
      </c>
      <c r="B939" s="281" t="s">
        <v>1725</v>
      </c>
      <c r="C939" s="282">
        <v>2030.14</v>
      </c>
      <c r="D939" s="294" t="s">
        <v>349</v>
      </c>
      <c r="E939" s="283" t="s">
        <v>1300</v>
      </c>
      <c r="F939" s="295"/>
    </row>
    <row r="940" spans="1:6" x14ac:dyDescent="0.2">
      <c r="A940" s="293" t="s">
        <v>3801</v>
      </c>
      <c r="B940" s="281" t="s">
        <v>1726</v>
      </c>
      <c r="C940" s="282">
        <v>14340.02</v>
      </c>
      <c r="D940" s="294" t="s">
        <v>349</v>
      </c>
      <c r="E940" s="283" t="s">
        <v>1300</v>
      </c>
      <c r="F940" s="295"/>
    </row>
    <row r="941" spans="1:6" x14ac:dyDescent="0.2">
      <c r="A941" s="293" t="s">
        <v>3802</v>
      </c>
      <c r="B941" s="281" t="s">
        <v>1727</v>
      </c>
      <c r="C941" s="282">
        <v>3307.61</v>
      </c>
      <c r="D941" s="294" t="s">
        <v>349</v>
      </c>
      <c r="E941" s="283" t="s">
        <v>1300</v>
      </c>
      <c r="F941" s="295"/>
    </row>
    <row r="942" spans="1:6" x14ac:dyDescent="0.2">
      <c r="A942" s="293" t="s">
        <v>3803</v>
      </c>
      <c r="B942" s="281" t="s">
        <v>1728</v>
      </c>
      <c r="C942" s="282">
        <v>2508.5300000000002</v>
      </c>
      <c r="D942" s="294" t="s">
        <v>349</v>
      </c>
      <c r="E942" s="283" t="s">
        <v>1300</v>
      </c>
      <c r="F942" s="295"/>
    </row>
    <row r="943" spans="1:6" x14ac:dyDescent="0.2">
      <c r="A943" s="293" t="s">
        <v>3804</v>
      </c>
      <c r="B943" s="281" t="s">
        <v>1728</v>
      </c>
      <c r="C943" s="282">
        <v>2508.5300000000002</v>
      </c>
      <c r="D943" s="294" t="s">
        <v>349</v>
      </c>
      <c r="E943" s="283" t="s">
        <v>1300</v>
      </c>
      <c r="F943" s="295"/>
    </row>
    <row r="944" spans="1:6" x14ac:dyDescent="0.2">
      <c r="A944" s="293" t="s">
        <v>3805</v>
      </c>
      <c r="B944" s="281" t="s">
        <v>1729</v>
      </c>
      <c r="C944" s="282">
        <v>9993.19</v>
      </c>
      <c r="D944" s="294" t="s">
        <v>349</v>
      </c>
      <c r="E944" s="283" t="s">
        <v>1300</v>
      </c>
      <c r="F944" s="295"/>
    </row>
    <row r="945" spans="1:6" x14ac:dyDescent="0.2">
      <c r="A945" s="293" t="s">
        <v>3806</v>
      </c>
      <c r="B945" s="281" t="s">
        <v>1730</v>
      </c>
      <c r="C945" s="282">
        <v>1505.52</v>
      </c>
      <c r="D945" s="294" t="s">
        <v>349</v>
      </c>
      <c r="E945" s="283" t="s">
        <v>1731</v>
      </c>
      <c r="F945" s="295"/>
    </row>
    <row r="946" spans="1:6" x14ac:dyDescent="0.2">
      <c r="A946" s="293" t="s">
        <v>3807</v>
      </c>
      <c r="B946" s="281" t="s">
        <v>1732</v>
      </c>
      <c r="C946" s="282">
        <v>7636.94</v>
      </c>
      <c r="D946" s="294" t="s">
        <v>349</v>
      </c>
      <c r="E946" s="283" t="s">
        <v>1300</v>
      </c>
      <c r="F946" s="295"/>
    </row>
    <row r="947" spans="1:6" x14ac:dyDescent="0.2">
      <c r="A947" s="293" t="s">
        <v>3808</v>
      </c>
      <c r="B947" s="281" t="s">
        <v>1733</v>
      </c>
      <c r="C947" s="282">
        <v>781.09</v>
      </c>
      <c r="D947" s="294" t="s">
        <v>349</v>
      </c>
      <c r="E947" s="283" t="s">
        <v>1300</v>
      </c>
      <c r="F947" s="295"/>
    </row>
    <row r="948" spans="1:6" x14ac:dyDescent="0.2">
      <c r="A948" s="293" t="s">
        <v>3809</v>
      </c>
      <c r="B948" s="281" t="s">
        <v>1734</v>
      </c>
      <c r="C948" s="282">
        <v>2679.41</v>
      </c>
      <c r="D948" s="294" t="s">
        <v>349</v>
      </c>
      <c r="E948" s="283" t="s">
        <v>1300</v>
      </c>
      <c r="F948" s="295"/>
    </row>
    <row r="949" spans="1:6" x14ac:dyDescent="0.2">
      <c r="A949" s="293" t="s">
        <v>3810</v>
      </c>
      <c r="B949" s="281" t="s">
        <v>1735</v>
      </c>
      <c r="C949" s="282">
        <v>19534.22</v>
      </c>
      <c r="D949" s="294" t="s">
        <v>349</v>
      </c>
      <c r="E949" s="283" t="s">
        <v>1300</v>
      </c>
      <c r="F949" s="295"/>
    </row>
    <row r="950" spans="1:6" x14ac:dyDescent="0.2">
      <c r="A950" s="293" t="s">
        <v>3811</v>
      </c>
      <c r="B950" s="281" t="s">
        <v>1736</v>
      </c>
      <c r="C950" s="282">
        <v>711561.45</v>
      </c>
      <c r="D950" s="294" t="s">
        <v>349</v>
      </c>
      <c r="E950" s="283" t="s">
        <v>1300</v>
      </c>
      <c r="F950" s="295"/>
    </row>
    <row r="951" spans="1:6" x14ac:dyDescent="0.2">
      <c r="A951" s="293" t="s">
        <v>3812</v>
      </c>
      <c r="B951" s="281" t="s">
        <v>1737</v>
      </c>
      <c r="C951" s="282">
        <v>35200</v>
      </c>
      <c r="D951" s="294" t="s">
        <v>349</v>
      </c>
      <c r="E951" s="283" t="s">
        <v>1300</v>
      </c>
      <c r="F951" s="295"/>
    </row>
    <row r="952" spans="1:6" x14ac:dyDescent="0.2">
      <c r="A952" s="293" t="s">
        <v>3813</v>
      </c>
      <c r="B952" s="281" t="s">
        <v>2958</v>
      </c>
      <c r="C952" s="282">
        <v>469857.43</v>
      </c>
      <c r="D952" s="294" t="s">
        <v>349</v>
      </c>
      <c r="E952" s="283" t="s">
        <v>1300</v>
      </c>
      <c r="F952" s="295"/>
    </row>
    <row r="953" spans="1:6" x14ac:dyDescent="0.2">
      <c r="A953" s="293" t="s">
        <v>3814</v>
      </c>
      <c r="B953" s="281" t="s">
        <v>1738</v>
      </c>
      <c r="C953" s="282">
        <v>85618.39</v>
      </c>
      <c r="D953" s="294" t="s">
        <v>349</v>
      </c>
      <c r="E953" s="283" t="s">
        <v>1300</v>
      </c>
      <c r="F953" s="295"/>
    </row>
    <row r="954" spans="1:6" x14ac:dyDescent="0.2">
      <c r="A954" s="293" t="s">
        <v>3815</v>
      </c>
      <c r="B954" s="281" t="s">
        <v>1739</v>
      </c>
      <c r="C954" s="282">
        <v>45865.68</v>
      </c>
      <c r="D954" s="294" t="s">
        <v>349</v>
      </c>
      <c r="E954" s="283" t="s">
        <v>1300</v>
      </c>
      <c r="F954" s="295"/>
    </row>
    <row r="955" spans="1:6" x14ac:dyDescent="0.2">
      <c r="A955" s="293" t="s">
        <v>3816</v>
      </c>
      <c r="B955" s="281" t="s">
        <v>1740</v>
      </c>
      <c r="C955" s="282">
        <v>37187.440000000002</v>
      </c>
      <c r="D955" s="294" t="s">
        <v>349</v>
      </c>
      <c r="E955" s="283" t="s">
        <v>1300</v>
      </c>
      <c r="F955" s="295"/>
    </row>
    <row r="956" spans="1:6" x14ac:dyDescent="0.2">
      <c r="A956" s="293" t="s">
        <v>3817</v>
      </c>
      <c r="B956" s="281" t="s">
        <v>1741</v>
      </c>
      <c r="C956" s="282">
        <v>13599.56</v>
      </c>
      <c r="D956" s="294" t="s">
        <v>349</v>
      </c>
      <c r="E956" s="283" t="s">
        <v>1300</v>
      </c>
      <c r="F956" s="295"/>
    </row>
    <row r="957" spans="1:6" x14ac:dyDescent="0.2">
      <c r="A957" s="293" t="s">
        <v>3818</v>
      </c>
      <c r="B957" s="281" t="s">
        <v>1742</v>
      </c>
      <c r="C957" s="282">
        <v>42802.28</v>
      </c>
      <c r="D957" s="294" t="s">
        <v>349</v>
      </c>
      <c r="E957" s="283" t="s">
        <v>1300</v>
      </c>
      <c r="F957" s="295"/>
    </row>
    <row r="958" spans="1:6" x14ac:dyDescent="0.2">
      <c r="A958" s="293" t="s">
        <v>3819</v>
      </c>
      <c r="B958" s="281" t="s">
        <v>1743</v>
      </c>
      <c r="C958" s="282">
        <v>8675.2900000000009</v>
      </c>
      <c r="D958" s="294" t="s">
        <v>349</v>
      </c>
      <c r="E958" s="283" t="s">
        <v>1300</v>
      </c>
      <c r="F958" s="295"/>
    </row>
    <row r="959" spans="1:6" x14ac:dyDescent="0.2">
      <c r="A959" s="293" t="s">
        <v>3820</v>
      </c>
      <c r="B959" s="281" t="s">
        <v>1744</v>
      </c>
      <c r="C959" s="282">
        <v>76570.13</v>
      </c>
      <c r="D959" s="294" t="s">
        <v>349</v>
      </c>
      <c r="E959" s="283" t="s">
        <v>1300</v>
      </c>
      <c r="F959" s="295"/>
    </row>
    <row r="960" spans="1:6" x14ac:dyDescent="0.2">
      <c r="A960" s="293" t="s">
        <v>3821</v>
      </c>
      <c r="B960" s="281" t="s">
        <v>1745</v>
      </c>
      <c r="C960" s="282">
        <v>15.92</v>
      </c>
      <c r="D960" s="294" t="s">
        <v>349</v>
      </c>
      <c r="E960" s="283" t="s">
        <v>1300</v>
      </c>
      <c r="F960" s="295"/>
    </row>
    <row r="961" spans="1:6" x14ac:dyDescent="0.2">
      <c r="A961" s="293" t="s">
        <v>3822</v>
      </c>
      <c r="B961" s="281" t="s">
        <v>1746</v>
      </c>
      <c r="C961" s="282">
        <v>12439.82</v>
      </c>
      <c r="D961" s="294" t="s">
        <v>349</v>
      </c>
      <c r="E961" s="283" t="s">
        <v>1300</v>
      </c>
      <c r="F961" s="295"/>
    </row>
    <row r="962" spans="1:6" x14ac:dyDescent="0.2">
      <c r="A962" s="293" t="s">
        <v>3823</v>
      </c>
      <c r="B962" s="281" t="s">
        <v>1747</v>
      </c>
      <c r="C962" s="282">
        <v>9311.68</v>
      </c>
      <c r="D962" s="294" t="s">
        <v>349</v>
      </c>
      <c r="E962" s="283" t="s">
        <v>1300</v>
      </c>
      <c r="F962" s="295"/>
    </row>
    <row r="963" spans="1:6" x14ac:dyDescent="0.2">
      <c r="A963" s="293" t="s">
        <v>3824</v>
      </c>
      <c r="B963" s="281" t="s">
        <v>1748</v>
      </c>
      <c r="C963" s="282">
        <v>3121.8</v>
      </c>
      <c r="D963" s="294" t="s">
        <v>349</v>
      </c>
      <c r="E963" s="283" t="s">
        <v>1300</v>
      </c>
      <c r="F963" s="295"/>
    </row>
    <row r="964" spans="1:6" x14ac:dyDescent="0.2">
      <c r="A964" s="293" t="s">
        <v>3825</v>
      </c>
      <c r="B964" s="281" t="s">
        <v>1749</v>
      </c>
      <c r="C964" s="282">
        <v>37615.78</v>
      </c>
      <c r="D964" s="294" t="s">
        <v>349</v>
      </c>
      <c r="E964" s="283" t="s">
        <v>1300</v>
      </c>
      <c r="F964" s="295"/>
    </row>
    <row r="965" spans="1:6" x14ac:dyDescent="0.2">
      <c r="A965" s="293" t="s">
        <v>3826</v>
      </c>
      <c r="B965" s="281" t="s">
        <v>1750</v>
      </c>
      <c r="C965" s="282">
        <v>2149.58</v>
      </c>
      <c r="D965" s="294" t="s">
        <v>349</v>
      </c>
      <c r="E965" s="283" t="s">
        <v>1300</v>
      </c>
      <c r="F965" s="295"/>
    </row>
    <row r="966" spans="1:6" x14ac:dyDescent="0.2">
      <c r="A966" s="293" t="s">
        <v>3827</v>
      </c>
      <c r="B966" s="281" t="s">
        <v>1751</v>
      </c>
      <c r="C966" s="282">
        <v>5078.13</v>
      </c>
      <c r="D966" s="294" t="s">
        <v>349</v>
      </c>
      <c r="E966" s="283" t="s">
        <v>1300</v>
      </c>
      <c r="F966" s="295"/>
    </row>
    <row r="967" spans="1:6" x14ac:dyDescent="0.2">
      <c r="A967" s="293" t="s">
        <v>3828</v>
      </c>
      <c r="B967" s="281" t="s">
        <v>1752</v>
      </c>
      <c r="C967" s="282">
        <v>7855.56</v>
      </c>
      <c r="D967" s="294" t="s">
        <v>349</v>
      </c>
      <c r="E967" s="283" t="s">
        <v>1300</v>
      </c>
      <c r="F967" s="295"/>
    </row>
    <row r="968" spans="1:6" x14ac:dyDescent="0.2">
      <c r="A968" s="293" t="s">
        <v>3829</v>
      </c>
      <c r="B968" s="281" t="s">
        <v>1753</v>
      </c>
      <c r="C968" s="282">
        <v>6115.53</v>
      </c>
      <c r="D968" s="294" t="s">
        <v>349</v>
      </c>
      <c r="E968" s="283" t="s">
        <v>1300</v>
      </c>
      <c r="F968" s="295"/>
    </row>
    <row r="969" spans="1:6" x14ac:dyDescent="0.2">
      <c r="A969" s="293" t="s">
        <v>3830</v>
      </c>
      <c r="B969" s="281" t="s">
        <v>1754</v>
      </c>
      <c r="C969" s="282">
        <v>9377.91</v>
      </c>
      <c r="D969" s="294" t="s">
        <v>349</v>
      </c>
      <c r="E969" s="283" t="s">
        <v>1300</v>
      </c>
      <c r="F969" s="295"/>
    </row>
    <row r="970" spans="1:6" x14ac:dyDescent="0.2">
      <c r="A970" s="293" t="s">
        <v>3831</v>
      </c>
      <c r="B970" s="281" t="s">
        <v>1755</v>
      </c>
      <c r="C970" s="282">
        <v>1123.75</v>
      </c>
      <c r="D970" s="294" t="s">
        <v>349</v>
      </c>
      <c r="E970" s="283" t="s">
        <v>1300</v>
      </c>
      <c r="F970" s="295"/>
    </row>
    <row r="971" spans="1:6" x14ac:dyDescent="0.2">
      <c r="A971" s="293" t="s">
        <v>3832</v>
      </c>
      <c r="B971" s="281" t="s">
        <v>1756</v>
      </c>
      <c r="C971" s="282">
        <v>3168.97</v>
      </c>
      <c r="D971" s="294" t="s">
        <v>349</v>
      </c>
      <c r="E971" s="283" t="s">
        <v>1300</v>
      </c>
      <c r="F971" s="295"/>
    </row>
    <row r="972" spans="1:6" x14ac:dyDescent="0.2">
      <c r="A972" s="293" t="s">
        <v>3833</v>
      </c>
      <c r="B972" s="281" t="s">
        <v>1757</v>
      </c>
      <c r="C972" s="282">
        <v>4331.7299999999996</v>
      </c>
      <c r="D972" s="294" t="s">
        <v>349</v>
      </c>
      <c r="E972" s="283" t="s">
        <v>1300</v>
      </c>
      <c r="F972" s="295"/>
    </row>
    <row r="973" spans="1:6" x14ac:dyDescent="0.2">
      <c r="A973" s="293" t="s">
        <v>3834</v>
      </c>
      <c r="B973" s="281" t="s">
        <v>1758</v>
      </c>
      <c r="C973" s="282">
        <v>2353.94</v>
      </c>
      <c r="D973" s="294" t="s">
        <v>349</v>
      </c>
      <c r="E973" s="283" t="s">
        <v>1300</v>
      </c>
      <c r="F973" s="295"/>
    </row>
    <row r="974" spans="1:6" x14ac:dyDescent="0.2">
      <c r="A974" s="293" t="s">
        <v>3835</v>
      </c>
      <c r="B974" s="281" t="s">
        <v>1759</v>
      </c>
      <c r="C974" s="282">
        <v>7929.47</v>
      </c>
      <c r="D974" s="294" t="s">
        <v>349</v>
      </c>
      <c r="E974" s="283" t="s">
        <v>1300</v>
      </c>
      <c r="F974" s="295"/>
    </row>
    <row r="975" spans="1:6" x14ac:dyDescent="0.2">
      <c r="A975" s="293" t="s">
        <v>3836</v>
      </c>
      <c r="B975" s="281" t="s">
        <v>1760</v>
      </c>
      <c r="C975" s="282">
        <v>30604.84</v>
      </c>
      <c r="D975" s="294" t="s">
        <v>349</v>
      </c>
      <c r="E975" s="283" t="s">
        <v>1300</v>
      </c>
      <c r="F975" s="295"/>
    </row>
    <row r="976" spans="1:6" x14ac:dyDescent="0.2">
      <c r="A976" s="293" t="s">
        <v>3837</v>
      </c>
      <c r="B976" s="281" t="s">
        <v>1761</v>
      </c>
      <c r="C976" s="282">
        <v>9137.08</v>
      </c>
      <c r="D976" s="294" t="s">
        <v>349</v>
      </c>
      <c r="E976" s="283" t="s">
        <v>1300</v>
      </c>
      <c r="F976" s="295"/>
    </row>
    <row r="977" spans="1:6" x14ac:dyDescent="0.2">
      <c r="A977" s="293" t="s">
        <v>3838</v>
      </c>
      <c r="B977" s="281" t="s">
        <v>1762</v>
      </c>
      <c r="C977" s="282">
        <v>7949</v>
      </c>
      <c r="D977" s="294" t="s">
        <v>349</v>
      </c>
      <c r="E977" s="283" t="s">
        <v>1300</v>
      </c>
      <c r="F977" s="295"/>
    </row>
    <row r="978" spans="1:6" x14ac:dyDescent="0.2">
      <c r="A978" s="293" t="s">
        <v>3839</v>
      </c>
      <c r="B978" s="281" t="s">
        <v>1763</v>
      </c>
      <c r="C978" s="282">
        <v>3513.16</v>
      </c>
      <c r="D978" s="294" t="s">
        <v>349</v>
      </c>
      <c r="E978" s="283" t="s">
        <v>1300</v>
      </c>
      <c r="F978" s="295"/>
    </row>
    <row r="979" spans="1:6" x14ac:dyDescent="0.2">
      <c r="A979" s="293" t="s">
        <v>3840</v>
      </c>
      <c r="B979" s="281" t="s">
        <v>1764</v>
      </c>
      <c r="C979" s="282">
        <v>19515.27</v>
      </c>
      <c r="D979" s="294" t="s">
        <v>349</v>
      </c>
      <c r="E979" s="283" t="s">
        <v>1300</v>
      </c>
      <c r="F979" s="295"/>
    </row>
    <row r="980" spans="1:6" x14ac:dyDescent="0.2">
      <c r="A980" s="293" t="s">
        <v>3841</v>
      </c>
      <c r="B980" s="281" t="s">
        <v>1765</v>
      </c>
      <c r="C980" s="282">
        <v>16638.47</v>
      </c>
      <c r="D980" s="294" t="s">
        <v>349</v>
      </c>
      <c r="E980" s="283" t="s">
        <v>1300</v>
      </c>
      <c r="F980" s="295"/>
    </row>
    <row r="981" spans="1:6" x14ac:dyDescent="0.2">
      <c r="A981" s="293" t="s">
        <v>3842</v>
      </c>
      <c r="B981" s="281" t="s">
        <v>1766</v>
      </c>
      <c r="C981" s="282">
        <v>5604.53</v>
      </c>
      <c r="D981" s="294" t="s">
        <v>349</v>
      </c>
      <c r="E981" s="283" t="s">
        <v>1300</v>
      </c>
      <c r="F981" s="295"/>
    </row>
    <row r="982" spans="1:6" x14ac:dyDescent="0.2">
      <c r="A982" s="293" t="s">
        <v>3843</v>
      </c>
      <c r="B982" s="281" t="s">
        <v>1767</v>
      </c>
      <c r="C982" s="282">
        <v>3500.17</v>
      </c>
      <c r="D982" s="294" t="s">
        <v>349</v>
      </c>
      <c r="E982" s="283" t="s">
        <v>1300</v>
      </c>
      <c r="F982" s="295"/>
    </row>
    <row r="983" spans="1:6" x14ac:dyDescent="0.2">
      <c r="A983" s="293" t="s">
        <v>3844</v>
      </c>
      <c r="B983" s="281" t="s">
        <v>1768</v>
      </c>
      <c r="C983" s="282">
        <v>10778.46</v>
      </c>
      <c r="D983" s="294" t="s">
        <v>349</v>
      </c>
      <c r="E983" s="283" t="s">
        <v>1300</v>
      </c>
      <c r="F983" s="295"/>
    </row>
    <row r="984" spans="1:6" x14ac:dyDescent="0.2">
      <c r="A984" s="293" t="s">
        <v>3845</v>
      </c>
      <c r="B984" s="281" t="s">
        <v>1769</v>
      </c>
      <c r="C984" s="282">
        <v>15271.07</v>
      </c>
      <c r="D984" s="294" t="s">
        <v>349</v>
      </c>
      <c r="E984" s="283" t="s">
        <v>1300</v>
      </c>
      <c r="F984" s="295"/>
    </row>
    <row r="985" spans="1:6" x14ac:dyDescent="0.2">
      <c r="A985" s="293" t="s">
        <v>3846</v>
      </c>
      <c r="B985" s="281" t="s">
        <v>1770</v>
      </c>
      <c r="C985" s="282">
        <v>17694.439999999999</v>
      </c>
      <c r="D985" s="294" t="s">
        <v>349</v>
      </c>
      <c r="E985" s="283" t="s">
        <v>1300</v>
      </c>
      <c r="F985" s="295"/>
    </row>
    <row r="986" spans="1:6" x14ac:dyDescent="0.2">
      <c r="A986" s="293" t="s">
        <v>3847</v>
      </c>
      <c r="B986" s="281" t="s">
        <v>1771</v>
      </c>
      <c r="C986" s="282">
        <v>2271.15</v>
      </c>
      <c r="D986" s="294" t="s">
        <v>349</v>
      </c>
      <c r="E986" s="283" t="s">
        <v>1300</v>
      </c>
      <c r="F986" s="295"/>
    </row>
    <row r="987" spans="1:6" x14ac:dyDescent="0.2">
      <c r="A987" s="293" t="s">
        <v>3848</v>
      </c>
      <c r="B987" s="281" t="s">
        <v>1772</v>
      </c>
      <c r="C987" s="282">
        <v>4219.37</v>
      </c>
      <c r="D987" s="294" t="s">
        <v>349</v>
      </c>
      <c r="E987" s="283" t="s">
        <v>1300</v>
      </c>
      <c r="F987" s="295"/>
    </row>
    <row r="988" spans="1:6" x14ac:dyDescent="0.2">
      <c r="A988" s="293" t="s">
        <v>3849</v>
      </c>
      <c r="B988" s="281" t="s">
        <v>1773</v>
      </c>
      <c r="C988" s="282">
        <v>5455.48</v>
      </c>
      <c r="D988" s="294" t="s">
        <v>349</v>
      </c>
      <c r="E988" s="283" t="s">
        <v>1300</v>
      </c>
      <c r="F988" s="295"/>
    </row>
    <row r="989" spans="1:6" x14ac:dyDescent="0.2">
      <c r="A989" s="293" t="s">
        <v>3850</v>
      </c>
      <c r="B989" s="281" t="s">
        <v>1774</v>
      </c>
      <c r="C989" s="282">
        <v>18299.61</v>
      </c>
      <c r="D989" s="294" t="s">
        <v>349</v>
      </c>
      <c r="E989" s="283" t="s">
        <v>1300</v>
      </c>
      <c r="F989" s="295"/>
    </row>
    <row r="990" spans="1:6" x14ac:dyDescent="0.2">
      <c r="A990" s="293" t="s">
        <v>3851</v>
      </c>
      <c r="B990" s="281" t="s">
        <v>1775</v>
      </c>
      <c r="C990" s="282">
        <v>8978.1</v>
      </c>
      <c r="D990" s="294" t="s">
        <v>349</v>
      </c>
      <c r="E990" s="283" t="s">
        <v>1300</v>
      </c>
      <c r="F990" s="295"/>
    </row>
    <row r="991" spans="1:6" x14ac:dyDescent="0.2">
      <c r="A991" s="293" t="s">
        <v>3852</v>
      </c>
      <c r="B991" s="281" t="s">
        <v>1776</v>
      </c>
      <c r="C991" s="282">
        <v>7727.81</v>
      </c>
      <c r="D991" s="294" t="s">
        <v>349</v>
      </c>
      <c r="E991" s="283" t="s">
        <v>1300</v>
      </c>
      <c r="F991" s="295"/>
    </row>
    <row r="992" spans="1:6" x14ac:dyDescent="0.2">
      <c r="A992" s="293" t="s">
        <v>3853</v>
      </c>
      <c r="B992" s="281" t="s">
        <v>1777</v>
      </c>
      <c r="C992" s="282">
        <v>35828.44</v>
      </c>
      <c r="D992" s="294" t="s">
        <v>349</v>
      </c>
      <c r="E992" s="283" t="s">
        <v>1300</v>
      </c>
      <c r="F992" s="295"/>
    </row>
    <row r="993" spans="1:6" x14ac:dyDescent="0.2">
      <c r="A993" s="293" t="s">
        <v>3854</v>
      </c>
      <c r="B993" s="281" t="s">
        <v>1778</v>
      </c>
      <c r="C993" s="282">
        <v>7348.09</v>
      </c>
      <c r="D993" s="294" t="s">
        <v>349</v>
      </c>
      <c r="E993" s="283" t="s">
        <v>1300</v>
      </c>
      <c r="F993" s="295"/>
    </row>
    <row r="994" spans="1:6" x14ac:dyDescent="0.2">
      <c r="A994" s="293" t="s">
        <v>3855</v>
      </c>
      <c r="B994" s="281" t="s">
        <v>1779</v>
      </c>
      <c r="C994" s="282">
        <v>11925.86</v>
      </c>
      <c r="D994" s="294" t="s">
        <v>349</v>
      </c>
      <c r="E994" s="283" t="s">
        <v>1300</v>
      </c>
      <c r="F994" s="295"/>
    </row>
    <row r="995" spans="1:6" x14ac:dyDescent="0.2">
      <c r="A995" s="293" t="s">
        <v>3856</v>
      </c>
      <c r="B995" s="281" t="s">
        <v>1780</v>
      </c>
      <c r="C995" s="282">
        <v>44176.08</v>
      </c>
      <c r="D995" s="294" t="s">
        <v>349</v>
      </c>
      <c r="E995" s="283" t="s">
        <v>1300</v>
      </c>
      <c r="F995" s="295"/>
    </row>
    <row r="996" spans="1:6" x14ac:dyDescent="0.2">
      <c r="A996" s="293" t="s">
        <v>3857</v>
      </c>
      <c r="B996" s="281" t="s">
        <v>1781</v>
      </c>
      <c r="C996" s="282">
        <v>13305.11</v>
      </c>
      <c r="D996" s="294" t="s">
        <v>349</v>
      </c>
      <c r="E996" s="283" t="s">
        <v>1300</v>
      </c>
      <c r="F996" s="295"/>
    </row>
    <row r="997" spans="1:6" x14ac:dyDescent="0.2">
      <c r="A997" s="293" t="s">
        <v>3858</v>
      </c>
      <c r="B997" s="281" t="s">
        <v>1782</v>
      </c>
      <c r="C997" s="282">
        <v>4873.67</v>
      </c>
      <c r="D997" s="294" t="s">
        <v>349</v>
      </c>
      <c r="E997" s="283" t="s">
        <v>1300</v>
      </c>
      <c r="F997" s="295"/>
    </row>
    <row r="998" spans="1:6" x14ac:dyDescent="0.2">
      <c r="A998" s="293" t="s">
        <v>3859</v>
      </c>
      <c r="B998" s="281" t="s">
        <v>1783</v>
      </c>
      <c r="C998" s="282">
        <v>3868.03</v>
      </c>
      <c r="D998" s="294" t="s">
        <v>349</v>
      </c>
      <c r="E998" s="283" t="s">
        <v>1300</v>
      </c>
      <c r="F998" s="295"/>
    </row>
    <row r="999" spans="1:6" x14ac:dyDescent="0.2">
      <c r="A999" s="293" t="s">
        <v>3860</v>
      </c>
      <c r="B999" s="281" t="s">
        <v>1784</v>
      </c>
      <c r="C999" s="282">
        <v>40410.949999999997</v>
      </c>
      <c r="D999" s="294" t="s">
        <v>349</v>
      </c>
      <c r="E999" s="283" t="s">
        <v>1300</v>
      </c>
      <c r="F999" s="295"/>
    </row>
    <row r="1000" spans="1:6" x14ac:dyDescent="0.2">
      <c r="A1000" s="293" t="s">
        <v>3861</v>
      </c>
      <c r="B1000" s="281" t="s">
        <v>1785</v>
      </c>
      <c r="C1000" s="282">
        <v>28404.65</v>
      </c>
      <c r="D1000" s="294" t="s">
        <v>349</v>
      </c>
      <c r="E1000" s="283" t="s">
        <v>1300</v>
      </c>
      <c r="F1000" s="295"/>
    </row>
    <row r="1001" spans="1:6" x14ac:dyDescent="0.2">
      <c r="A1001" s="293" t="s">
        <v>3862</v>
      </c>
      <c r="B1001" s="281" t="s">
        <v>1786</v>
      </c>
      <c r="C1001" s="282">
        <v>83295.31</v>
      </c>
      <c r="D1001" s="294" t="s">
        <v>349</v>
      </c>
      <c r="E1001" s="283" t="s">
        <v>1300</v>
      </c>
      <c r="F1001" s="295"/>
    </row>
    <row r="1002" spans="1:6" x14ac:dyDescent="0.2">
      <c r="A1002" s="293" t="s">
        <v>3863</v>
      </c>
      <c r="B1002" s="281" t="s">
        <v>1787</v>
      </c>
      <c r="C1002" s="282">
        <v>9573.11</v>
      </c>
      <c r="D1002" s="294" t="s">
        <v>349</v>
      </c>
      <c r="E1002" s="283" t="s">
        <v>1300</v>
      </c>
      <c r="F1002" s="295"/>
    </row>
    <row r="1003" spans="1:6" x14ac:dyDescent="0.2">
      <c r="A1003" s="293" t="s">
        <v>3864</v>
      </c>
      <c r="B1003" s="281" t="s">
        <v>1788</v>
      </c>
      <c r="C1003" s="282">
        <v>12170.71</v>
      </c>
      <c r="D1003" s="294" t="s">
        <v>349</v>
      </c>
      <c r="E1003" s="283" t="s">
        <v>1300</v>
      </c>
      <c r="F1003" s="295"/>
    </row>
    <row r="1004" spans="1:6" x14ac:dyDescent="0.2">
      <c r="A1004" s="293" t="s">
        <v>3865</v>
      </c>
      <c r="B1004" s="281" t="s">
        <v>1789</v>
      </c>
      <c r="C1004" s="282">
        <v>5198.79</v>
      </c>
      <c r="D1004" s="294" t="s">
        <v>349</v>
      </c>
      <c r="E1004" s="283" t="s">
        <v>1300</v>
      </c>
      <c r="F1004" s="295"/>
    </row>
    <row r="1005" spans="1:6" x14ac:dyDescent="0.2">
      <c r="A1005" s="293" t="s">
        <v>3866</v>
      </c>
      <c r="B1005" s="281" t="s">
        <v>1790</v>
      </c>
      <c r="C1005" s="282">
        <v>13924.95</v>
      </c>
      <c r="D1005" s="294" t="s">
        <v>349</v>
      </c>
      <c r="E1005" s="283" t="s">
        <v>1300</v>
      </c>
      <c r="F1005" s="295"/>
    </row>
    <row r="1006" spans="1:6" x14ac:dyDescent="0.2">
      <c r="A1006" s="293" t="s">
        <v>3867</v>
      </c>
      <c r="B1006" s="281" t="s">
        <v>1791</v>
      </c>
      <c r="C1006" s="282">
        <v>4030.1</v>
      </c>
      <c r="D1006" s="294" t="s">
        <v>349</v>
      </c>
      <c r="E1006" s="283" t="s">
        <v>1300</v>
      </c>
      <c r="F1006" s="295"/>
    </row>
    <row r="1007" spans="1:6" x14ac:dyDescent="0.2">
      <c r="A1007" s="293" t="s">
        <v>3868</v>
      </c>
      <c r="B1007" s="281" t="s">
        <v>1792</v>
      </c>
      <c r="C1007" s="282">
        <v>8871.65</v>
      </c>
      <c r="D1007" s="294" t="s">
        <v>349</v>
      </c>
      <c r="E1007" s="283" t="s">
        <v>1300</v>
      </c>
      <c r="F1007" s="295"/>
    </row>
    <row r="1008" spans="1:6" x14ac:dyDescent="0.2">
      <c r="A1008" s="293" t="s">
        <v>3869</v>
      </c>
      <c r="B1008" s="281" t="s">
        <v>1793</v>
      </c>
      <c r="C1008" s="282">
        <v>21620.79</v>
      </c>
      <c r="D1008" s="294" t="s">
        <v>349</v>
      </c>
      <c r="E1008" s="283" t="s">
        <v>1300</v>
      </c>
      <c r="F1008" s="295"/>
    </row>
    <row r="1009" spans="1:6" x14ac:dyDescent="0.2">
      <c r="A1009" s="293" t="s">
        <v>3870</v>
      </c>
      <c r="B1009" s="281" t="s">
        <v>1794</v>
      </c>
      <c r="C1009" s="282">
        <v>4024.17</v>
      </c>
      <c r="D1009" s="294" t="s">
        <v>349</v>
      </c>
      <c r="E1009" s="283" t="s">
        <v>1300</v>
      </c>
      <c r="F1009" s="295"/>
    </row>
    <row r="1010" spans="1:6" x14ac:dyDescent="0.2">
      <c r="A1010" s="293" t="s">
        <v>3871</v>
      </c>
      <c r="B1010" s="281" t="s">
        <v>1795</v>
      </c>
      <c r="C1010" s="282">
        <v>40054.9</v>
      </c>
      <c r="D1010" s="294" t="s">
        <v>349</v>
      </c>
      <c r="E1010" s="283" t="s">
        <v>1300</v>
      </c>
      <c r="F1010" s="295"/>
    </row>
    <row r="1011" spans="1:6" x14ac:dyDescent="0.2">
      <c r="A1011" s="293" t="s">
        <v>3872</v>
      </c>
      <c r="B1011" s="281" t="s">
        <v>1796</v>
      </c>
      <c r="C1011" s="282">
        <v>28800.93</v>
      </c>
      <c r="D1011" s="294" t="s">
        <v>349</v>
      </c>
      <c r="E1011" s="283" t="s">
        <v>1300</v>
      </c>
      <c r="F1011" s="295"/>
    </row>
    <row r="1012" spans="1:6" x14ac:dyDescent="0.2">
      <c r="A1012" s="293" t="s">
        <v>3873</v>
      </c>
      <c r="B1012" s="281" t="s">
        <v>1797</v>
      </c>
      <c r="C1012" s="282">
        <v>2836.56</v>
      </c>
      <c r="D1012" s="294" t="s">
        <v>349</v>
      </c>
      <c r="E1012" s="283" t="s">
        <v>1300</v>
      </c>
      <c r="F1012" s="295"/>
    </row>
    <row r="1013" spans="1:6" x14ac:dyDescent="0.2">
      <c r="A1013" s="293" t="s">
        <v>3874</v>
      </c>
      <c r="B1013" s="281" t="s">
        <v>1798</v>
      </c>
      <c r="C1013" s="282">
        <v>33491.06</v>
      </c>
      <c r="D1013" s="294" t="s">
        <v>349</v>
      </c>
      <c r="E1013" s="283" t="s">
        <v>1300</v>
      </c>
      <c r="F1013" s="295"/>
    </row>
    <row r="1014" spans="1:6" x14ac:dyDescent="0.2">
      <c r="A1014" s="293" t="s">
        <v>3875</v>
      </c>
      <c r="B1014" s="281" t="s">
        <v>1799</v>
      </c>
      <c r="C1014" s="282">
        <v>23079.3</v>
      </c>
      <c r="D1014" s="294" t="s">
        <v>349</v>
      </c>
      <c r="E1014" s="283" t="s">
        <v>1300</v>
      </c>
      <c r="F1014" s="295"/>
    </row>
    <row r="1015" spans="1:6" x14ac:dyDescent="0.2">
      <c r="A1015" s="293" t="s">
        <v>3876</v>
      </c>
      <c r="B1015" s="281" t="s">
        <v>1800</v>
      </c>
      <c r="C1015" s="282">
        <v>12906.49</v>
      </c>
      <c r="D1015" s="294" t="s">
        <v>349</v>
      </c>
      <c r="E1015" s="283" t="s">
        <v>1300</v>
      </c>
      <c r="F1015" s="295"/>
    </row>
    <row r="1016" spans="1:6" x14ac:dyDescent="0.2">
      <c r="A1016" s="293" t="s">
        <v>3877</v>
      </c>
      <c r="B1016" s="281" t="s">
        <v>1801</v>
      </c>
      <c r="C1016" s="282">
        <v>21851.46</v>
      </c>
      <c r="D1016" s="294" t="s">
        <v>349</v>
      </c>
      <c r="E1016" s="283" t="s">
        <v>1300</v>
      </c>
      <c r="F1016" s="295"/>
    </row>
    <row r="1017" spans="1:6" x14ac:dyDescent="0.2">
      <c r="A1017" s="293" t="s">
        <v>3878</v>
      </c>
      <c r="B1017" s="281" t="s">
        <v>1802</v>
      </c>
      <c r="C1017" s="282">
        <v>65039.82</v>
      </c>
      <c r="D1017" s="294" t="s">
        <v>349</v>
      </c>
      <c r="E1017" s="283" t="s">
        <v>1300</v>
      </c>
      <c r="F1017" s="295"/>
    </row>
    <row r="1018" spans="1:6" x14ac:dyDescent="0.2">
      <c r="A1018" s="293" t="s">
        <v>3879</v>
      </c>
      <c r="B1018" s="281" t="s">
        <v>1803</v>
      </c>
      <c r="C1018" s="282">
        <v>150497.84</v>
      </c>
      <c r="D1018" s="294" t="s">
        <v>349</v>
      </c>
      <c r="E1018" s="283" t="s">
        <v>1300</v>
      </c>
      <c r="F1018" s="295"/>
    </row>
    <row r="1019" spans="1:6" x14ac:dyDescent="0.2">
      <c r="A1019" s="293" t="s">
        <v>3880</v>
      </c>
      <c r="B1019" s="281" t="s">
        <v>1804</v>
      </c>
      <c r="C1019" s="282">
        <v>29394.720000000001</v>
      </c>
      <c r="D1019" s="294" t="s">
        <v>349</v>
      </c>
      <c r="E1019" s="283" t="s">
        <v>1300</v>
      </c>
      <c r="F1019" s="295"/>
    </row>
    <row r="1020" spans="1:6" x14ac:dyDescent="0.2">
      <c r="A1020" s="293" t="s">
        <v>3881</v>
      </c>
      <c r="B1020" s="281" t="s">
        <v>1805</v>
      </c>
      <c r="C1020" s="282">
        <v>155298.78</v>
      </c>
      <c r="D1020" s="294" t="s">
        <v>349</v>
      </c>
      <c r="E1020" s="283" t="s">
        <v>1300</v>
      </c>
      <c r="F1020" s="295"/>
    </row>
    <row r="1021" spans="1:6" x14ac:dyDescent="0.2">
      <c r="A1021" s="293" t="s">
        <v>3882</v>
      </c>
      <c r="B1021" s="281" t="s">
        <v>1806</v>
      </c>
      <c r="C1021" s="282">
        <v>35604.879999999997</v>
      </c>
      <c r="D1021" s="294" t="s">
        <v>349</v>
      </c>
      <c r="E1021" s="283" t="s">
        <v>1300</v>
      </c>
      <c r="F1021" s="295"/>
    </row>
    <row r="1022" spans="1:6" x14ac:dyDescent="0.2">
      <c r="A1022" s="293" t="s">
        <v>3883</v>
      </c>
      <c r="B1022" s="281" t="s">
        <v>1807</v>
      </c>
      <c r="C1022" s="282">
        <v>69151.53</v>
      </c>
      <c r="D1022" s="294" t="s">
        <v>349</v>
      </c>
      <c r="E1022" s="283" t="s">
        <v>1300</v>
      </c>
      <c r="F1022" s="295"/>
    </row>
    <row r="1023" spans="1:6" x14ac:dyDescent="0.2">
      <c r="A1023" s="293" t="s">
        <v>3884</v>
      </c>
      <c r="B1023" s="281" t="s">
        <v>1808</v>
      </c>
      <c r="C1023" s="282">
        <v>36432.910000000003</v>
      </c>
      <c r="D1023" s="294" t="s">
        <v>349</v>
      </c>
      <c r="E1023" s="283" t="s">
        <v>1300</v>
      </c>
      <c r="F1023" s="295"/>
    </row>
    <row r="1024" spans="1:6" x14ac:dyDescent="0.2">
      <c r="A1024" s="293" t="s">
        <v>3885</v>
      </c>
      <c r="B1024" s="281" t="s">
        <v>1809</v>
      </c>
      <c r="C1024" s="282">
        <v>22595.25</v>
      </c>
      <c r="D1024" s="294" t="s">
        <v>349</v>
      </c>
      <c r="E1024" s="283" t="s">
        <v>1300</v>
      </c>
      <c r="F1024" s="295"/>
    </row>
    <row r="1025" spans="1:6" x14ac:dyDescent="0.2">
      <c r="A1025" s="293" t="s">
        <v>3886</v>
      </c>
      <c r="B1025" s="281" t="s">
        <v>1810</v>
      </c>
      <c r="C1025" s="282">
        <v>9699.07</v>
      </c>
      <c r="D1025" s="294" t="s">
        <v>349</v>
      </c>
      <c r="E1025" s="283" t="s">
        <v>1300</v>
      </c>
      <c r="F1025" s="295"/>
    </row>
    <row r="1026" spans="1:6" x14ac:dyDescent="0.2">
      <c r="A1026" s="293" t="s">
        <v>3887</v>
      </c>
      <c r="B1026" s="281" t="s">
        <v>1811</v>
      </c>
      <c r="C1026" s="282">
        <v>4834.82</v>
      </c>
      <c r="D1026" s="294" t="s">
        <v>349</v>
      </c>
      <c r="E1026" s="283" t="s">
        <v>1300</v>
      </c>
      <c r="F1026" s="295"/>
    </row>
    <row r="1027" spans="1:6" x14ac:dyDescent="0.2">
      <c r="A1027" s="293" t="s">
        <v>3888</v>
      </c>
      <c r="B1027" s="281" t="s">
        <v>1812</v>
      </c>
      <c r="C1027" s="282">
        <v>7814.16</v>
      </c>
      <c r="D1027" s="294" t="s">
        <v>349</v>
      </c>
      <c r="E1027" s="283" t="s">
        <v>1300</v>
      </c>
      <c r="F1027" s="295"/>
    </row>
    <row r="1028" spans="1:6" x14ac:dyDescent="0.2">
      <c r="A1028" s="293" t="s">
        <v>3889</v>
      </c>
      <c r="B1028" s="281" t="s">
        <v>1813</v>
      </c>
      <c r="C1028" s="282">
        <v>78811.73</v>
      </c>
      <c r="D1028" s="294" t="s">
        <v>349</v>
      </c>
      <c r="E1028" s="283" t="s">
        <v>1300</v>
      </c>
      <c r="F1028" s="295"/>
    </row>
    <row r="1029" spans="1:6" x14ac:dyDescent="0.2">
      <c r="A1029" s="293" t="s">
        <v>3890</v>
      </c>
      <c r="B1029" s="281" t="s">
        <v>1814</v>
      </c>
      <c r="C1029" s="282">
        <v>87460.25</v>
      </c>
      <c r="D1029" s="294" t="s">
        <v>349</v>
      </c>
      <c r="E1029" s="283" t="s">
        <v>1300</v>
      </c>
      <c r="F1029" s="295"/>
    </row>
    <row r="1030" spans="1:6" x14ac:dyDescent="0.2">
      <c r="A1030" s="293" t="s">
        <v>3891</v>
      </c>
      <c r="B1030" s="281" t="s">
        <v>1815</v>
      </c>
      <c r="C1030" s="282">
        <v>4914.95</v>
      </c>
      <c r="D1030" s="294" t="s">
        <v>349</v>
      </c>
      <c r="E1030" s="283" t="s">
        <v>1300</v>
      </c>
      <c r="F1030" s="295"/>
    </row>
    <row r="1031" spans="1:6" x14ac:dyDescent="0.2">
      <c r="A1031" s="293" t="s">
        <v>3892</v>
      </c>
      <c r="B1031" s="281" t="s">
        <v>1816</v>
      </c>
      <c r="C1031" s="282">
        <v>11242.16</v>
      </c>
      <c r="D1031" s="294" t="s">
        <v>349</v>
      </c>
      <c r="E1031" s="283" t="s">
        <v>1300</v>
      </c>
      <c r="F1031" s="295"/>
    </row>
    <row r="1032" spans="1:6" x14ac:dyDescent="0.2">
      <c r="A1032" s="293" t="s">
        <v>3893</v>
      </c>
      <c r="B1032" s="281" t="s">
        <v>1817</v>
      </c>
      <c r="C1032" s="282">
        <v>11242.16</v>
      </c>
      <c r="D1032" s="294" t="s">
        <v>349</v>
      </c>
      <c r="E1032" s="283" t="s">
        <v>1300</v>
      </c>
      <c r="F1032" s="295"/>
    </row>
    <row r="1033" spans="1:6" x14ac:dyDescent="0.2">
      <c r="A1033" s="293" t="s">
        <v>3894</v>
      </c>
      <c r="B1033" s="281" t="s">
        <v>1818</v>
      </c>
      <c r="C1033" s="282">
        <v>13350.05</v>
      </c>
      <c r="D1033" s="294" t="s">
        <v>349</v>
      </c>
      <c r="E1033" s="283" t="s">
        <v>1300</v>
      </c>
      <c r="F1033" s="295"/>
    </row>
    <row r="1034" spans="1:6" x14ac:dyDescent="0.2">
      <c r="A1034" s="293" t="s">
        <v>3895</v>
      </c>
      <c r="B1034" s="281" t="s">
        <v>1819</v>
      </c>
      <c r="C1034" s="282">
        <v>10539.51</v>
      </c>
      <c r="D1034" s="294" t="s">
        <v>349</v>
      </c>
      <c r="E1034" s="283" t="s">
        <v>1300</v>
      </c>
      <c r="F1034" s="295"/>
    </row>
    <row r="1035" spans="1:6" x14ac:dyDescent="0.2">
      <c r="A1035" s="293" t="s">
        <v>3896</v>
      </c>
      <c r="B1035" s="281" t="s">
        <v>1820</v>
      </c>
      <c r="C1035" s="282">
        <v>9120.06</v>
      </c>
      <c r="D1035" s="294" t="s">
        <v>349</v>
      </c>
      <c r="E1035" s="283" t="s">
        <v>1300</v>
      </c>
      <c r="F1035" s="295"/>
    </row>
    <row r="1036" spans="1:6" x14ac:dyDescent="0.2">
      <c r="A1036" s="293" t="s">
        <v>3897</v>
      </c>
      <c r="B1036" s="281" t="s">
        <v>1821</v>
      </c>
      <c r="C1036" s="282">
        <v>70263.44</v>
      </c>
      <c r="D1036" s="294" t="s">
        <v>349</v>
      </c>
      <c r="E1036" s="283" t="s">
        <v>1300</v>
      </c>
      <c r="F1036" s="295"/>
    </row>
    <row r="1037" spans="1:6" x14ac:dyDescent="0.2">
      <c r="A1037" s="293" t="s">
        <v>3898</v>
      </c>
      <c r="B1037" s="281" t="s">
        <v>1822</v>
      </c>
      <c r="C1037" s="282">
        <v>62574.69</v>
      </c>
      <c r="D1037" s="294" t="s">
        <v>349</v>
      </c>
      <c r="E1037" s="283" t="s">
        <v>1300</v>
      </c>
      <c r="F1037" s="295"/>
    </row>
    <row r="1038" spans="1:6" x14ac:dyDescent="0.2">
      <c r="A1038" s="293" t="s">
        <v>3899</v>
      </c>
      <c r="B1038" s="281" t="s">
        <v>1823</v>
      </c>
      <c r="C1038" s="282">
        <v>53809.02</v>
      </c>
      <c r="D1038" s="294" t="s">
        <v>349</v>
      </c>
      <c r="E1038" s="283" t="s">
        <v>1300</v>
      </c>
      <c r="F1038" s="295"/>
    </row>
    <row r="1039" spans="1:6" x14ac:dyDescent="0.2">
      <c r="A1039" s="293" t="s">
        <v>3900</v>
      </c>
      <c r="B1039" s="281" t="s">
        <v>1824</v>
      </c>
      <c r="C1039" s="282">
        <v>20678.71</v>
      </c>
      <c r="D1039" s="294" t="s">
        <v>349</v>
      </c>
      <c r="E1039" s="283" t="s">
        <v>1300</v>
      </c>
      <c r="F1039" s="295"/>
    </row>
    <row r="1040" spans="1:6" x14ac:dyDescent="0.2">
      <c r="A1040" s="293" t="s">
        <v>3901</v>
      </c>
      <c r="B1040" s="281" t="s">
        <v>1825</v>
      </c>
      <c r="C1040" s="282">
        <v>4194.8100000000004</v>
      </c>
      <c r="D1040" s="294" t="s">
        <v>349</v>
      </c>
      <c r="E1040" s="283" t="s">
        <v>1300</v>
      </c>
      <c r="F1040" s="295"/>
    </row>
    <row r="1041" spans="1:6" x14ac:dyDescent="0.2">
      <c r="A1041" s="293" t="s">
        <v>3902</v>
      </c>
      <c r="B1041" s="281" t="s">
        <v>1826</v>
      </c>
      <c r="C1041" s="282">
        <v>154926.9</v>
      </c>
      <c r="D1041" s="294" t="s">
        <v>349</v>
      </c>
      <c r="E1041" s="283" t="s">
        <v>1300</v>
      </c>
      <c r="F1041" s="295"/>
    </row>
    <row r="1042" spans="1:6" x14ac:dyDescent="0.2">
      <c r="A1042" s="293" t="s">
        <v>3903</v>
      </c>
      <c r="B1042" s="281" t="s">
        <v>1827</v>
      </c>
      <c r="C1042" s="282">
        <v>25894.46</v>
      </c>
      <c r="D1042" s="294" t="s">
        <v>349</v>
      </c>
      <c r="E1042" s="283" t="s">
        <v>1300</v>
      </c>
      <c r="F1042" s="295"/>
    </row>
    <row r="1043" spans="1:6" x14ac:dyDescent="0.2">
      <c r="A1043" s="293" t="s">
        <v>3904</v>
      </c>
      <c r="B1043" s="281" t="s">
        <v>1828</v>
      </c>
      <c r="C1043" s="282">
        <v>712.35</v>
      </c>
      <c r="D1043" s="294" t="s">
        <v>349</v>
      </c>
      <c r="E1043" s="283" t="s">
        <v>1300</v>
      </c>
      <c r="F1043" s="295"/>
    </row>
    <row r="1044" spans="1:6" x14ac:dyDescent="0.2">
      <c r="A1044" s="293" t="s">
        <v>3905</v>
      </c>
      <c r="B1044" s="281" t="s">
        <v>1829</v>
      </c>
      <c r="C1044" s="282">
        <v>1643.83</v>
      </c>
      <c r="D1044" s="294" t="s">
        <v>349</v>
      </c>
      <c r="E1044" s="283" t="s">
        <v>1300</v>
      </c>
      <c r="F1044" s="295"/>
    </row>
    <row r="1045" spans="1:6" x14ac:dyDescent="0.2">
      <c r="A1045" s="293" t="s">
        <v>3906</v>
      </c>
      <c r="B1045" s="281" t="s">
        <v>1830</v>
      </c>
      <c r="C1045" s="282">
        <v>6828.9</v>
      </c>
      <c r="D1045" s="294" t="s">
        <v>349</v>
      </c>
      <c r="E1045" s="283" t="s">
        <v>1300</v>
      </c>
      <c r="F1045" s="295"/>
    </row>
    <row r="1046" spans="1:6" x14ac:dyDescent="0.2">
      <c r="A1046" s="293" t="s">
        <v>3907</v>
      </c>
      <c r="B1046" s="281" t="s">
        <v>1831</v>
      </c>
      <c r="C1046" s="282">
        <v>27854.06</v>
      </c>
      <c r="D1046" s="294" t="s">
        <v>349</v>
      </c>
      <c r="E1046" s="283" t="s">
        <v>1300</v>
      </c>
      <c r="F1046" s="295"/>
    </row>
    <row r="1047" spans="1:6" x14ac:dyDescent="0.2">
      <c r="A1047" s="293" t="s">
        <v>3908</v>
      </c>
      <c r="B1047" s="281" t="s">
        <v>1832</v>
      </c>
      <c r="C1047" s="282">
        <v>201.37</v>
      </c>
      <c r="D1047" s="294" t="s">
        <v>349</v>
      </c>
      <c r="E1047" s="283" t="s">
        <v>1300</v>
      </c>
      <c r="F1047" s="295"/>
    </row>
    <row r="1048" spans="1:6" x14ac:dyDescent="0.2">
      <c r="A1048" s="293" t="s">
        <v>3909</v>
      </c>
      <c r="B1048" s="281" t="s">
        <v>1833</v>
      </c>
      <c r="C1048" s="282">
        <v>366191.4</v>
      </c>
      <c r="D1048" s="294" t="s">
        <v>349</v>
      </c>
      <c r="E1048" s="283" t="s">
        <v>1300</v>
      </c>
      <c r="F1048" s="295"/>
    </row>
    <row r="1049" spans="1:6" x14ac:dyDescent="0.2">
      <c r="A1049" s="293" t="s">
        <v>3910</v>
      </c>
      <c r="B1049" s="281" t="s">
        <v>1834</v>
      </c>
      <c r="C1049" s="282">
        <v>109407.18</v>
      </c>
      <c r="D1049" s="294" t="s">
        <v>349</v>
      </c>
      <c r="E1049" s="283" t="s">
        <v>1300</v>
      </c>
      <c r="F1049" s="295"/>
    </row>
    <row r="1050" spans="1:6" x14ac:dyDescent="0.2">
      <c r="A1050" s="293" t="s">
        <v>3911</v>
      </c>
      <c r="B1050" s="281" t="s">
        <v>1835</v>
      </c>
      <c r="C1050" s="282">
        <v>73786.45</v>
      </c>
      <c r="D1050" s="294" t="s">
        <v>349</v>
      </c>
      <c r="E1050" s="283" t="s">
        <v>1300</v>
      </c>
      <c r="F1050" s="295"/>
    </row>
    <row r="1051" spans="1:6" x14ac:dyDescent="0.2">
      <c r="A1051" s="293" t="s">
        <v>3912</v>
      </c>
      <c r="B1051" s="281" t="s">
        <v>1836</v>
      </c>
      <c r="C1051" s="282">
        <v>17069.419999999998</v>
      </c>
      <c r="D1051" s="294" t="s">
        <v>349</v>
      </c>
      <c r="E1051" s="283" t="s">
        <v>1300</v>
      </c>
      <c r="F1051" s="295"/>
    </row>
    <row r="1052" spans="1:6" x14ac:dyDescent="0.2">
      <c r="A1052" s="293" t="s">
        <v>3913</v>
      </c>
      <c r="B1052" s="281" t="s">
        <v>1837</v>
      </c>
      <c r="C1052" s="282">
        <v>21793.24</v>
      </c>
      <c r="D1052" s="294" t="s">
        <v>349</v>
      </c>
      <c r="E1052" s="283" t="s">
        <v>1300</v>
      </c>
      <c r="F1052" s="295"/>
    </row>
    <row r="1053" spans="1:6" x14ac:dyDescent="0.2">
      <c r="A1053" s="293" t="s">
        <v>3914</v>
      </c>
      <c r="B1053" s="281" t="s">
        <v>1838</v>
      </c>
      <c r="C1053" s="282">
        <v>7887.46</v>
      </c>
      <c r="D1053" s="294" t="s">
        <v>349</v>
      </c>
      <c r="E1053" s="283" t="s">
        <v>1300</v>
      </c>
      <c r="F1053" s="295"/>
    </row>
    <row r="1054" spans="1:6" x14ac:dyDescent="0.2">
      <c r="A1054" s="293" t="s">
        <v>3915</v>
      </c>
      <c r="B1054" s="281" t="s">
        <v>1839</v>
      </c>
      <c r="C1054" s="282">
        <v>23110.61</v>
      </c>
      <c r="D1054" s="294" t="s">
        <v>349</v>
      </c>
      <c r="E1054" s="283" t="s">
        <v>1300</v>
      </c>
      <c r="F1054" s="295"/>
    </row>
    <row r="1055" spans="1:6" x14ac:dyDescent="0.2">
      <c r="A1055" s="293" t="s">
        <v>3916</v>
      </c>
      <c r="B1055" s="281" t="s">
        <v>1840</v>
      </c>
      <c r="C1055" s="282">
        <v>136411.79999999999</v>
      </c>
      <c r="D1055" s="294" t="s">
        <v>349</v>
      </c>
      <c r="E1055" s="283" t="s">
        <v>1300</v>
      </c>
      <c r="F1055" s="295"/>
    </row>
    <row r="1056" spans="1:6" x14ac:dyDescent="0.2">
      <c r="A1056" s="293" t="s">
        <v>3917</v>
      </c>
      <c r="B1056" s="281" t="s">
        <v>1841</v>
      </c>
      <c r="C1056" s="282">
        <v>164255.95000000001</v>
      </c>
      <c r="D1056" s="294" t="s">
        <v>349</v>
      </c>
      <c r="E1056" s="283" t="s">
        <v>1300</v>
      </c>
      <c r="F1056" s="295"/>
    </row>
    <row r="1057" spans="1:6" x14ac:dyDescent="0.2">
      <c r="A1057" s="293" t="s">
        <v>3918</v>
      </c>
      <c r="B1057" s="281" t="s">
        <v>1842</v>
      </c>
      <c r="C1057" s="282">
        <v>36392.74</v>
      </c>
      <c r="D1057" s="294" t="s">
        <v>349</v>
      </c>
      <c r="E1057" s="283" t="s">
        <v>1300</v>
      </c>
      <c r="F1057" s="295"/>
    </row>
    <row r="1058" spans="1:6" x14ac:dyDescent="0.2">
      <c r="A1058" s="293" t="s">
        <v>3919</v>
      </c>
      <c r="B1058" s="281" t="s">
        <v>1843</v>
      </c>
      <c r="C1058" s="282">
        <v>3944.63</v>
      </c>
      <c r="D1058" s="294" t="s">
        <v>349</v>
      </c>
      <c r="E1058" s="283" t="s">
        <v>1300</v>
      </c>
      <c r="F1058" s="295"/>
    </row>
    <row r="1059" spans="1:6" x14ac:dyDescent="0.2">
      <c r="A1059" s="293" t="s">
        <v>3920</v>
      </c>
      <c r="B1059" s="281" t="s">
        <v>1844</v>
      </c>
      <c r="C1059" s="282">
        <v>18461.62</v>
      </c>
      <c r="D1059" s="294" t="s">
        <v>349</v>
      </c>
      <c r="E1059" s="283" t="s">
        <v>1300</v>
      </c>
      <c r="F1059" s="295"/>
    </row>
    <row r="1060" spans="1:6" x14ac:dyDescent="0.2">
      <c r="A1060" s="293" t="s">
        <v>3921</v>
      </c>
      <c r="B1060" s="281" t="s">
        <v>1845</v>
      </c>
      <c r="C1060" s="282">
        <v>169785.05</v>
      </c>
      <c r="D1060" s="294" t="s">
        <v>349</v>
      </c>
      <c r="E1060" s="283" t="s">
        <v>1300</v>
      </c>
      <c r="F1060" s="295"/>
    </row>
    <row r="1061" spans="1:6" x14ac:dyDescent="0.2">
      <c r="A1061" s="293" t="s">
        <v>3922</v>
      </c>
      <c r="B1061" s="281" t="s">
        <v>1846</v>
      </c>
      <c r="C1061" s="282">
        <v>263912.69</v>
      </c>
      <c r="D1061" s="294" t="s">
        <v>349</v>
      </c>
      <c r="E1061" s="283" t="s">
        <v>1300</v>
      </c>
      <c r="F1061" s="295"/>
    </row>
    <row r="1062" spans="1:6" x14ac:dyDescent="0.2">
      <c r="A1062" s="293" t="s">
        <v>3923</v>
      </c>
      <c r="B1062" s="281" t="s">
        <v>1847</v>
      </c>
      <c r="C1062" s="282">
        <v>49681.22</v>
      </c>
      <c r="D1062" s="294" t="s">
        <v>349</v>
      </c>
      <c r="E1062" s="283" t="s">
        <v>1300</v>
      </c>
      <c r="F1062" s="295"/>
    </row>
    <row r="1063" spans="1:6" x14ac:dyDescent="0.2">
      <c r="A1063" s="293" t="s">
        <v>3924</v>
      </c>
      <c r="B1063" s="281" t="s">
        <v>1848</v>
      </c>
      <c r="C1063" s="282">
        <v>97295.73</v>
      </c>
      <c r="D1063" s="294" t="s">
        <v>349</v>
      </c>
      <c r="E1063" s="283" t="s">
        <v>1300</v>
      </c>
      <c r="F1063" s="295"/>
    </row>
    <row r="1064" spans="1:6" x14ac:dyDescent="0.2">
      <c r="A1064" s="293" t="s">
        <v>3925</v>
      </c>
      <c r="B1064" s="281" t="s">
        <v>1849</v>
      </c>
      <c r="C1064" s="282">
        <v>9366.15</v>
      </c>
      <c r="D1064" s="294" t="s">
        <v>349</v>
      </c>
      <c r="E1064" s="283" t="s">
        <v>1300</v>
      </c>
      <c r="F1064" s="295"/>
    </row>
    <row r="1065" spans="1:6" x14ac:dyDescent="0.2">
      <c r="A1065" s="293" t="s">
        <v>3926</v>
      </c>
      <c r="B1065" s="281" t="s">
        <v>1850</v>
      </c>
      <c r="C1065" s="282">
        <v>2968.83</v>
      </c>
      <c r="D1065" s="294" t="s">
        <v>349</v>
      </c>
      <c r="E1065" s="283" t="s">
        <v>1300</v>
      </c>
      <c r="F1065" s="295"/>
    </row>
    <row r="1066" spans="1:6" x14ac:dyDescent="0.2">
      <c r="A1066" s="293" t="s">
        <v>3927</v>
      </c>
      <c r="B1066" s="281" t="s">
        <v>1851</v>
      </c>
      <c r="C1066" s="282">
        <v>10763.65</v>
      </c>
      <c r="D1066" s="294" t="s">
        <v>349</v>
      </c>
      <c r="E1066" s="283" t="s">
        <v>1300</v>
      </c>
      <c r="F1066" s="295"/>
    </row>
    <row r="1067" spans="1:6" x14ac:dyDescent="0.2">
      <c r="A1067" s="293" t="s">
        <v>3928</v>
      </c>
      <c r="B1067" s="281" t="s">
        <v>1845</v>
      </c>
      <c r="C1067" s="282">
        <v>70343.009999999995</v>
      </c>
      <c r="D1067" s="294" t="s">
        <v>349</v>
      </c>
      <c r="E1067" s="283" t="s">
        <v>1300</v>
      </c>
      <c r="F1067" s="295"/>
    </row>
    <row r="1068" spans="1:6" x14ac:dyDescent="0.2">
      <c r="A1068" s="293" t="s">
        <v>3929</v>
      </c>
      <c r="B1068" s="281" t="s">
        <v>1852</v>
      </c>
      <c r="C1068" s="282">
        <v>2013.56</v>
      </c>
      <c r="D1068" s="294" t="s">
        <v>349</v>
      </c>
      <c r="E1068" s="283" t="s">
        <v>1300</v>
      </c>
      <c r="F1068" s="295"/>
    </row>
    <row r="1069" spans="1:6" x14ac:dyDescent="0.2">
      <c r="A1069" s="293" t="s">
        <v>3930</v>
      </c>
      <c r="B1069" s="281" t="s">
        <v>1853</v>
      </c>
      <c r="C1069" s="282">
        <v>143700.10999999999</v>
      </c>
      <c r="D1069" s="294" t="s">
        <v>349</v>
      </c>
      <c r="E1069" s="283" t="s">
        <v>1300</v>
      </c>
      <c r="F1069" s="295"/>
    </row>
    <row r="1070" spans="1:6" x14ac:dyDescent="0.2">
      <c r="A1070" s="293" t="s">
        <v>3931</v>
      </c>
      <c r="B1070" s="281" t="s">
        <v>1854</v>
      </c>
      <c r="C1070" s="282">
        <v>8350.5</v>
      </c>
      <c r="D1070" s="294" t="s">
        <v>349</v>
      </c>
      <c r="E1070" s="283" t="s">
        <v>1300</v>
      </c>
      <c r="F1070" s="295"/>
    </row>
    <row r="1071" spans="1:6" x14ac:dyDescent="0.2">
      <c r="A1071" s="293" t="s">
        <v>3932</v>
      </c>
      <c r="B1071" s="281" t="s">
        <v>1855</v>
      </c>
      <c r="C1071" s="282">
        <v>8856.86</v>
      </c>
      <c r="D1071" s="294" t="s">
        <v>349</v>
      </c>
      <c r="E1071" s="283" t="s">
        <v>1300</v>
      </c>
      <c r="F1071" s="295"/>
    </row>
    <row r="1072" spans="1:6" x14ac:dyDescent="0.2">
      <c r="A1072" s="293" t="s">
        <v>3933</v>
      </c>
      <c r="B1072" s="281" t="s">
        <v>1856</v>
      </c>
      <c r="C1072" s="282">
        <v>174937.38</v>
      </c>
      <c r="D1072" s="294" t="s">
        <v>349</v>
      </c>
      <c r="E1072" s="283" t="s">
        <v>1300</v>
      </c>
      <c r="F1072" s="295"/>
    </row>
    <row r="1073" spans="1:6" x14ac:dyDescent="0.2">
      <c r="A1073" s="293" t="s">
        <v>3934</v>
      </c>
      <c r="B1073" s="281" t="s">
        <v>1857</v>
      </c>
      <c r="C1073" s="282">
        <v>12139.86</v>
      </c>
      <c r="D1073" s="294" t="s">
        <v>349</v>
      </c>
      <c r="E1073" s="283" t="s">
        <v>1300</v>
      </c>
      <c r="F1073" s="295"/>
    </row>
    <row r="1074" spans="1:6" x14ac:dyDescent="0.2">
      <c r="A1074" s="293" t="s">
        <v>3935</v>
      </c>
      <c r="B1074" s="281" t="s">
        <v>1858</v>
      </c>
      <c r="C1074" s="282">
        <v>20764.5</v>
      </c>
      <c r="D1074" s="294" t="s">
        <v>349</v>
      </c>
      <c r="E1074" s="283" t="s">
        <v>1300</v>
      </c>
      <c r="F1074" s="295"/>
    </row>
    <row r="1075" spans="1:6" x14ac:dyDescent="0.2">
      <c r="A1075" s="293" t="s">
        <v>3936</v>
      </c>
      <c r="B1075" s="281" t="s">
        <v>1859</v>
      </c>
      <c r="C1075" s="282">
        <v>3066.14</v>
      </c>
      <c r="D1075" s="294" t="s">
        <v>349</v>
      </c>
      <c r="E1075" s="283" t="s">
        <v>1300</v>
      </c>
      <c r="F1075" s="295"/>
    </row>
    <row r="1076" spans="1:6" x14ac:dyDescent="0.2">
      <c r="A1076" s="293" t="s">
        <v>3937</v>
      </c>
      <c r="B1076" s="281" t="s">
        <v>1860</v>
      </c>
      <c r="C1076" s="282">
        <v>11930.6</v>
      </c>
      <c r="D1076" s="294" t="s">
        <v>349</v>
      </c>
      <c r="E1076" s="283" t="s">
        <v>1300</v>
      </c>
      <c r="F1076" s="295"/>
    </row>
    <row r="1077" spans="1:6" x14ac:dyDescent="0.2">
      <c r="A1077" s="293" t="s">
        <v>3938</v>
      </c>
      <c r="B1077" s="281" t="s">
        <v>1861</v>
      </c>
      <c r="C1077" s="282">
        <v>9245.44</v>
      </c>
      <c r="D1077" s="294" t="s">
        <v>349</v>
      </c>
      <c r="E1077" s="283" t="s">
        <v>1300</v>
      </c>
      <c r="F1077" s="295"/>
    </row>
    <row r="1078" spans="1:6" x14ac:dyDescent="0.2">
      <c r="A1078" s="293" t="s">
        <v>3939</v>
      </c>
      <c r="B1078" s="281" t="s">
        <v>1862</v>
      </c>
      <c r="C1078" s="282">
        <v>11544.97</v>
      </c>
      <c r="D1078" s="294" t="s">
        <v>349</v>
      </c>
      <c r="E1078" s="283" t="s">
        <v>1300</v>
      </c>
      <c r="F1078" s="295"/>
    </row>
    <row r="1079" spans="1:6" x14ac:dyDescent="0.2">
      <c r="A1079" s="293" t="s">
        <v>3940</v>
      </c>
      <c r="B1079" s="281" t="s">
        <v>1862</v>
      </c>
      <c r="C1079" s="282">
        <v>6967.21</v>
      </c>
      <c r="D1079" s="294" t="s">
        <v>349</v>
      </c>
      <c r="E1079" s="283" t="s">
        <v>1300</v>
      </c>
      <c r="F1079" s="295"/>
    </row>
    <row r="1080" spans="1:6" x14ac:dyDescent="0.2">
      <c r="A1080" s="293" t="s">
        <v>3941</v>
      </c>
      <c r="B1080" s="281" t="s">
        <v>1862</v>
      </c>
      <c r="C1080" s="282">
        <v>10836.42</v>
      </c>
      <c r="D1080" s="294" t="s">
        <v>349</v>
      </c>
      <c r="E1080" s="283" t="s">
        <v>1300</v>
      </c>
      <c r="F1080" s="295"/>
    </row>
    <row r="1081" spans="1:6" x14ac:dyDescent="0.2">
      <c r="A1081" s="293" t="s">
        <v>3942</v>
      </c>
      <c r="B1081" s="281" t="s">
        <v>1862</v>
      </c>
      <c r="C1081" s="282">
        <v>4073.85</v>
      </c>
      <c r="D1081" s="294" t="s">
        <v>349</v>
      </c>
      <c r="E1081" s="283" t="s">
        <v>1300</v>
      </c>
      <c r="F1081" s="295"/>
    </row>
    <row r="1082" spans="1:6" x14ac:dyDescent="0.2">
      <c r="A1082" s="293" t="s">
        <v>3943</v>
      </c>
      <c r="B1082" s="281" t="s">
        <v>1862</v>
      </c>
      <c r="C1082" s="282">
        <v>2382.35</v>
      </c>
      <c r="D1082" s="294" t="s">
        <v>349</v>
      </c>
      <c r="E1082" s="283" t="s">
        <v>1300</v>
      </c>
      <c r="F1082" s="295"/>
    </row>
    <row r="1083" spans="1:6" x14ac:dyDescent="0.2">
      <c r="A1083" s="293" t="s">
        <v>3944</v>
      </c>
      <c r="B1083" s="281" t="s">
        <v>1863</v>
      </c>
      <c r="C1083" s="282">
        <v>4111.7</v>
      </c>
      <c r="D1083" s="294" t="s">
        <v>349</v>
      </c>
      <c r="E1083" s="283" t="s">
        <v>1300</v>
      </c>
      <c r="F1083" s="295"/>
    </row>
    <row r="1084" spans="1:6" x14ac:dyDescent="0.2">
      <c r="A1084" s="293" t="s">
        <v>3945</v>
      </c>
      <c r="B1084" s="281" t="s">
        <v>1864</v>
      </c>
      <c r="C1084" s="282">
        <v>43204.55</v>
      </c>
      <c r="D1084" s="294" t="s">
        <v>349</v>
      </c>
      <c r="E1084" s="283" t="s">
        <v>1300</v>
      </c>
      <c r="F1084" s="295"/>
    </row>
    <row r="1085" spans="1:6" x14ac:dyDescent="0.2">
      <c r="A1085" s="293" t="s">
        <v>3946</v>
      </c>
      <c r="B1085" s="281" t="s">
        <v>1865</v>
      </c>
      <c r="C1085" s="282">
        <v>45895.98</v>
      </c>
      <c r="D1085" s="294" t="s">
        <v>349</v>
      </c>
      <c r="E1085" s="283" t="s">
        <v>1300</v>
      </c>
      <c r="F1085" s="295"/>
    </row>
    <row r="1086" spans="1:6" x14ac:dyDescent="0.2">
      <c r="A1086" s="293" t="s">
        <v>3947</v>
      </c>
      <c r="B1086" s="281" t="s">
        <v>1866</v>
      </c>
      <c r="C1086" s="282">
        <v>139439.82</v>
      </c>
      <c r="D1086" s="294" t="s">
        <v>349</v>
      </c>
      <c r="E1086" s="283" t="s">
        <v>1300</v>
      </c>
      <c r="F1086" s="295"/>
    </row>
    <row r="1087" spans="1:6" x14ac:dyDescent="0.2">
      <c r="A1087" s="293" t="s">
        <v>3948</v>
      </c>
      <c r="B1087" s="281" t="s">
        <v>1867</v>
      </c>
      <c r="C1087" s="282">
        <v>51159.49</v>
      </c>
      <c r="D1087" s="294" t="s">
        <v>349</v>
      </c>
      <c r="E1087" s="283" t="s">
        <v>1300</v>
      </c>
      <c r="F1087" s="295"/>
    </row>
    <row r="1088" spans="1:6" x14ac:dyDescent="0.2">
      <c r="A1088" s="293" t="s">
        <v>3949</v>
      </c>
      <c r="B1088" s="281" t="s">
        <v>1868</v>
      </c>
      <c r="C1088" s="282">
        <v>49468.31</v>
      </c>
      <c r="D1088" s="294" t="s">
        <v>349</v>
      </c>
      <c r="E1088" s="283" t="s">
        <v>1300</v>
      </c>
      <c r="F1088" s="295"/>
    </row>
    <row r="1089" spans="1:6" x14ac:dyDescent="0.2">
      <c r="A1089" s="293" t="s">
        <v>3950</v>
      </c>
      <c r="B1089" s="281" t="s">
        <v>1869</v>
      </c>
      <c r="C1089" s="282">
        <v>12125.14</v>
      </c>
      <c r="D1089" s="294" t="s">
        <v>349</v>
      </c>
      <c r="E1089" s="283" t="s">
        <v>1300</v>
      </c>
      <c r="F1089" s="295"/>
    </row>
    <row r="1090" spans="1:6" x14ac:dyDescent="0.2">
      <c r="A1090" s="293" t="s">
        <v>3951</v>
      </c>
      <c r="B1090" s="281" t="s">
        <v>1870</v>
      </c>
      <c r="C1090" s="282">
        <v>7054.81</v>
      </c>
      <c r="D1090" s="294" t="s">
        <v>349</v>
      </c>
      <c r="E1090" s="283" t="s">
        <v>1300</v>
      </c>
      <c r="F1090" s="295"/>
    </row>
    <row r="1091" spans="1:6" x14ac:dyDescent="0.2">
      <c r="A1091" s="293" t="s">
        <v>3952</v>
      </c>
      <c r="B1091" s="281" t="s">
        <v>1871</v>
      </c>
      <c r="C1091" s="282">
        <v>9984.75</v>
      </c>
      <c r="D1091" s="294" t="s">
        <v>349</v>
      </c>
      <c r="E1091" s="283" t="s">
        <v>1300</v>
      </c>
      <c r="F1091" s="295"/>
    </row>
    <row r="1092" spans="1:6" x14ac:dyDescent="0.2">
      <c r="A1092" s="293" t="s">
        <v>3953</v>
      </c>
      <c r="B1092" s="281" t="s">
        <v>1872</v>
      </c>
      <c r="C1092" s="282">
        <v>5245.49</v>
      </c>
      <c r="D1092" s="294" t="s">
        <v>349</v>
      </c>
      <c r="E1092" s="283" t="s">
        <v>1300</v>
      </c>
      <c r="F1092" s="295"/>
    </row>
    <row r="1093" spans="1:6" x14ac:dyDescent="0.2">
      <c r="A1093" s="293" t="s">
        <v>3954</v>
      </c>
      <c r="B1093" s="281" t="s">
        <v>1873</v>
      </c>
      <c r="C1093" s="282">
        <v>12155.35</v>
      </c>
      <c r="D1093" s="294" t="s">
        <v>349</v>
      </c>
      <c r="E1093" s="283" t="s">
        <v>1300</v>
      </c>
      <c r="F1093" s="295"/>
    </row>
    <row r="1094" spans="1:6" x14ac:dyDescent="0.2">
      <c r="A1094" s="293" t="s">
        <v>3955</v>
      </c>
      <c r="B1094" s="281" t="s">
        <v>1874</v>
      </c>
      <c r="C1094" s="282">
        <v>9981.2599999999984</v>
      </c>
      <c r="D1094" s="294" t="s">
        <v>349</v>
      </c>
      <c r="E1094" s="283" t="s">
        <v>1300</v>
      </c>
      <c r="F1094" s="295"/>
    </row>
    <row r="1095" spans="1:6" x14ac:dyDescent="0.2">
      <c r="A1095" s="293" t="s">
        <v>3956</v>
      </c>
      <c r="B1095" s="281" t="s">
        <v>1875</v>
      </c>
      <c r="C1095" s="282">
        <v>39603.03</v>
      </c>
      <c r="D1095" s="294" t="s">
        <v>349</v>
      </c>
      <c r="E1095" s="283" t="s">
        <v>1300</v>
      </c>
      <c r="F1095" s="295"/>
    </row>
    <row r="1096" spans="1:6" x14ac:dyDescent="0.2">
      <c r="A1096" s="293" t="s">
        <v>3957</v>
      </c>
      <c r="B1096" s="281" t="s">
        <v>1876</v>
      </c>
      <c r="C1096" s="282">
        <v>2365.77</v>
      </c>
      <c r="D1096" s="294" t="s">
        <v>349</v>
      </c>
      <c r="E1096" s="283" t="s">
        <v>1300</v>
      </c>
      <c r="F1096" s="295"/>
    </row>
    <row r="1097" spans="1:6" x14ac:dyDescent="0.2">
      <c r="A1097" s="293" t="s">
        <v>3958</v>
      </c>
      <c r="B1097" s="281" t="s">
        <v>1877</v>
      </c>
      <c r="C1097" s="282">
        <v>65117.89</v>
      </c>
      <c r="D1097" s="294" t="s">
        <v>349</v>
      </c>
      <c r="E1097" s="283" t="s">
        <v>1300</v>
      </c>
      <c r="F1097" s="295"/>
    </row>
    <row r="1098" spans="1:6" x14ac:dyDescent="0.2">
      <c r="A1098" s="293" t="s">
        <v>3959</v>
      </c>
      <c r="B1098" s="281" t="s">
        <v>1878</v>
      </c>
      <c r="C1098" s="282">
        <v>10324.81</v>
      </c>
      <c r="D1098" s="294" t="s">
        <v>349</v>
      </c>
      <c r="E1098" s="283" t="s">
        <v>1300</v>
      </c>
      <c r="F1098" s="295"/>
    </row>
    <row r="1099" spans="1:6" x14ac:dyDescent="0.2">
      <c r="A1099" s="293" t="s">
        <v>3960</v>
      </c>
      <c r="B1099" s="281" t="s">
        <v>1879</v>
      </c>
      <c r="C1099" s="282">
        <v>7822.43</v>
      </c>
      <c r="D1099" s="294" t="s">
        <v>349</v>
      </c>
      <c r="E1099" s="283" t="s">
        <v>1300</v>
      </c>
      <c r="F1099" s="295"/>
    </row>
    <row r="1100" spans="1:6" x14ac:dyDescent="0.2">
      <c r="A1100" s="293" t="s">
        <v>3961</v>
      </c>
      <c r="B1100" s="281" t="s">
        <v>1879</v>
      </c>
      <c r="C1100" s="282">
        <v>11781.38</v>
      </c>
      <c r="D1100" s="294" t="s">
        <v>349</v>
      </c>
      <c r="E1100" s="283" t="s">
        <v>1300</v>
      </c>
      <c r="F1100" s="295"/>
    </row>
    <row r="1101" spans="1:6" x14ac:dyDescent="0.2">
      <c r="A1101" s="293" t="s">
        <v>3962</v>
      </c>
      <c r="B1101" s="281" t="s">
        <v>1880</v>
      </c>
      <c r="C1101" s="282">
        <v>5005.96</v>
      </c>
      <c r="D1101" s="294" t="s">
        <v>349</v>
      </c>
      <c r="E1101" s="283" t="s">
        <v>1300</v>
      </c>
      <c r="F1101" s="295"/>
    </row>
    <row r="1102" spans="1:6" x14ac:dyDescent="0.2">
      <c r="A1102" s="293" t="s">
        <v>3963</v>
      </c>
      <c r="B1102" s="281" t="s">
        <v>1881</v>
      </c>
      <c r="C1102" s="282">
        <v>10825.41</v>
      </c>
      <c r="D1102" s="294" t="s">
        <v>349</v>
      </c>
      <c r="E1102" s="283" t="s">
        <v>1300</v>
      </c>
      <c r="F1102" s="295"/>
    </row>
    <row r="1103" spans="1:6" x14ac:dyDescent="0.2">
      <c r="A1103" s="293" t="s">
        <v>3964</v>
      </c>
      <c r="B1103" s="281" t="s">
        <v>1882</v>
      </c>
      <c r="C1103" s="282">
        <v>9636.51</v>
      </c>
      <c r="D1103" s="294" t="s">
        <v>349</v>
      </c>
      <c r="E1103" s="283" t="s">
        <v>1300</v>
      </c>
      <c r="F1103" s="295"/>
    </row>
    <row r="1104" spans="1:6" x14ac:dyDescent="0.2">
      <c r="A1104" s="293" t="s">
        <v>3965</v>
      </c>
      <c r="B1104" s="281" t="s">
        <v>2959</v>
      </c>
      <c r="C1104" s="282">
        <v>1126.3399999999999</v>
      </c>
      <c r="D1104" s="294" t="s">
        <v>349</v>
      </c>
      <c r="E1104" s="283" t="s">
        <v>1300</v>
      </c>
      <c r="F1104" s="295"/>
    </row>
    <row r="1105" spans="1:6" x14ac:dyDescent="0.2">
      <c r="A1105" s="293" t="s">
        <v>3966</v>
      </c>
      <c r="B1105" s="281" t="s">
        <v>1883</v>
      </c>
      <c r="C1105" s="282">
        <v>6860.75</v>
      </c>
      <c r="D1105" s="294" t="s">
        <v>349</v>
      </c>
      <c r="E1105" s="283" t="s">
        <v>1300</v>
      </c>
      <c r="F1105" s="295"/>
    </row>
    <row r="1106" spans="1:6" x14ac:dyDescent="0.2">
      <c r="A1106" s="293" t="s">
        <v>3967</v>
      </c>
      <c r="B1106" s="281" t="s">
        <v>1884</v>
      </c>
      <c r="C1106" s="282">
        <v>4624.62</v>
      </c>
      <c r="D1106" s="294" t="s">
        <v>349</v>
      </c>
      <c r="E1106" s="283" t="s">
        <v>1300</v>
      </c>
      <c r="F1106" s="295"/>
    </row>
    <row r="1107" spans="1:6" x14ac:dyDescent="0.2">
      <c r="A1107" s="293" t="s">
        <v>3968</v>
      </c>
      <c r="B1107" s="281" t="s">
        <v>1885</v>
      </c>
      <c r="C1107" s="282">
        <v>4775.3100000000004</v>
      </c>
      <c r="D1107" s="294" t="s">
        <v>349</v>
      </c>
      <c r="E1107" s="283" t="s">
        <v>1300</v>
      </c>
      <c r="F1107" s="295"/>
    </row>
    <row r="1108" spans="1:6" x14ac:dyDescent="0.2">
      <c r="A1108" s="293" t="s">
        <v>3969</v>
      </c>
      <c r="B1108" s="281" t="s">
        <v>1886</v>
      </c>
      <c r="C1108" s="282">
        <v>20756.12</v>
      </c>
      <c r="D1108" s="294" t="s">
        <v>349</v>
      </c>
      <c r="E1108" s="283" t="s">
        <v>1300</v>
      </c>
      <c r="F1108" s="295"/>
    </row>
    <row r="1109" spans="1:6" x14ac:dyDescent="0.2">
      <c r="A1109" s="293" t="s">
        <v>3970</v>
      </c>
      <c r="B1109" s="281" t="s">
        <v>1887</v>
      </c>
      <c r="C1109" s="282">
        <v>17589.990000000002</v>
      </c>
      <c r="D1109" s="294" t="s">
        <v>349</v>
      </c>
      <c r="E1109" s="283" t="s">
        <v>1300</v>
      </c>
      <c r="F1109" s="295"/>
    </row>
    <row r="1110" spans="1:6" x14ac:dyDescent="0.2">
      <c r="A1110" s="293" t="s">
        <v>3971</v>
      </c>
      <c r="B1110" s="281" t="s">
        <v>1888</v>
      </c>
      <c r="C1110" s="282">
        <v>10527.68</v>
      </c>
      <c r="D1110" s="294" t="s">
        <v>349</v>
      </c>
      <c r="E1110" s="283" t="s">
        <v>1300</v>
      </c>
      <c r="F1110" s="295"/>
    </row>
    <row r="1111" spans="1:6" x14ac:dyDescent="0.2">
      <c r="A1111" s="293" t="s">
        <v>3972</v>
      </c>
      <c r="B1111" s="281" t="s">
        <v>1889</v>
      </c>
      <c r="C1111" s="282">
        <v>15893.98</v>
      </c>
      <c r="D1111" s="294" t="s">
        <v>349</v>
      </c>
      <c r="E1111" s="283" t="s">
        <v>1300</v>
      </c>
      <c r="F1111" s="295"/>
    </row>
    <row r="1112" spans="1:6" x14ac:dyDescent="0.2">
      <c r="A1112" s="293" t="s">
        <v>3973</v>
      </c>
      <c r="B1112" s="281" t="s">
        <v>1890</v>
      </c>
      <c r="C1112" s="282">
        <v>48846.68</v>
      </c>
      <c r="D1112" s="294" t="s">
        <v>349</v>
      </c>
      <c r="E1112" s="283" t="s">
        <v>1300</v>
      </c>
      <c r="F1112" s="295"/>
    </row>
    <row r="1113" spans="1:6" x14ac:dyDescent="0.2">
      <c r="A1113" s="293" t="s">
        <v>3974</v>
      </c>
      <c r="B1113" s="281" t="s">
        <v>1888</v>
      </c>
      <c r="C1113" s="282">
        <v>26086.9</v>
      </c>
      <c r="D1113" s="294" t="s">
        <v>349</v>
      </c>
      <c r="E1113" s="283" t="s">
        <v>1300</v>
      </c>
      <c r="F1113" s="295"/>
    </row>
    <row r="1114" spans="1:6" x14ac:dyDescent="0.2">
      <c r="A1114" s="293" t="s">
        <v>3975</v>
      </c>
      <c r="B1114" s="281" t="s">
        <v>1888</v>
      </c>
      <c r="C1114" s="282">
        <v>13456.51</v>
      </c>
      <c r="D1114" s="294" t="s">
        <v>349</v>
      </c>
      <c r="E1114" s="283" t="s">
        <v>1300</v>
      </c>
      <c r="F1114" s="295"/>
    </row>
    <row r="1115" spans="1:6" x14ac:dyDescent="0.2">
      <c r="A1115" s="293" t="s">
        <v>3976</v>
      </c>
      <c r="B1115" s="281" t="s">
        <v>1888</v>
      </c>
      <c r="C1115" s="282">
        <v>47315.45</v>
      </c>
      <c r="D1115" s="294" t="s">
        <v>349</v>
      </c>
      <c r="E1115" s="283" t="s">
        <v>1300</v>
      </c>
      <c r="F1115" s="295"/>
    </row>
    <row r="1116" spans="1:6" x14ac:dyDescent="0.2">
      <c r="A1116" s="293" t="s">
        <v>3977</v>
      </c>
      <c r="B1116" s="281" t="s">
        <v>1888</v>
      </c>
      <c r="C1116" s="282">
        <v>8796.89</v>
      </c>
      <c r="D1116" s="294" t="s">
        <v>349</v>
      </c>
      <c r="E1116" s="283" t="s">
        <v>1300</v>
      </c>
      <c r="F1116" s="295"/>
    </row>
    <row r="1117" spans="1:6" x14ac:dyDescent="0.2">
      <c r="A1117" s="293" t="s">
        <v>3978</v>
      </c>
      <c r="B1117" s="281" t="s">
        <v>1888</v>
      </c>
      <c r="C1117" s="282">
        <v>8594.2199999999993</v>
      </c>
      <c r="D1117" s="294" t="s">
        <v>349</v>
      </c>
      <c r="E1117" s="283" t="s">
        <v>1300</v>
      </c>
      <c r="F1117" s="295"/>
    </row>
    <row r="1118" spans="1:6" x14ac:dyDescent="0.2">
      <c r="A1118" s="293" t="s">
        <v>3979</v>
      </c>
      <c r="B1118" s="281" t="s">
        <v>1891</v>
      </c>
      <c r="C1118" s="282">
        <v>16062.41</v>
      </c>
      <c r="D1118" s="294" t="s">
        <v>349</v>
      </c>
      <c r="E1118" s="283" t="s">
        <v>1300</v>
      </c>
      <c r="F1118" s="295"/>
    </row>
    <row r="1119" spans="1:6" x14ac:dyDescent="0.2">
      <c r="A1119" s="293" t="s">
        <v>3980</v>
      </c>
      <c r="B1119" s="281" t="s">
        <v>1888</v>
      </c>
      <c r="C1119" s="282">
        <v>4413.2299999999996</v>
      </c>
      <c r="D1119" s="294" t="s">
        <v>349</v>
      </c>
      <c r="E1119" s="283" t="s">
        <v>1300</v>
      </c>
      <c r="F1119" s="295"/>
    </row>
    <row r="1120" spans="1:6" x14ac:dyDescent="0.2">
      <c r="A1120" s="293" t="s">
        <v>3981</v>
      </c>
      <c r="B1120" s="281" t="s">
        <v>1888</v>
      </c>
      <c r="C1120" s="282">
        <v>40648.28</v>
      </c>
      <c r="D1120" s="294" t="s">
        <v>349</v>
      </c>
      <c r="E1120" s="283" t="s">
        <v>1300</v>
      </c>
      <c r="F1120" s="295"/>
    </row>
    <row r="1121" spans="1:6" x14ac:dyDescent="0.2">
      <c r="A1121" s="293" t="s">
        <v>3982</v>
      </c>
      <c r="B1121" s="281" t="s">
        <v>1888</v>
      </c>
      <c r="C1121" s="282">
        <v>16205.56</v>
      </c>
      <c r="D1121" s="294" t="s">
        <v>349</v>
      </c>
      <c r="E1121" s="283" t="s">
        <v>1300</v>
      </c>
      <c r="F1121" s="295"/>
    </row>
    <row r="1122" spans="1:6" x14ac:dyDescent="0.2">
      <c r="A1122" s="293" t="s">
        <v>3983</v>
      </c>
      <c r="B1122" s="281" t="s">
        <v>1886</v>
      </c>
      <c r="C1122" s="282">
        <v>12585.67</v>
      </c>
      <c r="D1122" s="294" t="s">
        <v>349</v>
      </c>
      <c r="E1122" s="283" t="s">
        <v>1300</v>
      </c>
      <c r="F1122" s="295"/>
    </row>
    <row r="1123" spans="1:6" x14ac:dyDescent="0.2">
      <c r="A1123" s="293" t="s">
        <v>3984</v>
      </c>
      <c r="B1123" s="281" t="s">
        <v>1888</v>
      </c>
      <c r="C1123" s="282">
        <v>9285.66</v>
      </c>
      <c r="D1123" s="294" t="s">
        <v>349</v>
      </c>
      <c r="E1123" s="283" t="s">
        <v>1300</v>
      </c>
      <c r="F1123" s="295"/>
    </row>
    <row r="1124" spans="1:6" x14ac:dyDescent="0.2">
      <c r="A1124" s="293" t="s">
        <v>3985</v>
      </c>
      <c r="B1124" s="281" t="s">
        <v>1888</v>
      </c>
      <c r="C1124" s="282">
        <v>20064.12</v>
      </c>
      <c r="D1124" s="294" t="s">
        <v>349</v>
      </c>
      <c r="E1124" s="283" t="s">
        <v>1300</v>
      </c>
      <c r="F1124" s="295"/>
    </row>
    <row r="1125" spans="1:6" x14ac:dyDescent="0.2">
      <c r="A1125" s="293" t="s">
        <v>3986</v>
      </c>
      <c r="B1125" s="281" t="s">
        <v>1889</v>
      </c>
      <c r="C1125" s="282">
        <v>23765.26</v>
      </c>
      <c r="D1125" s="294" t="s">
        <v>349</v>
      </c>
      <c r="E1125" s="283" t="s">
        <v>1300</v>
      </c>
      <c r="F1125" s="295"/>
    </row>
    <row r="1126" spans="1:6" x14ac:dyDescent="0.2">
      <c r="A1126" s="293" t="s">
        <v>3987</v>
      </c>
      <c r="B1126" s="281" t="s">
        <v>1889</v>
      </c>
      <c r="C1126" s="282">
        <v>23997.45</v>
      </c>
      <c r="D1126" s="294" t="s">
        <v>349</v>
      </c>
      <c r="E1126" s="283" t="s">
        <v>1300</v>
      </c>
      <c r="F1126" s="295"/>
    </row>
    <row r="1127" spans="1:6" x14ac:dyDescent="0.2">
      <c r="A1127" s="293" t="s">
        <v>3988</v>
      </c>
      <c r="B1127" s="281" t="s">
        <v>1889</v>
      </c>
      <c r="C1127" s="282">
        <v>26913.040000000001</v>
      </c>
      <c r="D1127" s="294" t="s">
        <v>349</v>
      </c>
      <c r="E1127" s="283" t="s">
        <v>1300</v>
      </c>
      <c r="F1127" s="295"/>
    </row>
    <row r="1128" spans="1:6" x14ac:dyDescent="0.2">
      <c r="A1128" s="293" t="s">
        <v>3989</v>
      </c>
      <c r="B1128" s="281" t="s">
        <v>1892</v>
      </c>
      <c r="C1128" s="282">
        <v>253200.69</v>
      </c>
      <c r="D1128" s="294" t="s">
        <v>349</v>
      </c>
      <c r="E1128" s="283" t="s">
        <v>1300</v>
      </c>
      <c r="F1128" s="295"/>
    </row>
    <row r="1129" spans="1:6" x14ac:dyDescent="0.2">
      <c r="A1129" s="293" t="s">
        <v>3990</v>
      </c>
      <c r="B1129" s="281" t="s">
        <v>1879</v>
      </c>
      <c r="C1129" s="282">
        <v>38694.93</v>
      </c>
      <c r="D1129" s="294" t="s">
        <v>349</v>
      </c>
      <c r="E1129" s="283" t="s">
        <v>1300</v>
      </c>
      <c r="F1129" s="295"/>
    </row>
    <row r="1130" spans="1:6" x14ac:dyDescent="0.2">
      <c r="A1130" s="293" t="s">
        <v>3991</v>
      </c>
      <c r="B1130" s="281" t="s">
        <v>1893</v>
      </c>
      <c r="C1130" s="282">
        <v>11242.16</v>
      </c>
      <c r="D1130" s="294" t="s">
        <v>349</v>
      </c>
      <c r="E1130" s="283" t="s">
        <v>1300</v>
      </c>
      <c r="F1130" s="295"/>
    </row>
    <row r="1131" spans="1:6" x14ac:dyDescent="0.2">
      <c r="A1131" s="293" t="s">
        <v>3992</v>
      </c>
      <c r="B1131" s="281" t="s">
        <v>1894</v>
      </c>
      <c r="C1131" s="282">
        <v>13797.2</v>
      </c>
      <c r="D1131" s="294" t="s">
        <v>349</v>
      </c>
      <c r="E1131" s="283" t="s">
        <v>1300</v>
      </c>
      <c r="F1131" s="295"/>
    </row>
    <row r="1132" spans="1:6" x14ac:dyDescent="0.2">
      <c r="A1132" s="293" t="s">
        <v>3993</v>
      </c>
      <c r="B1132" s="281" t="s">
        <v>1895</v>
      </c>
      <c r="C1132" s="282">
        <v>8431.6200000000008</v>
      </c>
      <c r="D1132" s="294" t="s">
        <v>349</v>
      </c>
      <c r="E1132" s="283" t="s">
        <v>1300</v>
      </c>
      <c r="F1132" s="295"/>
    </row>
    <row r="1133" spans="1:6" x14ac:dyDescent="0.2">
      <c r="A1133" s="293" t="s">
        <v>3994</v>
      </c>
      <c r="B1133" s="281" t="s">
        <v>1896</v>
      </c>
      <c r="C1133" s="282">
        <v>2078.56</v>
      </c>
      <c r="D1133" s="294" t="s">
        <v>349</v>
      </c>
      <c r="E1133" s="283" t="s">
        <v>1300</v>
      </c>
      <c r="F1133" s="295"/>
    </row>
    <row r="1134" spans="1:6" x14ac:dyDescent="0.2">
      <c r="A1134" s="293" t="s">
        <v>3995</v>
      </c>
      <c r="B1134" s="281" t="s">
        <v>1849</v>
      </c>
      <c r="C1134" s="282">
        <v>38815.629999999997</v>
      </c>
      <c r="D1134" s="294" t="s">
        <v>349</v>
      </c>
      <c r="E1134" s="283" t="s">
        <v>1300</v>
      </c>
      <c r="F1134" s="295"/>
    </row>
    <row r="1135" spans="1:6" x14ac:dyDescent="0.2">
      <c r="A1135" s="293" t="s">
        <v>3996</v>
      </c>
      <c r="B1135" s="281" t="s">
        <v>1897</v>
      </c>
      <c r="C1135" s="282">
        <v>9031.08</v>
      </c>
      <c r="D1135" s="294" t="s">
        <v>349</v>
      </c>
      <c r="E1135" s="283" t="s">
        <v>1300</v>
      </c>
      <c r="F1135" s="295"/>
    </row>
    <row r="1136" spans="1:6" x14ac:dyDescent="0.2">
      <c r="A1136" s="293" t="s">
        <v>3997</v>
      </c>
      <c r="B1136" s="281" t="s">
        <v>1898</v>
      </c>
      <c r="C1136" s="282">
        <v>112104.94</v>
      </c>
      <c r="D1136" s="294" t="s">
        <v>349</v>
      </c>
      <c r="E1136" s="283" t="s">
        <v>1300</v>
      </c>
      <c r="F1136" s="295"/>
    </row>
    <row r="1137" spans="1:6" x14ac:dyDescent="0.2">
      <c r="A1137" s="293" t="s">
        <v>3998</v>
      </c>
      <c r="B1137" s="281" t="s">
        <v>1899</v>
      </c>
      <c r="C1137" s="282">
        <v>8007.83</v>
      </c>
      <c r="D1137" s="294" t="s">
        <v>349</v>
      </c>
      <c r="E1137" s="283" t="s">
        <v>1300</v>
      </c>
      <c r="F1137" s="295"/>
    </row>
    <row r="1138" spans="1:6" x14ac:dyDescent="0.2">
      <c r="A1138" s="293" t="s">
        <v>3999</v>
      </c>
      <c r="B1138" s="281" t="s">
        <v>1900</v>
      </c>
      <c r="C1138" s="282">
        <v>222049.94</v>
      </c>
      <c r="D1138" s="294" t="s">
        <v>349</v>
      </c>
      <c r="E1138" s="283" t="s">
        <v>1300</v>
      </c>
      <c r="F1138" s="295"/>
    </row>
    <row r="1139" spans="1:6" x14ac:dyDescent="0.2">
      <c r="A1139" s="293" t="s">
        <v>4000</v>
      </c>
      <c r="B1139" s="281" t="s">
        <v>1901</v>
      </c>
      <c r="C1139" s="282">
        <v>4503.26</v>
      </c>
      <c r="D1139" s="294" t="s">
        <v>349</v>
      </c>
      <c r="E1139" s="283" t="s">
        <v>1300</v>
      </c>
      <c r="F1139" s="295"/>
    </row>
    <row r="1140" spans="1:6" x14ac:dyDescent="0.2">
      <c r="A1140" s="293" t="s">
        <v>4001</v>
      </c>
      <c r="B1140" s="281" t="s">
        <v>1902</v>
      </c>
      <c r="C1140" s="282">
        <v>3386.15</v>
      </c>
      <c r="D1140" s="294" t="s">
        <v>349</v>
      </c>
      <c r="E1140" s="283" t="s">
        <v>1300</v>
      </c>
      <c r="F1140" s="295"/>
    </row>
    <row r="1141" spans="1:6" x14ac:dyDescent="0.2">
      <c r="A1141" s="293" t="s">
        <v>4002</v>
      </c>
      <c r="B1141" s="281" t="s">
        <v>1903</v>
      </c>
      <c r="C1141" s="282">
        <v>3018.74</v>
      </c>
      <c r="D1141" s="294" t="s">
        <v>349</v>
      </c>
      <c r="E1141" s="283" t="s">
        <v>1300</v>
      </c>
      <c r="F1141" s="295"/>
    </row>
    <row r="1142" spans="1:6" x14ac:dyDescent="0.2">
      <c r="A1142" s="293" t="s">
        <v>4003</v>
      </c>
      <c r="B1142" s="281" t="s">
        <v>1904</v>
      </c>
      <c r="C1142" s="282">
        <v>1291.56</v>
      </c>
      <c r="D1142" s="294" t="s">
        <v>349</v>
      </c>
      <c r="E1142" s="283" t="s">
        <v>1300</v>
      </c>
      <c r="F1142" s="295"/>
    </row>
    <row r="1143" spans="1:6" x14ac:dyDescent="0.2">
      <c r="A1143" s="293" t="s">
        <v>4004</v>
      </c>
      <c r="B1143" s="281" t="s">
        <v>1905</v>
      </c>
      <c r="C1143" s="282">
        <v>82000</v>
      </c>
      <c r="D1143" s="294" t="s">
        <v>349</v>
      </c>
      <c r="E1143" s="283" t="s">
        <v>1300</v>
      </c>
      <c r="F1143" s="295"/>
    </row>
    <row r="1144" spans="1:6" x14ac:dyDescent="0.2">
      <c r="A1144" s="293" t="s">
        <v>4005</v>
      </c>
      <c r="B1144" s="281" t="s">
        <v>1906</v>
      </c>
      <c r="C1144" s="282">
        <v>39648.230000000003</v>
      </c>
      <c r="D1144" s="294" t="s">
        <v>349</v>
      </c>
      <c r="E1144" s="283" t="s">
        <v>1300</v>
      </c>
      <c r="F1144" s="295"/>
    </row>
    <row r="1145" spans="1:6" x14ac:dyDescent="0.2">
      <c r="A1145" s="293" t="s">
        <v>4006</v>
      </c>
      <c r="B1145" s="281" t="s">
        <v>1907</v>
      </c>
      <c r="C1145" s="282">
        <v>17956.21</v>
      </c>
      <c r="D1145" s="294" t="s">
        <v>349</v>
      </c>
      <c r="E1145" s="283" t="s">
        <v>1300</v>
      </c>
      <c r="F1145" s="295"/>
    </row>
    <row r="1146" spans="1:6" x14ac:dyDescent="0.2">
      <c r="A1146" s="293" t="s">
        <v>4007</v>
      </c>
      <c r="B1146" s="281" t="s">
        <v>1908</v>
      </c>
      <c r="C1146" s="282">
        <v>90092.97</v>
      </c>
      <c r="D1146" s="294" t="s">
        <v>349</v>
      </c>
      <c r="E1146" s="283" t="s">
        <v>1300</v>
      </c>
      <c r="F1146" s="295"/>
    </row>
    <row r="1147" spans="1:6" x14ac:dyDescent="0.2">
      <c r="A1147" s="293" t="s">
        <v>4008</v>
      </c>
      <c r="B1147" s="281" t="s">
        <v>1909</v>
      </c>
      <c r="C1147" s="282">
        <v>42225.36</v>
      </c>
      <c r="D1147" s="294" t="s">
        <v>349</v>
      </c>
      <c r="E1147" s="283" t="s">
        <v>1300</v>
      </c>
      <c r="F1147" s="295"/>
    </row>
    <row r="1148" spans="1:6" x14ac:dyDescent="0.2">
      <c r="A1148" s="293" t="s">
        <v>4009</v>
      </c>
      <c r="B1148" s="281" t="s">
        <v>1910</v>
      </c>
      <c r="C1148" s="282">
        <v>46001.68</v>
      </c>
      <c r="D1148" s="294" t="s">
        <v>349</v>
      </c>
      <c r="E1148" s="283" t="s">
        <v>1300</v>
      </c>
      <c r="F1148" s="295"/>
    </row>
    <row r="1149" spans="1:6" x14ac:dyDescent="0.2">
      <c r="A1149" s="293" t="s">
        <v>4010</v>
      </c>
      <c r="B1149" s="281" t="s">
        <v>1911</v>
      </c>
      <c r="C1149" s="282">
        <v>29216.1</v>
      </c>
      <c r="D1149" s="294" t="s">
        <v>349</v>
      </c>
      <c r="E1149" s="283" t="s">
        <v>1300</v>
      </c>
      <c r="F1149" s="295"/>
    </row>
    <row r="1150" spans="1:6" x14ac:dyDescent="0.2">
      <c r="A1150" s="293" t="s">
        <v>4011</v>
      </c>
      <c r="B1150" s="281" t="s">
        <v>1912</v>
      </c>
      <c r="C1150" s="282">
        <v>74265.039999999994</v>
      </c>
      <c r="D1150" s="294" t="s">
        <v>349</v>
      </c>
      <c r="E1150" s="283" t="s">
        <v>1300</v>
      </c>
      <c r="F1150" s="295"/>
    </row>
    <row r="1151" spans="1:6" x14ac:dyDescent="0.2">
      <c r="A1151" s="293" t="s">
        <v>4012</v>
      </c>
      <c r="B1151" s="281" t="s">
        <v>1913</v>
      </c>
      <c r="C1151" s="282">
        <v>42416</v>
      </c>
      <c r="D1151" s="294" t="s">
        <v>349</v>
      </c>
      <c r="E1151" s="283" t="s">
        <v>1300</v>
      </c>
      <c r="F1151" s="295"/>
    </row>
    <row r="1152" spans="1:6" x14ac:dyDescent="0.2">
      <c r="A1152" s="293" t="s">
        <v>4013</v>
      </c>
      <c r="B1152" s="281" t="s">
        <v>1914</v>
      </c>
      <c r="C1152" s="282">
        <v>34574</v>
      </c>
      <c r="D1152" s="294" t="s">
        <v>349</v>
      </c>
      <c r="E1152" s="283" t="s">
        <v>1300</v>
      </c>
      <c r="F1152" s="295"/>
    </row>
    <row r="1153" spans="1:6" x14ac:dyDescent="0.2">
      <c r="A1153" s="293" t="s">
        <v>4014</v>
      </c>
      <c r="B1153" s="281" t="s">
        <v>1915</v>
      </c>
      <c r="C1153" s="282">
        <v>6728.25</v>
      </c>
      <c r="D1153" s="294" t="s">
        <v>349</v>
      </c>
      <c r="E1153" s="283" t="s">
        <v>1300</v>
      </c>
      <c r="F1153" s="295"/>
    </row>
    <row r="1154" spans="1:6" x14ac:dyDescent="0.2">
      <c r="A1154" s="293" t="s">
        <v>4015</v>
      </c>
      <c r="B1154" s="281" t="s">
        <v>1916</v>
      </c>
      <c r="C1154" s="282">
        <v>58176</v>
      </c>
      <c r="D1154" s="294" t="s">
        <v>349</v>
      </c>
      <c r="E1154" s="283" t="s">
        <v>1300</v>
      </c>
      <c r="F1154" s="295"/>
    </row>
    <row r="1155" spans="1:6" x14ac:dyDescent="0.2">
      <c r="A1155" s="293" t="s">
        <v>4016</v>
      </c>
      <c r="B1155" s="281" t="s">
        <v>1917</v>
      </c>
      <c r="C1155" s="282">
        <v>64981.43</v>
      </c>
      <c r="D1155" s="294" t="s">
        <v>349</v>
      </c>
      <c r="E1155" s="283" t="s">
        <v>1300</v>
      </c>
      <c r="F1155" s="295"/>
    </row>
    <row r="1156" spans="1:6" x14ac:dyDescent="0.2">
      <c r="A1156" s="293" t="s">
        <v>4017</v>
      </c>
      <c r="B1156" s="281" t="s">
        <v>1918</v>
      </c>
      <c r="C1156" s="282">
        <v>78175</v>
      </c>
      <c r="D1156" s="294" t="s">
        <v>349</v>
      </c>
      <c r="E1156" s="283" t="s">
        <v>1300</v>
      </c>
      <c r="F1156" s="295"/>
    </row>
    <row r="1157" spans="1:6" x14ac:dyDescent="0.2">
      <c r="A1157" s="293" t="s">
        <v>4018</v>
      </c>
      <c r="B1157" s="281" t="s">
        <v>1919</v>
      </c>
      <c r="C1157" s="282">
        <v>69065.789999999994</v>
      </c>
      <c r="D1157" s="294" t="s">
        <v>349</v>
      </c>
      <c r="E1157" s="283" t="s">
        <v>1300</v>
      </c>
      <c r="F1157" s="295"/>
    </row>
    <row r="1158" spans="1:6" x14ac:dyDescent="0.2">
      <c r="A1158" s="293" t="s">
        <v>4019</v>
      </c>
      <c r="B1158" s="281" t="s">
        <v>1920</v>
      </c>
      <c r="C1158" s="282">
        <v>3363.37</v>
      </c>
      <c r="D1158" s="294" t="s">
        <v>349</v>
      </c>
      <c r="E1158" s="283" t="s">
        <v>1300</v>
      </c>
      <c r="F1158" s="295"/>
    </row>
    <row r="1159" spans="1:6" x14ac:dyDescent="0.2">
      <c r="A1159" s="293" t="s">
        <v>4020</v>
      </c>
      <c r="B1159" s="281" t="s">
        <v>1921</v>
      </c>
      <c r="C1159" s="282">
        <v>69362.789999999994</v>
      </c>
      <c r="D1159" s="294" t="s">
        <v>349</v>
      </c>
      <c r="E1159" s="283" t="s">
        <v>1922</v>
      </c>
      <c r="F1159" s="295"/>
    </row>
    <row r="1160" spans="1:6" x14ac:dyDescent="0.2">
      <c r="A1160" s="293" t="s">
        <v>4021</v>
      </c>
      <c r="B1160" s="281" t="s">
        <v>1923</v>
      </c>
      <c r="C1160" s="282">
        <v>45054.04</v>
      </c>
      <c r="D1160" s="294" t="s">
        <v>349</v>
      </c>
      <c r="E1160" s="283" t="s">
        <v>1922</v>
      </c>
      <c r="F1160" s="295"/>
    </row>
    <row r="1161" spans="1:6" x14ac:dyDescent="0.2">
      <c r="A1161" s="293" t="s">
        <v>4022</v>
      </c>
      <c r="B1161" s="281" t="s">
        <v>1924</v>
      </c>
      <c r="C1161" s="282">
        <v>58556.04</v>
      </c>
      <c r="D1161" s="294" t="s">
        <v>349</v>
      </c>
      <c r="E1161" s="283" t="s">
        <v>1922</v>
      </c>
      <c r="F1161" s="295"/>
    </row>
    <row r="1162" spans="1:6" x14ac:dyDescent="0.2">
      <c r="A1162" s="293" t="s">
        <v>4023</v>
      </c>
      <c r="B1162" s="281" t="s">
        <v>1925</v>
      </c>
      <c r="C1162" s="282">
        <v>51579.68</v>
      </c>
      <c r="D1162" s="294" t="s">
        <v>349</v>
      </c>
      <c r="E1162" s="283" t="s">
        <v>1926</v>
      </c>
      <c r="F1162" s="295"/>
    </row>
    <row r="1163" spans="1:6" x14ac:dyDescent="0.2">
      <c r="A1163" s="293" t="s">
        <v>4024</v>
      </c>
      <c r="B1163" s="281" t="s">
        <v>1927</v>
      </c>
      <c r="C1163" s="282">
        <v>47384</v>
      </c>
      <c r="D1163" s="294" t="s">
        <v>349</v>
      </c>
      <c r="E1163" s="283" t="s">
        <v>1928</v>
      </c>
      <c r="F1163" s="295"/>
    </row>
    <row r="1164" spans="1:6" x14ac:dyDescent="0.2">
      <c r="A1164" s="293" t="s">
        <v>4025</v>
      </c>
      <c r="B1164" s="281" t="s">
        <v>1929</v>
      </c>
      <c r="C1164" s="282">
        <v>31179</v>
      </c>
      <c r="D1164" s="294" t="s">
        <v>349</v>
      </c>
      <c r="E1164" s="283" t="s">
        <v>1928</v>
      </c>
      <c r="F1164" s="295"/>
    </row>
    <row r="1165" spans="1:6" x14ac:dyDescent="0.2">
      <c r="A1165" s="293" t="s">
        <v>4026</v>
      </c>
      <c r="B1165" s="281" t="s">
        <v>1930</v>
      </c>
      <c r="C1165" s="282">
        <v>30678.560000000001</v>
      </c>
      <c r="D1165" s="294" t="s">
        <v>349</v>
      </c>
      <c r="E1165" s="283" t="s">
        <v>1928</v>
      </c>
      <c r="F1165" s="295"/>
    </row>
    <row r="1166" spans="1:6" x14ac:dyDescent="0.2">
      <c r="A1166" s="293" t="s">
        <v>4027</v>
      </c>
      <c r="B1166" s="281" t="s">
        <v>1931</v>
      </c>
      <c r="C1166" s="282">
        <v>133359</v>
      </c>
      <c r="D1166" s="294" t="s">
        <v>349</v>
      </c>
      <c r="E1166" s="283" t="s">
        <v>1928</v>
      </c>
      <c r="F1166" s="295"/>
    </row>
    <row r="1167" spans="1:6" x14ac:dyDescent="0.2">
      <c r="A1167" s="293" t="s">
        <v>4028</v>
      </c>
      <c r="B1167" s="281" t="s">
        <v>1932</v>
      </c>
      <c r="C1167" s="282">
        <v>29800</v>
      </c>
      <c r="D1167" s="294" t="s">
        <v>349</v>
      </c>
      <c r="E1167" s="283" t="s">
        <v>1928</v>
      </c>
      <c r="F1167" s="295"/>
    </row>
    <row r="1168" spans="1:6" x14ac:dyDescent="0.2">
      <c r="A1168" s="293" t="s">
        <v>4029</v>
      </c>
      <c r="B1168" s="281" t="s">
        <v>1933</v>
      </c>
      <c r="C1168" s="282">
        <v>22607</v>
      </c>
      <c r="D1168" s="294" t="s">
        <v>349</v>
      </c>
      <c r="E1168" s="283" t="s">
        <v>1928</v>
      </c>
      <c r="F1168" s="295"/>
    </row>
    <row r="1169" spans="1:6" x14ac:dyDescent="0.2">
      <c r="A1169" s="293" t="s">
        <v>4030</v>
      </c>
      <c r="B1169" s="281" t="s">
        <v>1934</v>
      </c>
      <c r="C1169" s="282">
        <v>28247</v>
      </c>
      <c r="D1169" s="294" t="s">
        <v>349</v>
      </c>
      <c r="E1169" s="283" t="s">
        <v>1928</v>
      </c>
      <c r="F1169" s="295"/>
    </row>
    <row r="1170" spans="1:6" x14ac:dyDescent="0.2">
      <c r="A1170" s="293" t="s">
        <v>4031</v>
      </c>
      <c r="B1170" s="281" t="s">
        <v>1935</v>
      </c>
      <c r="C1170" s="282">
        <v>235904</v>
      </c>
      <c r="D1170" s="294" t="s">
        <v>349</v>
      </c>
      <c r="E1170" s="283" t="s">
        <v>1928</v>
      </c>
      <c r="F1170" s="295"/>
    </row>
    <row r="1171" spans="1:6" x14ac:dyDescent="0.2">
      <c r="A1171" s="293" t="s">
        <v>4032</v>
      </c>
      <c r="B1171" s="281" t="s">
        <v>1936</v>
      </c>
      <c r="C1171" s="282">
        <v>8679</v>
      </c>
      <c r="D1171" s="294" t="s">
        <v>349</v>
      </c>
      <c r="E1171" s="283" t="s">
        <v>1928</v>
      </c>
      <c r="F1171" s="295"/>
    </row>
    <row r="1172" spans="1:6" x14ac:dyDescent="0.2">
      <c r="A1172" s="293" t="s">
        <v>4033</v>
      </c>
      <c r="B1172" s="281" t="s">
        <v>1937</v>
      </c>
      <c r="C1172" s="282">
        <v>46396.33</v>
      </c>
      <c r="D1172" s="294" t="s">
        <v>349</v>
      </c>
      <c r="E1172" s="283" t="s">
        <v>1928</v>
      </c>
      <c r="F1172" s="295"/>
    </row>
    <row r="1173" spans="1:6" x14ac:dyDescent="0.2">
      <c r="A1173" s="293" t="s">
        <v>4034</v>
      </c>
      <c r="B1173" s="281" t="s">
        <v>1938</v>
      </c>
      <c r="C1173" s="282">
        <v>53008.31</v>
      </c>
      <c r="D1173" s="294" t="s">
        <v>349</v>
      </c>
      <c r="E1173" s="283" t="s">
        <v>1928</v>
      </c>
      <c r="F1173" s="295"/>
    </row>
    <row r="1174" spans="1:6" x14ac:dyDescent="0.2">
      <c r="A1174" s="293" t="s">
        <v>4035</v>
      </c>
      <c r="B1174" s="281" t="s">
        <v>1939</v>
      </c>
      <c r="C1174" s="282">
        <v>20436.59</v>
      </c>
      <c r="D1174" s="294" t="s">
        <v>349</v>
      </c>
      <c r="E1174" s="283" t="s">
        <v>1928</v>
      </c>
      <c r="F1174" s="295"/>
    </row>
    <row r="1175" spans="1:6" x14ac:dyDescent="0.2">
      <c r="A1175" s="293" t="s">
        <v>4036</v>
      </c>
      <c r="B1175" s="281" t="s">
        <v>1940</v>
      </c>
      <c r="C1175" s="282">
        <v>64653.52</v>
      </c>
      <c r="D1175" s="294" t="s">
        <v>349</v>
      </c>
      <c r="E1175" s="283" t="s">
        <v>1928</v>
      </c>
      <c r="F1175" s="295"/>
    </row>
    <row r="1176" spans="1:6" x14ac:dyDescent="0.2">
      <c r="A1176" s="293" t="s">
        <v>4037</v>
      </c>
      <c r="B1176" s="281" t="s">
        <v>1941</v>
      </c>
      <c r="C1176" s="282">
        <v>60985.36</v>
      </c>
      <c r="D1176" s="294" t="s">
        <v>349</v>
      </c>
      <c r="E1176" s="283" t="s">
        <v>1928</v>
      </c>
      <c r="F1176" s="295"/>
    </row>
    <row r="1177" spans="1:6" x14ac:dyDescent="0.2">
      <c r="A1177" s="293" t="s">
        <v>4038</v>
      </c>
      <c r="B1177" s="281" t="s">
        <v>1942</v>
      </c>
      <c r="C1177" s="282">
        <v>77204.070000000007</v>
      </c>
      <c r="D1177" s="294" t="s">
        <v>349</v>
      </c>
      <c r="E1177" s="283" t="s">
        <v>1928</v>
      </c>
      <c r="F1177" s="295"/>
    </row>
    <row r="1178" spans="1:6" x14ac:dyDescent="0.2">
      <c r="A1178" s="293" t="s">
        <v>4039</v>
      </c>
      <c r="B1178" s="281" t="s">
        <v>1943</v>
      </c>
      <c r="C1178" s="282">
        <v>91060.28</v>
      </c>
      <c r="D1178" s="294" t="s">
        <v>349</v>
      </c>
      <c r="E1178" s="283" t="s">
        <v>1928</v>
      </c>
      <c r="F1178" s="295"/>
    </row>
    <row r="1179" spans="1:6" x14ac:dyDescent="0.2">
      <c r="A1179" s="293" t="s">
        <v>4040</v>
      </c>
      <c r="B1179" s="281" t="s">
        <v>1944</v>
      </c>
      <c r="C1179" s="282">
        <v>232869</v>
      </c>
      <c r="D1179" s="294" t="s">
        <v>349</v>
      </c>
      <c r="E1179" s="283" t="s">
        <v>1928</v>
      </c>
      <c r="F1179" s="295"/>
    </row>
    <row r="1180" spans="1:6" x14ac:dyDescent="0.2">
      <c r="A1180" s="293" t="s">
        <v>4041</v>
      </c>
      <c r="B1180" s="281" t="s">
        <v>1945</v>
      </c>
      <c r="C1180" s="282">
        <v>178147</v>
      </c>
      <c r="D1180" s="294" t="s">
        <v>349</v>
      </c>
      <c r="E1180" s="283" t="s">
        <v>1928</v>
      </c>
      <c r="F1180" s="295"/>
    </row>
    <row r="1181" spans="1:6" x14ac:dyDescent="0.2">
      <c r="A1181" s="293" t="s">
        <v>4042</v>
      </c>
      <c r="B1181" s="281" t="s">
        <v>1946</v>
      </c>
      <c r="C1181" s="282">
        <v>120730.13</v>
      </c>
      <c r="D1181" s="294" t="s">
        <v>349</v>
      </c>
      <c r="E1181" s="283" t="s">
        <v>1928</v>
      </c>
      <c r="F1181" s="295"/>
    </row>
    <row r="1182" spans="1:6" x14ac:dyDescent="0.2">
      <c r="A1182" s="293" t="s">
        <v>4043</v>
      </c>
      <c r="B1182" s="281" t="s">
        <v>1947</v>
      </c>
      <c r="C1182" s="282">
        <v>111587.77</v>
      </c>
      <c r="D1182" s="294" t="s">
        <v>349</v>
      </c>
      <c r="E1182" s="283" t="s">
        <v>1928</v>
      </c>
      <c r="F1182" s="295"/>
    </row>
    <row r="1183" spans="1:6" x14ac:dyDescent="0.2">
      <c r="A1183" s="293" t="s">
        <v>4044</v>
      </c>
      <c r="B1183" s="281" t="s">
        <v>1948</v>
      </c>
      <c r="C1183" s="282">
        <v>668419.11</v>
      </c>
      <c r="D1183" s="294" t="s">
        <v>349</v>
      </c>
      <c r="E1183" s="283" t="s">
        <v>1928</v>
      </c>
      <c r="F1183" s="295"/>
    </row>
    <row r="1184" spans="1:6" x14ac:dyDescent="0.2">
      <c r="A1184" s="293" t="s">
        <v>4045</v>
      </c>
      <c r="B1184" s="281" t="s">
        <v>1949</v>
      </c>
      <c r="C1184" s="282">
        <v>237312</v>
      </c>
      <c r="D1184" s="294" t="s">
        <v>349</v>
      </c>
      <c r="E1184" s="283" t="s">
        <v>1928</v>
      </c>
      <c r="F1184" s="295"/>
    </row>
    <row r="1185" spans="1:6" x14ac:dyDescent="0.2">
      <c r="A1185" s="293" t="s">
        <v>4046</v>
      </c>
      <c r="B1185" s="281" t="s">
        <v>1950</v>
      </c>
      <c r="C1185" s="282">
        <v>378184.15</v>
      </c>
      <c r="D1185" s="294" t="s">
        <v>349</v>
      </c>
      <c r="E1185" s="283" t="s">
        <v>1928</v>
      </c>
      <c r="F1185" s="295"/>
    </row>
    <row r="1186" spans="1:6" x14ac:dyDescent="0.2">
      <c r="A1186" s="293" t="s">
        <v>4047</v>
      </c>
      <c r="B1186" s="281" t="s">
        <v>1951</v>
      </c>
      <c r="C1186" s="282">
        <v>38496.19</v>
      </c>
      <c r="D1186" s="294" t="s">
        <v>349</v>
      </c>
      <c r="E1186" s="283" t="s">
        <v>1952</v>
      </c>
      <c r="F1186" s="295"/>
    </row>
    <row r="1187" spans="1:6" x14ac:dyDescent="0.2">
      <c r="A1187" s="293" t="s">
        <v>4048</v>
      </c>
      <c r="B1187" s="281" t="s">
        <v>1953</v>
      </c>
      <c r="C1187" s="282">
        <v>66561.179999999993</v>
      </c>
      <c r="D1187" s="294" t="s">
        <v>349</v>
      </c>
      <c r="E1187" s="283" t="s">
        <v>1954</v>
      </c>
      <c r="F1187" s="295"/>
    </row>
    <row r="1188" spans="1:6" x14ac:dyDescent="0.2">
      <c r="A1188" s="293" t="s">
        <v>4049</v>
      </c>
      <c r="B1188" s="281" t="s">
        <v>1955</v>
      </c>
      <c r="C1188" s="282">
        <v>123265.31</v>
      </c>
      <c r="D1188" s="294" t="s">
        <v>349</v>
      </c>
      <c r="E1188" s="283" t="s">
        <v>1956</v>
      </c>
      <c r="F1188" s="295"/>
    </row>
    <row r="1189" spans="1:6" x14ac:dyDescent="0.2">
      <c r="A1189" s="293" t="s">
        <v>4050</v>
      </c>
      <c r="B1189" s="281" t="s">
        <v>1957</v>
      </c>
      <c r="C1189" s="282">
        <v>13340</v>
      </c>
      <c r="D1189" s="294" t="s">
        <v>349</v>
      </c>
      <c r="E1189" s="283" t="s">
        <v>1956</v>
      </c>
      <c r="F1189" s="295"/>
    </row>
    <row r="1190" spans="1:6" x14ac:dyDescent="0.2">
      <c r="A1190" s="293" t="s">
        <v>4051</v>
      </c>
      <c r="B1190" s="281" t="s">
        <v>1958</v>
      </c>
      <c r="C1190" s="282">
        <v>42841.88</v>
      </c>
      <c r="D1190" s="294" t="s">
        <v>349</v>
      </c>
      <c r="E1190" s="283" t="s">
        <v>1959</v>
      </c>
      <c r="F1190" s="295"/>
    </row>
    <row r="1191" spans="1:6" x14ac:dyDescent="0.2">
      <c r="A1191" s="293" t="s">
        <v>4052</v>
      </c>
      <c r="B1191" s="281" t="s">
        <v>1960</v>
      </c>
      <c r="C1191" s="282">
        <v>37818</v>
      </c>
      <c r="D1191" s="294" t="s">
        <v>349</v>
      </c>
      <c r="E1191" s="283" t="s">
        <v>1959</v>
      </c>
      <c r="F1191" s="295"/>
    </row>
    <row r="1192" spans="1:6" x14ac:dyDescent="0.2">
      <c r="A1192" s="293" t="s">
        <v>4053</v>
      </c>
      <c r="B1192" s="281" t="s">
        <v>1961</v>
      </c>
      <c r="C1192" s="282">
        <v>50052.44</v>
      </c>
      <c r="D1192" s="294" t="s">
        <v>349</v>
      </c>
      <c r="E1192" s="283" t="s">
        <v>1959</v>
      </c>
      <c r="F1192" s="295"/>
    </row>
    <row r="1193" spans="1:6" x14ac:dyDescent="0.2">
      <c r="A1193" s="293" t="s">
        <v>4054</v>
      </c>
      <c r="B1193" s="281" t="s">
        <v>1962</v>
      </c>
      <c r="C1193" s="282">
        <v>63925</v>
      </c>
      <c r="D1193" s="294" t="s">
        <v>349</v>
      </c>
      <c r="E1193" s="283" t="s">
        <v>1300</v>
      </c>
      <c r="F1193" s="295"/>
    </row>
    <row r="1194" spans="1:6" x14ac:dyDescent="0.2">
      <c r="A1194" s="293" t="s">
        <v>4055</v>
      </c>
      <c r="B1194" s="281" t="s">
        <v>1963</v>
      </c>
      <c r="C1194" s="282">
        <v>2583.59</v>
      </c>
      <c r="D1194" s="294" t="s">
        <v>349</v>
      </c>
      <c r="E1194" s="283" t="s">
        <v>1300</v>
      </c>
      <c r="F1194" s="295"/>
    </row>
    <row r="1195" spans="1:6" x14ac:dyDescent="0.2">
      <c r="A1195" s="293" t="s">
        <v>4056</v>
      </c>
      <c r="B1195" s="281" t="s">
        <v>1964</v>
      </c>
      <c r="C1195" s="282">
        <v>8621.57</v>
      </c>
      <c r="D1195" s="294" t="s">
        <v>349</v>
      </c>
      <c r="E1195" s="283" t="s">
        <v>1300</v>
      </c>
      <c r="F1195" s="295"/>
    </row>
    <row r="1196" spans="1:6" x14ac:dyDescent="0.2">
      <c r="A1196" s="293" t="s">
        <v>4057</v>
      </c>
      <c r="B1196" s="281" t="s">
        <v>1965</v>
      </c>
      <c r="C1196" s="282">
        <v>39694.26</v>
      </c>
      <c r="D1196" s="294" t="s">
        <v>349</v>
      </c>
      <c r="E1196" s="283" t="s">
        <v>1300</v>
      </c>
      <c r="F1196" s="295"/>
    </row>
    <row r="1197" spans="1:6" x14ac:dyDescent="0.2">
      <c r="A1197" s="293" t="s">
        <v>4058</v>
      </c>
      <c r="B1197" s="281" t="s">
        <v>1966</v>
      </c>
      <c r="C1197" s="282">
        <v>16269.76</v>
      </c>
      <c r="D1197" s="294" t="s">
        <v>349</v>
      </c>
      <c r="E1197" s="283" t="s">
        <v>1300</v>
      </c>
      <c r="F1197" s="295"/>
    </row>
    <row r="1198" spans="1:6" x14ac:dyDescent="0.2">
      <c r="A1198" s="293" t="s">
        <v>4059</v>
      </c>
      <c r="B1198" s="281" t="s">
        <v>1967</v>
      </c>
      <c r="C1198" s="282">
        <v>43885.53</v>
      </c>
      <c r="D1198" s="294" t="s">
        <v>349</v>
      </c>
      <c r="E1198" s="283" t="s">
        <v>1300</v>
      </c>
      <c r="F1198" s="295"/>
    </row>
    <row r="1199" spans="1:6" x14ac:dyDescent="0.2">
      <c r="A1199" s="293" t="s">
        <v>4060</v>
      </c>
      <c r="B1199" s="281" t="s">
        <v>1968</v>
      </c>
      <c r="C1199" s="282">
        <v>1799.59</v>
      </c>
      <c r="D1199" s="294" t="s">
        <v>349</v>
      </c>
      <c r="E1199" s="283" t="s">
        <v>1300</v>
      </c>
      <c r="F1199" s="295"/>
    </row>
    <row r="1200" spans="1:6" x14ac:dyDescent="0.2">
      <c r="A1200" s="293" t="s">
        <v>4061</v>
      </c>
      <c r="B1200" s="281" t="s">
        <v>1969</v>
      </c>
      <c r="C1200" s="282">
        <v>311636.64</v>
      </c>
      <c r="D1200" s="294" t="s">
        <v>349</v>
      </c>
      <c r="E1200" s="283" t="s">
        <v>1300</v>
      </c>
      <c r="F1200" s="295"/>
    </row>
    <row r="1201" spans="1:6" x14ac:dyDescent="0.2">
      <c r="A1201" s="293" t="s">
        <v>4062</v>
      </c>
      <c r="B1201" s="281" t="s">
        <v>2960</v>
      </c>
      <c r="C1201" s="282">
        <v>424084.97</v>
      </c>
      <c r="D1201" s="294" t="s">
        <v>349</v>
      </c>
      <c r="E1201" s="283" t="s">
        <v>1300</v>
      </c>
      <c r="F1201" s="295"/>
    </row>
    <row r="1202" spans="1:6" x14ac:dyDescent="0.2">
      <c r="A1202" s="293" t="s">
        <v>4063</v>
      </c>
      <c r="B1202" s="281" t="s">
        <v>1970</v>
      </c>
      <c r="C1202" s="282">
        <v>5425.91</v>
      </c>
      <c r="D1202" s="294" t="s">
        <v>349</v>
      </c>
      <c r="E1202" s="283" t="s">
        <v>1300</v>
      </c>
      <c r="F1202" s="295"/>
    </row>
    <row r="1203" spans="1:6" x14ac:dyDescent="0.2">
      <c r="A1203" s="293" t="s">
        <v>4064</v>
      </c>
      <c r="B1203" s="281" t="s">
        <v>1971</v>
      </c>
      <c r="C1203" s="282">
        <v>3472.97</v>
      </c>
      <c r="D1203" s="294" t="s">
        <v>349</v>
      </c>
      <c r="E1203" s="283" t="s">
        <v>1300</v>
      </c>
      <c r="F1203" s="295"/>
    </row>
    <row r="1204" spans="1:6" x14ac:dyDescent="0.2">
      <c r="A1204" s="293" t="s">
        <v>4065</v>
      </c>
      <c r="B1204" s="281" t="s">
        <v>1972</v>
      </c>
      <c r="C1204" s="282">
        <v>66278.87</v>
      </c>
      <c r="D1204" s="294" t="s">
        <v>349</v>
      </c>
      <c r="E1204" s="283" t="s">
        <v>1300</v>
      </c>
      <c r="F1204" s="295"/>
    </row>
    <row r="1205" spans="1:6" x14ac:dyDescent="0.2">
      <c r="A1205" s="293" t="s">
        <v>4066</v>
      </c>
      <c r="B1205" s="281" t="s">
        <v>1973</v>
      </c>
      <c r="C1205" s="282">
        <v>16236.29</v>
      </c>
      <c r="D1205" s="294" t="s">
        <v>349</v>
      </c>
      <c r="E1205" s="283" t="s">
        <v>1300</v>
      </c>
      <c r="F1205" s="295"/>
    </row>
    <row r="1206" spans="1:6" x14ac:dyDescent="0.2">
      <c r="A1206" s="293" t="s">
        <v>4067</v>
      </c>
      <c r="B1206" s="281" t="s">
        <v>1974</v>
      </c>
      <c r="C1206" s="282">
        <v>88459.33</v>
      </c>
      <c r="D1206" s="294" t="s">
        <v>349</v>
      </c>
      <c r="E1206" s="283" t="s">
        <v>1300</v>
      </c>
      <c r="F1206" s="295"/>
    </row>
    <row r="1207" spans="1:6" x14ac:dyDescent="0.2">
      <c r="A1207" s="293" t="s">
        <v>4068</v>
      </c>
      <c r="B1207" s="281" t="s">
        <v>1975</v>
      </c>
      <c r="C1207" s="282">
        <v>764633.02</v>
      </c>
      <c r="D1207" s="294" t="s">
        <v>349</v>
      </c>
      <c r="E1207" s="283" t="s">
        <v>1300</v>
      </c>
      <c r="F1207" s="295"/>
    </row>
    <row r="1208" spans="1:6" x14ac:dyDescent="0.2">
      <c r="A1208" s="293" t="s">
        <v>4069</v>
      </c>
      <c r="B1208" s="281" t="s">
        <v>1976</v>
      </c>
      <c r="C1208" s="282">
        <v>23625.75</v>
      </c>
      <c r="D1208" s="294" t="s">
        <v>349</v>
      </c>
      <c r="E1208" s="283" t="s">
        <v>1300</v>
      </c>
      <c r="F1208" s="295"/>
    </row>
    <row r="1209" spans="1:6" x14ac:dyDescent="0.2">
      <c r="A1209" s="293" t="s">
        <v>4070</v>
      </c>
      <c r="B1209" s="281" t="s">
        <v>1977</v>
      </c>
      <c r="C1209" s="282">
        <v>56958.62</v>
      </c>
      <c r="D1209" s="294" t="s">
        <v>349</v>
      </c>
      <c r="E1209" s="283" t="s">
        <v>1300</v>
      </c>
      <c r="F1209" s="295"/>
    </row>
    <row r="1210" spans="1:6" x14ac:dyDescent="0.2">
      <c r="A1210" s="293" t="s">
        <v>4071</v>
      </c>
      <c r="B1210" s="281" t="s">
        <v>1978</v>
      </c>
      <c r="C1210" s="282">
        <v>24844.5</v>
      </c>
      <c r="D1210" s="294" t="s">
        <v>349</v>
      </c>
      <c r="E1210" s="283" t="s">
        <v>1300</v>
      </c>
      <c r="F1210" s="295"/>
    </row>
    <row r="1211" spans="1:6" x14ac:dyDescent="0.2">
      <c r="A1211" s="293" t="s">
        <v>4072</v>
      </c>
      <c r="B1211" s="281" t="s">
        <v>1979</v>
      </c>
      <c r="C1211" s="282">
        <v>102115.54</v>
      </c>
      <c r="D1211" s="294" t="s">
        <v>349</v>
      </c>
      <c r="E1211" s="283" t="s">
        <v>1300</v>
      </c>
      <c r="F1211" s="295"/>
    </row>
    <row r="1212" spans="1:6" x14ac:dyDescent="0.2">
      <c r="A1212" s="293" t="s">
        <v>4073</v>
      </c>
      <c r="B1212" s="281" t="s">
        <v>1980</v>
      </c>
      <c r="C1212" s="282">
        <v>120014.66</v>
      </c>
      <c r="D1212" s="294" t="s">
        <v>349</v>
      </c>
      <c r="E1212" s="283" t="s">
        <v>1300</v>
      </c>
      <c r="F1212" s="295"/>
    </row>
    <row r="1213" spans="1:6" x14ac:dyDescent="0.2">
      <c r="A1213" s="293" t="s">
        <v>4074</v>
      </c>
      <c r="B1213" s="281" t="s">
        <v>1981</v>
      </c>
      <c r="C1213" s="282">
        <v>7249.91</v>
      </c>
      <c r="D1213" s="294" t="s">
        <v>349</v>
      </c>
      <c r="E1213" s="283" t="s">
        <v>1300</v>
      </c>
      <c r="F1213" s="295"/>
    </row>
    <row r="1214" spans="1:6" x14ac:dyDescent="0.2">
      <c r="A1214" s="293" t="s">
        <v>4075</v>
      </c>
      <c r="B1214" s="281" t="s">
        <v>2961</v>
      </c>
      <c r="C1214" s="282">
        <v>100870.85</v>
      </c>
      <c r="D1214" s="294" t="s">
        <v>349</v>
      </c>
      <c r="E1214" s="283" t="s">
        <v>1982</v>
      </c>
      <c r="F1214" s="295"/>
    </row>
    <row r="1215" spans="1:6" x14ac:dyDescent="0.2">
      <c r="A1215" s="293" t="s">
        <v>4076</v>
      </c>
      <c r="B1215" s="281" t="s">
        <v>1983</v>
      </c>
      <c r="C1215" s="282">
        <v>40682.120000000003</v>
      </c>
      <c r="D1215" s="294" t="s">
        <v>349</v>
      </c>
      <c r="E1215" s="283" t="s">
        <v>1982</v>
      </c>
      <c r="F1215" s="295"/>
    </row>
    <row r="1216" spans="1:6" x14ac:dyDescent="0.2">
      <c r="A1216" s="293" t="s">
        <v>4077</v>
      </c>
      <c r="B1216" s="281" t="s">
        <v>1984</v>
      </c>
      <c r="C1216" s="282">
        <v>2756.11</v>
      </c>
      <c r="D1216" s="294" t="s">
        <v>349</v>
      </c>
      <c r="E1216" s="283" t="s">
        <v>1300</v>
      </c>
      <c r="F1216" s="295"/>
    </row>
    <row r="1217" spans="1:6" x14ac:dyDescent="0.2">
      <c r="A1217" s="293" t="s">
        <v>4078</v>
      </c>
      <c r="B1217" s="281" t="s">
        <v>1985</v>
      </c>
      <c r="C1217" s="282">
        <v>8768.75</v>
      </c>
      <c r="D1217" s="294" t="s">
        <v>349</v>
      </c>
      <c r="E1217" s="283" t="s">
        <v>1300</v>
      </c>
      <c r="F1217" s="295"/>
    </row>
    <row r="1218" spans="1:6" x14ac:dyDescent="0.2">
      <c r="A1218" s="293" t="s">
        <v>4079</v>
      </c>
      <c r="B1218" s="281" t="s">
        <v>1986</v>
      </c>
      <c r="C1218" s="282">
        <v>69007.22</v>
      </c>
      <c r="D1218" s="294" t="s">
        <v>349</v>
      </c>
      <c r="E1218" s="283" t="s">
        <v>1336</v>
      </c>
      <c r="F1218" s="295"/>
    </row>
    <row r="1219" spans="1:6" x14ac:dyDescent="0.2">
      <c r="A1219" s="293" t="s">
        <v>4080</v>
      </c>
      <c r="B1219" s="281" t="s">
        <v>1987</v>
      </c>
      <c r="C1219" s="282">
        <v>13211.44</v>
      </c>
      <c r="D1219" s="294" t="s">
        <v>349</v>
      </c>
      <c r="E1219" s="283" t="s">
        <v>1988</v>
      </c>
      <c r="F1219" s="295"/>
    </row>
    <row r="1220" spans="1:6" x14ac:dyDescent="0.2">
      <c r="A1220" s="293" t="s">
        <v>4081</v>
      </c>
      <c r="B1220" s="281" t="s">
        <v>1989</v>
      </c>
      <c r="C1220" s="282">
        <v>95554.25</v>
      </c>
      <c r="D1220" s="294" t="s">
        <v>349</v>
      </c>
      <c r="E1220" s="283" t="s">
        <v>1990</v>
      </c>
      <c r="F1220" s="295"/>
    </row>
    <row r="1221" spans="1:6" x14ac:dyDescent="0.2">
      <c r="A1221" s="293" t="s">
        <v>4082</v>
      </c>
      <c r="B1221" s="281" t="s">
        <v>1991</v>
      </c>
      <c r="C1221" s="282">
        <v>10950</v>
      </c>
      <c r="D1221" s="294" t="s">
        <v>349</v>
      </c>
      <c r="E1221" s="283" t="s">
        <v>1990</v>
      </c>
      <c r="F1221" s="295"/>
    </row>
    <row r="1222" spans="1:6" x14ac:dyDescent="0.2">
      <c r="A1222" s="293" t="s">
        <v>4083</v>
      </c>
      <c r="B1222" s="281" t="s">
        <v>1992</v>
      </c>
      <c r="C1222" s="282">
        <v>50923.26</v>
      </c>
      <c r="D1222" s="294" t="s">
        <v>349</v>
      </c>
      <c r="E1222" s="283" t="s">
        <v>1300</v>
      </c>
      <c r="F1222" s="295"/>
    </row>
    <row r="1223" spans="1:6" x14ac:dyDescent="0.2">
      <c r="A1223" s="293" t="s">
        <v>4084</v>
      </c>
      <c r="B1223" s="281" t="s">
        <v>1993</v>
      </c>
      <c r="C1223" s="282">
        <v>86718.91</v>
      </c>
      <c r="D1223" s="294" t="s">
        <v>349</v>
      </c>
      <c r="E1223" s="283" t="s">
        <v>1994</v>
      </c>
      <c r="F1223" s="295"/>
    </row>
    <row r="1224" spans="1:6" x14ac:dyDescent="0.2">
      <c r="A1224" s="293" t="s">
        <v>4085</v>
      </c>
      <c r="B1224" s="281" t="s">
        <v>1995</v>
      </c>
      <c r="C1224" s="282">
        <v>14786.79</v>
      </c>
      <c r="D1224" s="294" t="s">
        <v>349</v>
      </c>
      <c r="E1224" s="283" t="s">
        <v>1994</v>
      </c>
      <c r="F1224" s="295"/>
    </row>
    <row r="1225" spans="1:6" x14ac:dyDescent="0.2">
      <c r="A1225" s="293" t="s">
        <v>4086</v>
      </c>
      <c r="B1225" s="281" t="s">
        <v>1996</v>
      </c>
      <c r="C1225" s="282">
        <v>11000</v>
      </c>
      <c r="D1225" s="294" t="s">
        <v>349</v>
      </c>
      <c r="E1225" s="283" t="s">
        <v>1994</v>
      </c>
      <c r="F1225" s="295"/>
    </row>
    <row r="1226" spans="1:6" x14ac:dyDescent="0.2">
      <c r="A1226" s="293" t="s">
        <v>4087</v>
      </c>
      <c r="B1226" s="281" t="s">
        <v>1997</v>
      </c>
      <c r="C1226" s="282">
        <v>3292.43</v>
      </c>
      <c r="D1226" s="294" t="s">
        <v>349</v>
      </c>
      <c r="E1226" s="283" t="s">
        <v>1994</v>
      </c>
      <c r="F1226" s="295"/>
    </row>
    <row r="1227" spans="1:6" x14ac:dyDescent="0.2">
      <c r="A1227" s="293" t="s">
        <v>4088</v>
      </c>
      <c r="B1227" s="281" t="s">
        <v>1998</v>
      </c>
      <c r="C1227" s="282">
        <v>9500</v>
      </c>
      <c r="D1227" s="294" t="s">
        <v>349</v>
      </c>
      <c r="E1227" s="283" t="s">
        <v>1994</v>
      </c>
      <c r="F1227" s="295"/>
    </row>
    <row r="1228" spans="1:6" x14ac:dyDescent="0.2">
      <c r="A1228" s="293" t="s">
        <v>4089</v>
      </c>
      <c r="B1228" s="281" t="s">
        <v>1999</v>
      </c>
      <c r="C1228" s="282">
        <v>1527.64</v>
      </c>
      <c r="D1228" s="294" t="s">
        <v>349</v>
      </c>
      <c r="E1228" s="283" t="s">
        <v>1300</v>
      </c>
      <c r="F1228" s="295"/>
    </row>
    <row r="1229" spans="1:6" x14ac:dyDescent="0.2">
      <c r="A1229" s="293" t="s">
        <v>4090</v>
      </c>
      <c r="B1229" s="281" t="s">
        <v>2000</v>
      </c>
      <c r="C1229" s="282">
        <v>10000</v>
      </c>
      <c r="D1229" s="294" t="s">
        <v>349</v>
      </c>
      <c r="E1229" s="283" t="s">
        <v>1994</v>
      </c>
      <c r="F1229" s="295"/>
    </row>
    <row r="1230" spans="1:6" x14ac:dyDescent="0.2">
      <c r="A1230" s="293" t="s">
        <v>4091</v>
      </c>
      <c r="B1230" s="281" t="s">
        <v>2001</v>
      </c>
      <c r="C1230" s="282">
        <v>15185.04</v>
      </c>
      <c r="D1230" s="294" t="s">
        <v>349</v>
      </c>
      <c r="E1230" s="283" t="s">
        <v>1300</v>
      </c>
      <c r="F1230" s="295"/>
    </row>
    <row r="1231" spans="1:6" x14ac:dyDescent="0.2">
      <c r="A1231" s="293" t="s">
        <v>4092</v>
      </c>
      <c r="B1231" s="281" t="s">
        <v>2002</v>
      </c>
      <c r="C1231" s="282">
        <v>1722.04</v>
      </c>
      <c r="D1231" s="294" t="s">
        <v>349</v>
      </c>
      <c r="E1231" s="283" t="s">
        <v>1994</v>
      </c>
      <c r="F1231" s="295"/>
    </row>
    <row r="1232" spans="1:6" x14ac:dyDescent="0.2">
      <c r="A1232" s="293" t="s">
        <v>4093</v>
      </c>
      <c r="B1232" s="281" t="s">
        <v>2003</v>
      </c>
      <c r="C1232" s="282">
        <v>3831.58</v>
      </c>
      <c r="D1232" s="294" t="s">
        <v>349</v>
      </c>
      <c r="E1232" s="283" t="s">
        <v>2004</v>
      </c>
      <c r="F1232" s="295"/>
    </row>
    <row r="1233" spans="1:6" x14ac:dyDescent="0.2">
      <c r="A1233" s="293" t="s">
        <v>4094</v>
      </c>
      <c r="B1233" s="281" t="s">
        <v>2005</v>
      </c>
      <c r="C1233" s="282">
        <v>232733.34</v>
      </c>
      <c r="D1233" s="294" t="s">
        <v>349</v>
      </c>
      <c r="E1233" s="283" t="s">
        <v>2004</v>
      </c>
      <c r="F1233" s="295"/>
    </row>
    <row r="1234" spans="1:6" x14ac:dyDescent="0.2">
      <c r="A1234" s="293" t="s">
        <v>4095</v>
      </c>
      <c r="B1234" s="281" t="s">
        <v>2006</v>
      </c>
      <c r="C1234" s="282">
        <v>11144.31</v>
      </c>
      <c r="D1234" s="294" t="s">
        <v>349</v>
      </c>
      <c r="E1234" s="283" t="s">
        <v>2004</v>
      </c>
      <c r="F1234" s="295"/>
    </row>
    <row r="1235" spans="1:6" x14ac:dyDescent="0.2">
      <c r="A1235" s="293" t="s">
        <v>4096</v>
      </c>
      <c r="B1235" s="281" t="s">
        <v>2007</v>
      </c>
      <c r="C1235" s="282">
        <v>13897.07</v>
      </c>
      <c r="D1235" s="294" t="s">
        <v>349</v>
      </c>
      <c r="E1235" s="283" t="s">
        <v>2004</v>
      </c>
      <c r="F1235" s="295"/>
    </row>
    <row r="1236" spans="1:6" x14ac:dyDescent="0.2">
      <c r="A1236" s="293" t="s">
        <v>4097</v>
      </c>
      <c r="B1236" s="281" t="s">
        <v>2008</v>
      </c>
      <c r="C1236" s="282">
        <v>29704.29</v>
      </c>
      <c r="D1236" s="294" t="s">
        <v>349</v>
      </c>
      <c r="E1236" s="283" t="s">
        <v>2004</v>
      </c>
      <c r="F1236" s="295"/>
    </row>
    <row r="1237" spans="1:6" x14ac:dyDescent="0.2">
      <c r="A1237" s="293" t="s">
        <v>4098</v>
      </c>
      <c r="B1237" s="281" t="s">
        <v>2009</v>
      </c>
      <c r="C1237" s="282">
        <v>55597.2</v>
      </c>
      <c r="D1237" s="294" t="s">
        <v>349</v>
      </c>
      <c r="E1237" s="283" t="s">
        <v>2004</v>
      </c>
      <c r="F1237" s="295"/>
    </row>
    <row r="1238" spans="1:6" x14ac:dyDescent="0.2">
      <c r="A1238" s="293" t="s">
        <v>4099</v>
      </c>
      <c r="B1238" s="281" t="s">
        <v>2010</v>
      </c>
      <c r="C1238" s="282">
        <v>256096.55999999997</v>
      </c>
      <c r="D1238" s="294" t="s">
        <v>349</v>
      </c>
      <c r="E1238" s="283" t="s">
        <v>2004</v>
      </c>
      <c r="F1238" s="295"/>
    </row>
    <row r="1239" spans="1:6" x14ac:dyDescent="0.2">
      <c r="A1239" s="293" t="s">
        <v>4100</v>
      </c>
      <c r="B1239" s="281" t="s">
        <v>2011</v>
      </c>
      <c r="C1239" s="282">
        <v>22098.69</v>
      </c>
      <c r="D1239" s="294" t="s">
        <v>349</v>
      </c>
      <c r="E1239" s="283" t="s">
        <v>1300</v>
      </c>
      <c r="F1239" s="295"/>
    </row>
    <row r="1240" spans="1:6" x14ac:dyDescent="0.2">
      <c r="A1240" s="293" t="s">
        <v>4101</v>
      </c>
      <c r="B1240" s="281" t="s">
        <v>2012</v>
      </c>
      <c r="C1240" s="282">
        <v>19500</v>
      </c>
      <c r="D1240" s="294" t="s">
        <v>349</v>
      </c>
      <c r="E1240" s="283" t="s">
        <v>2013</v>
      </c>
      <c r="F1240" s="295"/>
    </row>
    <row r="1241" spans="1:6" x14ac:dyDescent="0.2">
      <c r="A1241" s="293" t="s">
        <v>4102</v>
      </c>
      <c r="B1241" s="281" t="s">
        <v>2014</v>
      </c>
      <c r="C1241" s="282">
        <v>4152.92</v>
      </c>
      <c r="D1241" s="294" t="s">
        <v>349</v>
      </c>
      <c r="E1241" s="283" t="s">
        <v>2013</v>
      </c>
      <c r="F1241" s="295"/>
    </row>
    <row r="1242" spans="1:6" x14ac:dyDescent="0.2">
      <c r="A1242" s="293" t="s">
        <v>4103</v>
      </c>
      <c r="B1242" s="281" t="s">
        <v>2015</v>
      </c>
      <c r="C1242" s="282">
        <v>329593.90000000002</v>
      </c>
      <c r="D1242" s="294" t="s">
        <v>349</v>
      </c>
      <c r="E1242" s="283" t="s">
        <v>2016</v>
      </c>
      <c r="F1242" s="295"/>
    </row>
    <row r="1243" spans="1:6" x14ac:dyDescent="0.2">
      <c r="A1243" s="293" t="s">
        <v>4104</v>
      </c>
      <c r="B1243" s="281" t="s">
        <v>2017</v>
      </c>
      <c r="C1243" s="282">
        <v>9296</v>
      </c>
      <c r="D1243" s="294" t="s">
        <v>349</v>
      </c>
      <c r="E1243" s="283" t="s">
        <v>2016</v>
      </c>
      <c r="F1243" s="295"/>
    </row>
    <row r="1244" spans="1:6" x14ac:dyDescent="0.2">
      <c r="A1244" s="293" t="s">
        <v>4105</v>
      </c>
      <c r="B1244" s="281" t="s">
        <v>2018</v>
      </c>
      <c r="C1244" s="282">
        <v>62837.94</v>
      </c>
      <c r="D1244" s="294" t="s">
        <v>349</v>
      </c>
      <c r="E1244" s="283" t="s">
        <v>2019</v>
      </c>
      <c r="F1244" s="295"/>
    </row>
    <row r="1245" spans="1:6" x14ac:dyDescent="0.2">
      <c r="A1245" s="293" t="s">
        <v>4106</v>
      </c>
      <c r="B1245" s="281" t="s">
        <v>2020</v>
      </c>
      <c r="C1245" s="282">
        <v>137998.88</v>
      </c>
      <c r="D1245" s="294" t="s">
        <v>349</v>
      </c>
      <c r="E1245" s="283" t="s">
        <v>2021</v>
      </c>
      <c r="F1245" s="295"/>
    </row>
    <row r="1246" spans="1:6" x14ac:dyDescent="0.2">
      <c r="A1246" s="293" t="s">
        <v>4107</v>
      </c>
      <c r="B1246" s="281" t="s">
        <v>2022</v>
      </c>
      <c r="C1246" s="282">
        <v>21873.95</v>
      </c>
      <c r="D1246" s="294" t="s">
        <v>349</v>
      </c>
      <c r="E1246" s="283" t="s">
        <v>1300</v>
      </c>
      <c r="F1246" s="295"/>
    </row>
    <row r="1247" spans="1:6" x14ac:dyDescent="0.2">
      <c r="A1247" s="293" t="s">
        <v>4108</v>
      </c>
      <c r="B1247" s="281" t="s">
        <v>2023</v>
      </c>
      <c r="C1247" s="282">
        <v>43558.79</v>
      </c>
      <c r="D1247" s="294" t="s">
        <v>349</v>
      </c>
      <c r="E1247" s="283" t="s">
        <v>2021</v>
      </c>
      <c r="F1247" s="295"/>
    </row>
    <row r="1248" spans="1:6" x14ac:dyDescent="0.2">
      <c r="A1248" s="293" t="s">
        <v>4109</v>
      </c>
      <c r="B1248" s="281" t="s">
        <v>2024</v>
      </c>
      <c r="C1248" s="282">
        <v>85000</v>
      </c>
      <c r="D1248" s="294" t="s">
        <v>349</v>
      </c>
      <c r="E1248" s="283" t="s">
        <v>2021</v>
      </c>
      <c r="F1248" s="295"/>
    </row>
    <row r="1249" spans="1:6" x14ac:dyDescent="0.2">
      <c r="A1249" s="293" t="s">
        <v>4110</v>
      </c>
      <c r="B1249" s="281" t="s">
        <v>2025</v>
      </c>
      <c r="C1249" s="282">
        <v>15796.44</v>
      </c>
      <c r="D1249" s="294" t="s">
        <v>349</v>
      </c>
      <c r="E1249" s="283" t="s">
        <v>2021</v>
      </c>
      <c r="F1249" s="295"/>
    </row>
    <row r="1250" spans="1:6" x14ac:dyDescent="0.2">
      <c r="A1250" s="293" t="s">
        <v>4111</v>
      </c>
      <c r="B1250" s="281" t="s">
        <v>2026</v>
      </c>
      <c r="C1250" s="282">
        <v>30000</v>
      </c>
      <c r="D1250" s="294" t="s">
        <v>349</v>
      </c>
      <c r="E1250" s="283" t="s">
        <v>2027</v>
      </c>
      <c r="F1250" s="295"/>
    </row>
    <row r="1251" spans="1:6" x14ac:dyDescent="0.2">
      <c r="A1251" s="293" t="s">
        <v>4112</v>
      </c>
      <c r="B1251" s="281" t="s">
        <v>2028</v>
      </c>
      <c r="C1251" s="282">
        <v>6954.43</v>
      </c>
      <c r="D1251" s="294" t="s">
        <v>349</v>
      </c>
      <c r="E1251" s="283" t="s">
        <v>2027</v>
      </c>
      <c r="F1251" s="295"/>
    </row>
    <row r="1252" spans="1:6" x14ac:dyDescent="0.2">
      <c r="A1252" s="293" t="s">
        <v>4113</v>
      </c>
      <c r="B1252" s="281" t="s">
        <v>2029</v>
      </c>
      <c r="C1252" s="282">
        <v>130000</v>
      </c>
      <c r="D1252" s="294" t="s">
        <v>349</v>
      </c>
      <c r="E1252" s="283" t="s">
        <v>2030</v>
      </c>
      <c r="F1252" s="295"/>
    </row>
    <row r="1253" spans="1:6" x14ac:dyDescent="0.2">
      <c r="A1253" s="293" t="s">
        <v>4114</v>
      </c>
      <c r="B1253" s="281" t="s">
        <v>2031</v>
      </c>
      <c r="C1253" s="282">
        <v>40457.75</v>
      </c>
      <c r="D1253" s="294" t="s">
        <v>349</v>
      </c>
      <c r="E1253" s="283" t="s">
        <v>2030</v>
      </c>
      <c r="F1253" s="295"/>
    </row>
    <row r="1254" spans="1:6" x14ac:dyDescent="0.2">
      <c r="A1254" s="293" t="s">
        <v>4115</v>
      </c>
      <c r="B1254" s="281" t="s">
        <v>2032</v>
      </c>
      <c r="C1254" s="282">
        <v>19056.77</v>
      </c>
      <c r="D1254" s="294" t="s">
        <v>349</v>
      </c>
      <c r="E1254" s="283" t="s">
        <v>1300</v>
      </c>
      <c r="F1254" s="295"/>
    </row>
    <row r="1255" spans="1:6" x14ac:dyDescent="0.2">
      <c r="A1255" s="293" t="s">
        <v>4116</v>
      </c>
      <c r="B1255" s="281" t="s">
        <v>2033</v>
      </c>
      <c r="C1255" s="282">
        <v>24833.07</v>
      </c>
      <c r="D1255" s="294" t="s">
        <v>349</v>
      </c>
      <c r="E1255" s="283" t="s">
        <v>2034</v>
      </c>
      <c r="F1255" s="295"/>
    </row>
    <row r="1256" spans="1:6" x14ac:dyDescent="0.2">
      <c r="A1256" s="293" t="s">
        <v>4117</v>
      </c>
      <c r="B1256" s="281" t="s">
        <v>2035</v>
      </c>
      <c r="C1256" s="282">
        <v>5000</v>
      </c>
      <c r="D1256" s="294" t="s">
        <v>349</v>
      </c>
      <c r="E1256" s="283" t="s">
        <v>2034</v>
      </c>
      <c r="F1256" s="295"/>
    </row>
    <row r="1257" spans="1:6" x14ac:dyDescent="0.2">
      <c r="A1257" s="293" t="s">
        <v>4118</v>
      </c>
      <c r="B1257" s="281" t="s">
        <v>2036</v>
      </c>
      <c r="C1257" s="282">
        <v>17589.96</v>
      </c>
      <c r="D1257" s="294" t="s">
        <v>349</v>
      </c>
      <c r="E1257" s="283" t="s">
        <v>2034</v>
      </c>
      <c r="F1257" s="295"/>
    </row>
    <row r="1258" spans="1:6" x14ac:dyDescent="0.2">
      <c r="A1258" s="293" t="s">
        <v>4119</v>
      </c>
      <c r="B1258" s="281" t="s">
        <v>2037</v>
      </c>
      <c r="C1258" s="282">
        <v>4832.09</v>
      </c>
      <c r="D1258" s="294" t="s">
        <v>349</v>
      </c>
      <c r="E1258" s="283" t="s">
        <v>1300</v>
      </c>
      <c r="F1258" s="295"/>
    </row>
    <row r="1259" spans="1:6" x14ac:dyDescent="0.2">
      <c r="A1259" s="293" t="s">
        <v>4120</v>
      </c>
      <c r="B1259" s="281" t="s">
        <v>2038</v>
      </c>
      <c r="C1259" s="282">
        <v>17451.16</v>
      </c>
      <c r="D1259" s="294" t="s">
        <v>349</v>
      </c>
      <c r="E1259" s="283" t="s">
        <v>2039</v>
      </c>
      <c r="F1259" s="295"/>
    </row>
    <row r="1260" spans="1:6" x14ac:dyDescent="0.2">
      <c r="A1260" s="293" t="s">
        <v>4121</v>
      </c>
      <c r="B1260" s="281" t="s">
        <v>2040</v>
      </c>
      <c r="C1260" s="282">
        <v>342738</v>
      </c>
      <c r="D1260" s="294" t="s">
        <v>349</v>
      </c>
      <c r="E1260" s="283" t="s">
        <v>1311</v>
      </c>
      <c r="F1260" s="295"/>
    </row>
    <row r="1261" spans="1:6" x14ac:dyDescent="0.2">
      <c r="A1261" s="293" t="s">
        <v>4122</v>
      </c>
      <c r="B1261" s="281" t="s">
        <v>2041</v>
      </c>
      <c r="C1261" s="282">
        <v>124870</v>
      </c>
      <c r="D1261" s="294" t="s">
        <v>349</v>
      </c>
      <c r="E1261" s="283" t="s">
        <v>1311</v>
      </c>
      <c r="F1261" s="295"/>
    </row>
    <row r="1262" spans="1:6" x14ac:dyDescent="0.2">
      <c r="A1262" s="293" t="s">
        <v>4123</v>
      </c>
      <c r="B1262" s="281" t="s">
        <v>2042</v>
      </c>
      <c r="C1262" s="282">
        <v>193804</v>
      </c>
      <c r="D1262" s="294" t="s">
        <v>349</v>
      </c>
      <c r="E1262" s="283" t="s">
        <v>1311</v>
      </c>
      <c r="F1262" s="295"/>
    </row>
    <row r="1263" spans="1:6" x14ac:dyDescent="0.2">
      <c r="A1263" s="293" t="s">
        <v>4124</v>
      </c>
      <c r="B1263" s="281" t="s">
        <v>2043</v>
      </c>
      <c r="C1263" s="282">
        <v>133687</v>
      </c>
      <c r="D1263" s="294" t="s">
        <v>349</v>
      </c>
      <c r="E1263" s="283" t="s">
        <v>1311</v>
      </c>
      <c r="F1263" s="295"/>
    </row>
    <row r="1264" spans="1:6" x14ac:dyDescent="0.2">
      <c r="A1264" s="293" t="s">
        <v>4125</v>
      </c>
      <c r="B1264" s="281" t="s">
        <v>2044</v>
      </c>
      <c r="C1264" s="282">
        <v>82646</v>
      </c>
      <c r="D1264" s="294" t="s">
        <v>349</v>
      </c>
      <c r="E1264" s="283" t="s">
        <v>1311</v>
      </c>
      <c r="F1264" s="295"/>
    </row>
    <row r="1265" spans="1:6" x14ac:dyDescent="0.2">
      <c r="A1265" s="293" t="s">
        <v>4126</v>
      </c>
      <c r="B1265" s="281" t="s">
        <v>2045</v>
      </c>
      <c r="C1265" s="282">
        <v>48766.85</v>
      </c>
      <c r="D1265" s="294" t="s">
        <v>349</v>
      </c>
      <c r="E1265" s="283" t="s">
        <v>1300</v>
      </c>
      <c r="F1265" s="295"/>
    </row>
    <row r="1266" spans="1:6" x14ac:dyDescent="0.2">
      <c r="A1266" s="293" t="s">
        <v>4127</v>
      </c>
      <c r="B1266" s="281" t="s">
        <v>2046</v>
      </c>
      <c r="C1266" s="282">
        <v>3345135</v>
      </c>
      <c r="D1266" s="294" t="s">
        <v>349</v>
      </c>
      <c r="E1266" s="283" t="s">
        <v>1311</v>
      </c>
      <c r="F1266" s="295"/>
    </row>
    <row r="1267" spans="1:6" x14ac:dyDescent="0.2">
      <c r="A1267" s="293" t="s">
        <v>4128</v>
      </c>
      <c r="B1267" s="281" t="s">
        <v>2047</v>
      </c>
      <c r="C1267" s="282">
        <v>321221</v>
      </c>
      <c r="D1267" s="294" t="s">
        <v>349</v>
      </c>
      <c r="E1267" s="283" t="s">
        <v>1311</v>
      </c>
      <c r="F1267" s="295"/>
    </row>
    <row r="1268" spans="1:6" x14ac:dyDescent="0.2">
      <c r="A1268" s="293" t="s">
        <v>4129</v>
      </c>
      <c r="B1268" s="281" t="s">
        <v>2048</v>
      </c>
      <c r="C1268" s="282">
        <v>156391</v>
      </c>
      <c r="D1268" s="294" t="s">
        <v>349</v>
      </c>
      <c r="E1268" s="283" t="s">
        <v>1311</v>
      </c>
      <c r="F1268" s="295"/>
    </row>
    <row r="1269" spans="1:6" x14ac:dyDescent="0.2">
      <c r="A1269" s="293" t="s">
        <v>4130</v>
      </c>
      <c r="B1269" s="281" t="s">
        <v>2049</v>
      </c>
      <c r="C1269" s="282">
        <v>55000</v>
      </c>
      <c r="D1269" s="294" t="s">
        <v>349</v>
      </c>
      <c r="E1269" s="283" t="s">
        <v>2050</v>
      </c>
      <c r="F1269" s="295"/>
    </row>
    <row r="1270" spans="1:6" x14ac:dyDescent="0.2">
      <c r="A1270" s="293" t="s">
        <v>4131</v>
      </c>
      <c r="B1270" s="281" t="s">
        <v>2051</v>
      </c>
      <c r="C1270" s="282">
        <v>20000</v>
      </c>
      <c r="D1270" s="294" t="s">
        <v>349</v>
      </c>
      <c r="E1270" s="283" t="s">
        <v>2050</v>
      </c>
      <c r="F1270" s="295"/>
    </row>
    <row r="1271" spans="1:6" x14ac:dyDescent="0.2">
      <c r="A1271" s="293" t="s">
        <v>4132</v>
      </c>
      <c r="B1271" s="281" t="s">
        <v>2052</v>
      </c>
      <c r="C1271" s="282">
        <v>95000</v>
      </c>
      <c r="D1271" s="294" t="s">
        <v>349</v>
      </c>
      <c r="E1271" s="283" t="s">
        <v>2050</v>
      </c>
      <c r="F1271" s="295"/>
    </row>
    <row r="1272" spans="1:6" x14ac:dyDescent="0.2">
      <c r="A1272" s="293" t="s">
        <v>4133</v>
      </c>
      <c r="B1272" s="281" t="s">
        <v>2053</v>
      </c>
      <c r="C1272" s="282">
        <v>23051.38</v>
      </c>
      <c r="D1272" s="294" t="s">
        <v>349</v>
      </c>
      <c r="E1272" s="283" t="s">
        <v>2050</v>
      </c>
      <c r="F1272" s="295"/>
    </row>
    <row r="1273" spans="1:6" x14ac:dyDescent="0.2">
      <c r="A1273" s="293" t="s">
        <v>4134</v>
      </c>
      <c r="B1273" s="281" t="s">
        <v>2054</v>
      </c>
      <c r="C1273" s="282">
        <v>18979.240000000002</v>
      </c>
      <c r="D1273" s="294" t="s">
        <v>349</v>
      </c>
      <c r="E1273" s="283" t="s">
        <v>1303</v>
      </c>
      <c r="F1273" s="295"/>
    </row>
    <row r="1274" spans="1:6" x14ac:dyDescent="0.2">
      <c r="A1274" s="293" t="s">
        <v>4135</v>
      </c>
      <c r="B1274" s="281" t="s">
        <v>2055</v>
      </c>
      <c r="C1274" s="282">
        <v>28247.47</v>
      </c>
      <c r="D1274" s="294" t="s">
        <v>349</v>
      </c>
      <c r="E1274" s="283" t="s">
        <v>1303</v>
      </c>
      <c r="F1274" s="295"/>
    </row>
    <row r="1275" spans="1:6" x14ac:dyDescent="0.2">
      <c r="A1275" s="293" t="s">
        <v>4136</v>
      </c>
      <c r="B1275" s="281" t="s">
        <v>2056</v>
      </c>
      <c r="C1275" s="282">
        <v>8033.34</v>
      </c>
      <c r="D1275" s="294" t="s">
        <v>349</v>
      </c>
      <c r="E1275" s="283" t="s">
        <v>1303</v>
      </c>
      <c r="F1275" s="295"/>
    </row>
    <row r="1276" spans="1:6" x14ac:dyDescent="0.2">
      <c r="A1276" s="293" t="s">
        <v>4137</v>
      </c>
      <c r="B1276" s="281" t="s">
        <v>2057</v>
      </c>
      <c r="C1276" s="282">
        <v>1715.18</v>
      </c>
      <c r="D1276" s="294" t="s">
        <v>349</v>
      </c>
      <c r="E1276" s="283" t="s">
        <v>1300</v>
      </c>
      <c r="F1276" s="295"/>
    </row>
    <row r="1277" spans="1:6" x14ac:dyDescent="0.2">
      <c r="A1277" s="293" t="s">
        <v>4138</v>
      </c>
      <c r="B1277" s="281" t="s">
        <v>2058</v>
      </c>
      <c r="C1277" s="282">
        <v>4667.17</v>
      </c>
      <c r="D1277" s="294" t="s">
        <v>349</v>
      </c>
      <c r="E1277" s="283" t="s">
        <v>1303</v>
      </c>
      <c r="F1277" s="295"/>
    </row>
    <row r="1278" spans="1:6" x14ac:dyDescent="0.2">
      <c r="A1278" s="293" t="s">
        <v>4139</v>
      </c>
      <c r="B1278" s="281" t="s">
        <v>2059</v>
      </c>
      <c r="C1278" s="282">
        <v>42200</v>
      </c>
      <c r="D1278" s="294" t="s">
        <v>349</v>
      </c>
      <c r="E1278" s="283" t="s">
        <v>1303</v>
      </c>
      <c r="F1278" s="295"/>
    </row>
    <row r="1279" spans="1:6" x14ac:dyDescent="0.2">
      <c r="A1279" s="293" t="s">
        <v>4140</v>
      </c>
      <c r="B1279" s="281" t="s">
        <v>2060</v>
      </c>
      <c r="C1279" s="282">
        <v>22222.5</v>
      </c>
      <c r="D1279" s="294" t="s">
        <v>349</v>
      </c>
      <c r="E1279" s="283" t="s">
        <v>1303</v>
      </c>
      <c r="F1279" s="295"/>
    </row>
    <row r="1280" spans="1:6" x14ac:dyDescent="0.2">
      <c r="A1280" s="293" t="s">
        <v>4141</v>
      </c>
      <c r="B1280" s="281" t="s">
        <v>2061</v>
      </c>
      <c r="C1280" s="282">
        <v>34600</v>
      </c>
      <c r="D1280" s="294" t="s">
        <v>349</v>
      </c>
      <c r="E1280" s="283" t="s">
        <v>1303</v>
      </c>
      <c r="F1280" s="295"/>
    </row>
    <row r="1281" spans="1:6" x14ac:dyDescent="0.2">
      <c r="A1281" s="293" t="s">
        <v>4142</v>
      </c>
      <c r="B1281" s="281" t="s">
        <v>2062</v>
      </c>
      <c r="C1281" s="282">
        <v>18242.46</v>
      </c>
      <c r="D1281" s="294" t="s">
        <v>349</v>
      </c>
      <c r="E1281" s="283" t="s">
        <v>1303</v>
      </c>
      <c r="F1281" s="295"/>
    </row>
    <row r="1282" spans="1:6" x14ac:dyDescent="0.2">
      <c r="A1282" s="293" t="s">
        <v>4143</v>
      </c>
      <c r="B1282" s="281" t="s">
        <v>2063</v>
      </c>
      <c r="C1282" s="282">
        <v>3200</v>
      </c>
      <c r="D1282" s="294" t="s">
        <v>349</v>
      </c>
      <c r="E1282" s="283" t="s">
        <v>1303</v>
      </c>
      <c r="F1282" s="295"/>
    </row>
    <row r="1283" spans="1:6" x14ac:dyDescent="0.2">
      <c r="A1283" s="293" t="s">
        <v>4144</v>
      </c>
      <c r="B1283" s="281" t="s">
        <v>2064</v>
      </c>
      <c r="C1283" s="282">
        <v>17600</v>
      </c>
      <c r="D1283" s="294" t="s">
        <v>349</v>
      </c>
      <c r="E1283" s="283" t="s">
        <v>1303</v>
      </c>
      <c r="F1283" s="295"/>
    </row>
    <row r="1284" spans="1:6" x14ac:dyDescent="0.2">
      <c r="A1284" s="293" t="s">
        <v>4145</v>
      </c>
      <c r="B1284" s="281" t="s">
        <v>2065</v>
      </c>
      <c r="C1284" s="282">
        <v>528148.56999999995</v>
      </c>
      <c r="D1284" s="294" t="s">
        <v>349</v>
      </c>
      <c r="E1284" s="283" t="s">
        <v>1303</v>
      </c>
      <c r="F1284" s="295"/>
    </row>
    <row r="1285" spans="1:6" x14ac:dyDescent="0.2">
      <c r="A1285" s="293" t="s">
        <v>4146</v>
      </c>
      <c r="B1285" s="281" t="s">
        <v>2066</v>
      </c>
      <c r="C1285" s="282">
        <v>55902.15</v>
      </c>
      <c r="D1285" s="294" t="s">
        <v>349</v>
      </c>
      <c r="E1285" s="283" t="s">
        <v>1303</v>
      </c>
      <c r="F1285" s="295"/>
    </row>
    <row r="1286" spans="1:6" x14ac:dyDescent="0.2">
      <c r="A1286" s="293" t="s">
        <v>4147</v>
      </c>
      <c r="B1286" s="281" t="s">
        <v>2067</v>
      </c>
      <c r="C1286" s="282">
        <v>44590.6</v>
      </c>
      <c r="D1286" s="294" t="s">
        <v>349</v>
      </c>
      <c r="E1286" s="283" t="s">
        <v>1303</v>
      </c>
      <c r="F1286" s="295"/>
    </row>
    <row r="1287" spans="1:6" x14ac:dyDescent="0.2">
      <c r="A1287" s="293" t="s">
        <v>4148</v>
      </c>
      <c r="B1287" s="281" t="s">
        <v>2068</v>
      </c>
      <c r="C1287" s="282">
        <v>77070.599999999991</v>
      </c>
      <c r="D1287" s="294" t="s">
        <v>349</v>
      </c>
      <c r="E1287" s="283" t="s">
        <v>874</v>
      </c>
      <c r="F1287" s="295"/>
    </row>
    <row r="1288" spans="1:6" x14ac:dyDescent="0.2">
      <c r="A1288" s="293" t="s">
        <v>4149</v>
      </c>
      <c r="B1288" s="281" t="s">
        <v>2069</v>
      </c>
      <c r="C1288" s="282">
        <v>16521.919999999998</v>
      </c>
      <c r="D1288" s="294" t="s">
        <v>349</v>
      </c>
      <c r="E1288" s="283" t="s">
        <v>874</v>
      </c>
      <c r="F1288" s="295"/>
    </row>
    <row r="1289" spans="1:6" x14ac:dyDescent="0.2">
      <c r="A1289" s="293" t="s">
        <v>4150</v>
      </c>
      <c r="B1289" s="281" t="s">
        <v>2070</v>
      </c>
      <c r="C1289" s="282">
        <v>14655.06</v>
      </c>
      <c r="D1289" s="294" t="s">
        <v>349</v>
      </c>
      <c r="E1289" s="283" t="s">
        <v>874</v>
      </c>
      <c r="F1289" s="295"/>
    </row>
    <row r="1290" spans="1:6" x14ac:dyDescent="0.2">
      <c r="A1290" s="293" t="s">
        <v>4151</v>
      </c>
      <c r="B1290" s="281" t="s">
        <v>2071</v>
      </c>
      <c r="C1290" s="282">
        <v>27352.51</v>
      </c>
      <c r="D1290" s="294" t="s">
        <v>349</v>
      </c>
      <c r="E1290" s="283" t="s">
        <v>874</v>
      </c>
      <c r="F1290" s="295"/>
    </row>
    <row r="1291" spans="1:6" x14ac:dyDescent="0.2">
      <c r="A1291" s="293" t="s">
        <v>4152</v>
      </c>
      <c r="B1291" s="281" t="s">
        <v>2072</v>
      </c>
      <c r="C1291" s="282">
        <v>7091.69</v>
      </c>
      <c r="D1291" s="294" t="s">
        <v>349</v>
      </c>
      <c r="E1291" s="283" t="s">
        <v>874</v>
      </c>
      <c r="F1291" s="295"/>
    </row>
    <row r="1292" spans="1:6" x14ac:dyDescent="0.2">
      <c r="A1292" s="293" t="s">
        <v>4153</v>
      </c>
      <c r="B1292" s="281" t="s">
        <v>2073</v>
      </c>
      <c r="C1292" s="282">
        <v>16293.94</v>
      </c>
      <c r="D1292" s="294" t="s">
        <v>349</v>
      </c>
      <c r="E1292" s="283" t="s">
        <v>874</v>
      </c>
      <c r="F1292" s="295"/>
    </row>
    <row r="1293" spans="1:6" x14ac:dyDescent="0.2">
      <c r="A1293" s="293" t="s">
        <v>4154</v>
      </c>
      <c r="B1293" s="281" t="s">
        <v>2074</v>
      </c>
      <c r="C1293" s="282">
        <v>13253.82</v>
      </c>
      <c r="D1293" s="294" t="s">
        <v>349</v>
      </c>
      <c r="E1293" s="283" t="s">
        <v>943</v>
      </c>
      <c r="F1293" s="295"/>
    </row>
    <row r="1294" spans="1:6" x14ac:dyDescent="0.2">
      <c r="A1294" s="293" t="s">
        <v>4155</v>
      </c>
      <c r="B1294" s="281" t="s">
        <v>2075</v>
      </c>
      <c r="C1294" s="282">
        <v>13253.8</v>
      </c>
      <c r="D1294" s="294" t="s">
        <v>349</v>
      </c>
      <c r="E1294" s="283" t="s">
        <v>943</v>
      </c>
      <c r="F1294" s="295"/>
    </row>
    <row r="1295" spans="1:6" x14ac:dyDescent="0.2">
      <c r="A1295" s="293" t="s">
        <v>4156</v>
      </c>
      <c r="B1295" s="281" t="s">
        <v>2076</v>
      </c>
      <c r="C1295" s="282">
        <v>13253.8</v>
      </c>
      <c r="D1295" s="294" t="s">
        <v>349</v>
      </c>
      <c r="E1295" s="283" t="s">
        <v>943</v>
      </c>
      <c r="F1295" s="295"/>
    </row>
    <row r="1296" spans="1:6" x14ac:dyDescent="0.2">
      <c r="A1296" s="293" t="s">
        <v>4157</v>
      </c>
      <c r="B1296" s="281" t="s">
        <v>2077</v>
      </c>
      <c r="C1296" s="282">
        <v>13253.8</v>
      </c>
      <c r="D1296" s="294" t="s">
        <v>349</v>
      </c>
      <c r="E1296" s="283" t="s">
        <v>943</v>
      </c>
      <c r="F1296" s="295"/>
    </row>
    <row r="1297" spans="1:6" x14ac:dyDescent="0.2">
      <c r="A1297" s="293" t="s">
        <v>4158</v>
      </c>
      <c r="B1297" s="281" t="s">
        <v>2078</v>
      </c>
      <c r="C1297" s="282">
        <v>13253.8</v>
      </c>
      <c r="D1297" s="294" t="s">
        <v>349</v>
      </c>
      <c r="E1297" s="283" t="s">
        <v>943</v>
      </c>
      <c r="F1297" s="295"/>
    </row>
    <row r="1298" spans="1:6" x14ac:dyDescent="0.2">
      <c r="A1298" s="293" t="s">
        <v>4159</v>
      </c>
      <c r="B1298" s="281" t="s">
        <v>2079</v>
      </c>
      <c r="C1298" s="282">
        <v>13253.8</v>
      </c>
      <c r="D1298" s="294" t="s">
        <v>349</v>
      </c>
      <c r="E1298" s="283" t="s">
        <v>943</v>
      </c>
      <c r="F1298" s="295"/>
    </row>
    <row r="1299" spans="1:6" x14ac:dyDescent="0.2">
      <c r="A1299" s="293" t="s">
        <v>4160</v>
      </c>
      <c r="B1299" s="281" t="s">
        <v>2080</v>
      </c>
      <c r="C1299" s="282">
        <v>13253.8</v>
      </c>
      <c r="D1299" s="294" t="s">
        <v>349</v>
      </c>
      <c r="E1299" s="283" t="s">
        <v>943</v>
      </c>
      <c r="F1299" s="295"/>
    </row>
    <row r="1300" spans="1:6" x14ac:dyDescent="0.2">
      <c r="A1300" s="293" t="s">
        <v>4161</v>
      </c>
      <c r="B1300" s="281" t="s">
        <v>2081</v>
      </c>
      <c r="C1300" s="282">
        <v>13253.8</v>
      </c>
      <c r="D1300" s="294" t="s">
        <v>349</v>
      </c>
      <c r="E1300" s="283" t="s">
        <v>943</v>
      </c>
      <c r="F1300" s="295"/>
    </row>
    <row r="1301" spans="1:6" x14ac:dyDescent="0.2">
      <c r="A1301" s="293" t="s">
        <v>4162</v>
      </c>
      <c r="B1301" s="281" t="s">
        <v>2082</v>
      </c>
      <c r="C1301" s="282">
        <v>13253.8</v>
      </c>
      <c r="D1301" s="294" t="s">
        <v>349</v>
      </c>
      <c r="E1301" s="283" t="s">
        <v>943</v>
      </c>
      <c r="F1301" s="295"/>
    </row>
    <row r="1302" spans="1:6" x14ac:dyDescent="0.2">
      <c r="A1302" s="293" t="s">
        <v>4163</v>
      </c>
      <c r="B1302" s="281" t="s">
        <v>2083</v>
      </c>
      <c r="C1302" s="282">
        <v>13253.8</v>
      </c>
      <c r="D1302" s="294" t="s">
        <v>349</v>
      </c>
      <c r="E1302" s="283" t="s">
        <v>943</v>
      </c>
      <c r="F1302" s="295"/>
    </row>
    <row r="1303" spans="1:6" x14ac:dyDescent="0.2">
      <c r="A1303" s="293" t="s">
        <v>4164</v>
      </c>
      <c r="B1303" s="281" t="s">
        <v>2084</v>
      </c>
      <c r="C1303" s="282">
        <v>710.75</v>
      </c>
      <c r="D1303" s="294" t="s">
        <v>349</v>
      </c>
      <c r="E1303" s="283" t="s">
        <v>991</v>
      </c>
      <c r="F1303" s="295"/>
    </row>
    <row r="1304" spans="1:6" x14ac:dyDescent="0.2">
      <c r="A1304" s="293" t="s">
        <v>4165</v>
      </c>
      <c r="B1304" s="281" t="s">
        <v>2085</v>
      </c>
      <c r="C1304" s="282">
        <v>1539.93</v>
      </c>
      <c r="D1304" s="294" t="s">
        <v>349</v>
      </c>
      <c r="E1304" s="283" t="s">
        <v>991</v>
      </c>
      <c r="F1304" s="295"/>
    </row>
    <row r="1305" spans="1:6" x14ac:dyDescent="0.2">
      <c r="A1305" s="293" t="s">
        <v>4166</v>
      </c>
      <c r="B1305" s="281" t="s">
        <v>2086</v>
      </c>
      <c r="C1305" s="282">
        <v>710.75</v>
      </c>
      <c r="D1305" s="294" t="s">
        <v>349</v>
      </c>
      <c r="E1305" s="283" t="s">
        <v>991</v>
      </c>
      <c r="F1305" s="295"/>
    </row>
    <row r="1306" spans="1:6" x14ac:dyDescent="0.2">
      <c r="A1306" s="293" t="s">
        <v>4167</v>
      </c>
      <c r="B1306" s="281" t="s">
        <v>2087</v>
      </c>
      <c r="C1306" s="282">
        <v>710.71</v>
      </c>
      <c r="D1306" s="294" t="s">
        <v>349</v>
      </c>
      <c r="E1306" s="283" t="s">
        <v>991</v>
      </c>
      <c r="F1306" s="295"/>
    </row>
    <row r="1307" spans="1:6" x14ac:dyDescent="0.2">
      <c r="A1307" s="293" t="s">
        <v>4168</v>
      </c>
      <c r="B1307" s="281" t="s">
        <v>2088</v>
      </c>
      <c r="C1307" s="282">
        <v>947.6</v>
      </c>
      <c r="D1307" s="294" t="s">
        <v>349</v>
      </c>
      <c r="E1307" s="283" t="s">
        <v>991</v>
      </c>
      <c r="F1307" s="295"/>
    </row>
    <row r="1308" spans="1:6" x14ac:dyDescent="0.2">
      <c r="A1308" s="293" t="s">
        <v>4169</v>
      </c>
      <c r="B1308" s="281" t="s">
        <v>2089</v>
      </c>
      <c r="C1308" s="282">
        <v>710.71</v>
      </c>
      <c r="D1308" s="294" t="s">
        <v>349</v>
      </c>
      <c r="E1308" s="283" t="s">
        <v>991</v>
      </c>
      <c r="F1308" s="295"/>
    </row>
    <row r="1309" spans="1:6" x14ac:dyDescent="0.2">
      <c r="A1309" s="293" t="s">
        <v>4170</v>
      </c>
      <c r="B1309" s="281" t="s">
        <v>2090</v>
      </c>
      <c r="C1309" s="282">
        <v>829.07</v>
      </c>
      <c r="D1309" s="294" t="s">
        <v>349</v>
      </c>
      <c r="E1309" s="283" t="s">
        <v>991</v>
      </c>
      <c r="F1309" s="295"/>
    </row>
    <row r="1310" spans="1:6" x14ac:dyDescent="0.2">
      <c r="A1310" s="293" t="s">
        <v>4171</v>
      </c>
      <c r="B1310" s="281" t="s">
        <v>2091</v>
      </c>
      <c r="C1310" s="282">
        <v>947.52</v>
      </c>
      <c r="D1310" s="294" t="s">
        <v>349</v>
      </c>
      <c r="E1310" s="283" t="s">
        <v>991</v>
      </c>
      <c r="F1310" s="295"/>
    </row>
    <row r="1311" spans="1:6" x14ac:dyDescent="0.2">
      <c r="A1311" s="293" t="s">
        <v>4172</v>
      </c>
      <c r="B1311" s="281" t="s">
        <v>2092</v>
      </c>
      <c r="C1311" s="282">
        <v>710.66</v>
      </c>
      <c r="D1311" s="294" t="s">
        <v>349</v>
      </c>
      <c r="E1311" s="283" t="s">
        <v>991</v>
      </c>
      <c r="F1311" s="295"/>
    </row>
    <row r="1312" spans="1:6" x14ac:dyDescent="0.2">
      <c r="A1312" s="293" t="s">
        <v>4173</v>
      </c>
      <c r="B1312" s="281" t="s">
        <v>2093</v>
      </c>
      <c r="C1312" s="282">
        <v>769.83</v>
      </c>
      <c r="D1312" s="294" t="s">
        <v>349</v>
      </c>
      <c r="E1312" s="283" t="s">
        <v>991</v>
      </c>
      <c r="F1312" s="295"/>
    </row>
    <row r="1313" spans="1:6" x14ac:dyDescent="0.2">
      <c r="A1313" s="293" t="s">
        <v>4174</v>
      </c>
      <c r="B1313" s="281" t="s">
        <v>2094</v>
      </c>
      <c r="C1313" s="282">
        <v>829.03</v>
      </c>
      <c r="D1313" s="294" t="s">
        <v>349</v>
      </c>
      <c r="E1313" s="283" t="s">
        <v>991</v>
      </c>
      <c r="F1313" s="295"/>
    </row>
    <row r="1314" spans="1:6" x14ac:dyDescent="0.2">
      <c r="A1314" s="293" t="s">
        <v>4175</v>
      </c>
      <c r="B1314" s="281" t="s">
        <v>2095</v>
      </c>
      <c r="C1314" s="282">
        <v>414.52</v>
      </c>
      <c r="D1314" s="294" t="s">
        <v>349</v>
      </c>
      <c r="E1314" s="283" t="s">
        <v>991</v>
      </c>
      <c r="F1314" s="295"/>
    </row>
    <row r="1315" spans="1:6" x14ac:dyDescent="0.2">
      <c r="A1315" s="293" t="s">
        <v>4176</v>
      </c>
      <c r="B1315" s="281" t="s">
        <v>2096</v>
      </c>
      <c r="C1315" s="282">
        <v>110127.1</v>
      </c>
      <c r="D1315" s="294" t="s">
        <v>349</v>
      </c>
      <c r="E1315" s="283" t="s">
        <v>991</v>
      </c>
      <c r="F1315" s="295"/>
    </row>
    <row r="1316" spans="1:6" x14ac:dyDescent="0.2">
      <c r="A1316" s="293" t="s">
        <v>4177</v>
      </c>
      <c r="B1316" s="281" t="s">
        <v>2097</v>
      </c>
      <c r="C1316" s="282">
        <v>191194.61</v>
      </c>
      <c r="D1316" s="294" t="s">
        <v>349</v>
      </c>
      <c r="E1316" s="283" t="s">
        <v>991</v>
      </c>
      <c r="F1316" s="295"/>
    </row>
    <row r="1317" spans="1:6" x14ac:dyDescent="0.2">
      <c r="A1317" s="293" t="s">
        <v>4178</v>
      </c>
      <c r="B1317" s="281" t="s">
        <v>2098</v>
      </c>
      <c r="C1317" s="282">
        <v>56874.45</v>
      </c>
      <c r="D1317" s="294" t="s">
        <v>349</v>
      </c>
      <c r="E1317" s="283" t="s">
        <v>991</v>
      </c>
      <c r="F1317" s="295"/>
    </row>
    <row r="1318" spans="1:6" x14ac:dyDescent="0.2">
      <c r="A1318" s="293" t="s">
        <v>4179</v>
      </c>
      <c r="B1318" s="281" t="s">
        <v>2099</v>
      </c>
      <c r="C1318" s="282">
        <v>56756.44</v>
      </c>
      <c r="D1318" s="294" t="s">
        <v>349</v>
      </c>
      <c r="E1318" s="283" t="s">
        <v>991</v>
      </c>
      <c r="F1318" s="295"/>
    </row>
    <row r="1319" spans="1:6" x14ac:dyDescent="0.2">
      <c r="A1319" s="293" t="s">
        <v>4180</v>
      </c>
      <c r="B1319" s="281" t="s">
        <v>2100</v>
      </c>
      <c r="C1319" s="282">
        <v>9132.94</v>
      </c>
      <c r="D1319" s="294" t="s">
        <v>349</v>
      </c>
      <c r="E1319" s="283" t="s">
        <v>1133</v>
      </c>
      <c r="F1319" s="295"/>
    </row>
    <row r="1320" spans="1:6" x14ac:dyDescent="0.2">
      <c r="A1320" s="293" t="s">
        <v>4181</v>
      </c>
      <c r="B1320" s="281" t="s">
        <v>2101</v>
      </c>
      <c r="C1320" s="282">
        <v>11416.19</v>
      </c>
      <c r="D1320" s="294" t="s">
        <v>349</v>
      </c>
      <c r="E1320" s="283" t="s">
        <v>1133</v>
      </c>
      <c r="F1320" s="295"/>
    </row>
    <row r="1321" spans="1:6" x14ac:dyDescent="0.2">
      <c r="A1321" s="293" t="s">
        <v>4182</v>
      </c>
      <c r="B1321" s="281" t="s">
        <v>2102</v>
      </c>
      <c r="C1321" s="282">
        <v>4566.47</v>
      </c>
      <c r="D1321" s="294" t="s">
        <v>349</v>
      </c>
      <c r="E1321" s="283" t="s">
        <v>1133</v>
      </c>
      <c r="F1321" s="295"/>
    </row>
    <row r="1322" spans="1:6" x14ac:dyDescent="0.2">
      <c r="A1322" s="293" t="s">
        <v>4183</v>
      </c>
      <c r="B1322" s="281" t="s">
        <v>2103</v>
      </c>
      <c r="C1322" s="282">
        <v>2160.16</v>
      </c>
      <c r="D1322" s="294" t="s">
        <v>349</v>
      </c>
      <c r="E1322" s="283" t="s">
        <v>1133</v>
      </c>
      <c r="F1322" s="295"/>
    </row>
    <row r="1323" spans="1:6" x14ac:dyDescent="0.2">
      <c r="A1323" s="293" t="s">
        <v>4184</v>
      </c>
      <c r="B1323" s="281" t="s">
        <v>2104</v>
      </c>
      <c r="C1323" s="282">
        <v>8543.2900000000009</v>
      </c>
      <c r="D1323" s="294" t="s">
        <v>349</v>
      </c>
      <c r="E1323" s="283" t="s">
        <v>1133</v>
      </c>
      <c r="F1323" s="295"/>
    </row>
    <row r="1324" spans="1:6" x14ac:dyDescent="0.2">
      <c r="A1324" s="293" t="s">
        <v>4185</v>
      </c>
      <c r="B1324" s="281" t="s">
        <v>2105</v>
      </c>
      <c r="C1324" s="282">
        <v>10679.12</v>
      </c>
      <c r="D1324" s="294" t="s">
        <v>349</v>
      </c>
      <c r="E1324" s="283" t="s">
        <v>1133</v>
      </c>
      <c r="F1324" s="295"/>
    </row>
    <row r="1325" spans="1:6" x14ac:dyDescent="0.2">
      <c r="A1325" s="293" t="s">
        <v>4186</v>
      </c>
      <c r="B1325" s="281" t="s">
        <v>2106</v>
      </c>
      <c r="C1325" s="282">
        <v>4271.6400000000003</v>
      </c>
      <c r="D1325" s="294" t="s">
        <v>349</v>
      </c>
      <c r="E1325" s="283" t="s">
        <v>1133</v>
      </c>
      <c r="F1325" s="295"/>
    </row>
    <row r="1326" spans="1:6" x14ac:dyDescent="0.2">
      <c r="A1326" s="293" t="s">
        <v>4187</v>
      </c>
      <c r="B1326" s="281" t="s">
        <v>2107</v>
      </c>
      <c r="C1326" s="282">
        <v>2135.83</v>
      </c>
      <c r="D1326" s="294" t="s">
        <v>349</v>
      </c>
      <c r="E1326" s="283" t="s">
        <v>1133</v>
      </c>
      <c r="F1326" s="295"/>
    </row>
    <row r="1327" spans="1:6" x14ac:dyDescent="0.2">
      <c r="A1327" s="293" t="s">
        <v>4188</v>
      </c>
      <c r="B1327" s="281" t="s">
        <v>2108</v>
      </c>
      <c r="C1327" s="282">
        <v>2152.65</v>
      </c>
      <c r="D1327" s="294" t="s">
        <v>349</v>
      </c>
      <c r="E1327" s="283" t="s">
        <v>1133</v>
      </c>
      <c r="F1327" s="295"/>
    </row>
    <row r="1328" spans="1:6" x14ac:dyDescent="0.2">
      <c r="A1328" s="293" t="s">
        <v>4189</v>
      </c>
      <c r="B1328" s="281" t="s">
        <v>2109</v>
      </c>
      <c r="C1328" s="282">
        <v>39608.53</v>
      </c>
      <c r="D1328" s="294" t="s">
        <v>349</v>
      </c>
      <c r="E1328" s="283" t="s">
        <v>1133</v>
      </c>
      <c r="F1328" s="295"/>
    </row>
    <row r="1329" spans="1:6" x14ac:dyDescent="0.2">
      <c r="A1329" s="293" t="s">
        <v>4190</v>
      </c>
      <c r="B1329" s="281" t="s">
        <v>2110</v>
      </c>
      <c r="C1329" s="282">
        <v>2152.65</v>
      </c>
      <c r="D1329" s="294" t="s">
        <v>349</v>
      </c>
      <c r="E1329" s="283" t="s">
        <v>1133</v>
      </c>
      <c r="F1329" s="295"/>
    </row>
    <row r="1330" spans="1:6" x14ac:dyDescent="0.2">
      <c r="A1330" s="293" t="s">
        <v>4191</v>
      </c>
      <c r="B1330" s="281" t="s">
        <v>2111</v>
      </c>
      <c r="C1330" s="282">
        <v>15068.47</v>
      </c>
      <c r="D1330" s="294" t="s">
        <v>349</v>
      </c>
      <c r="E1330" s="283" t="s">
        <v>1133</v>
      </c>
      <c r="F1330" s="295"/>
    </row>
    <row r="1331" spans="1:6" x14ac:dyDescent="0.2">
      <c r="A1331" s="293" t="s">
        <v>4192</v>
      </c>
      <c r="B1331" s="281" t="s">
        <v>2112</v>
      </c>
      <c r="C1331" s="282">
        <v>10763.19</v>
      </c>
      <c r="D1331" s="294" t="s">
        <v>349</v>
      </c>
      <c r="E1331" s="283" t="s">
        <v>1133</v>
      </c>
      <c r="F1331" s="295"/>
    </row>
    <row r="1332" spans="1:6" x14ac:dyDescent="0.2">
      <c r="A1332" s="293" t="s">
        <v>4193</v>
      </c>
      <c r="B1332" s="281" t="s">
        <v>2113</v>
      </c>
      <c r="C1332" s="282">
        <v>4305.2699999999995</v>
      </c>
      <c r="D1332" s="294" t="s">
        <v>349</v>
      </c>
      <c r="E1332" s="283" t="s">
        <v>1133</v>
      </c>
      <c r="F1332" s="295"/>
    </row>
    <row r="1333" spans="1:6" x14ac:dyDescent="0.2">
      <c r="A1333" s="293" t="s">
        <v>4194</v>
      </c>
      <c r="B1333" s="281" t="s">
        <v>2114</v>
      </c>
      <c r="C1333" s="282">
        <v>2152.65</v>
      </c>
      <c r="D1333" s="294" t="s">
        <v>349</v>
      </c>
      <c r="E1333" s="283" t="s">
        <v>1133</v>
      </c>
      <c r="F1333" s="295"/>
    </row>
    <row r="1334" spans="1:6" x14ac:dyDescent="0.2">
      <c r="A1334" s="293" t="s">
        <v>4195</v>
      </c>
      <c r="B1334" s="281" t="s">
        <v>2115</v>
      </c>
      <c r="C1334" s="282">
        <v>103921</v>
      </c>
      <c r="D1334" s="294" t="s">
        <v>349</v>
      </c>
      <c r="E1334" s="283" t="s">
        <v>1311</v>
      </c>
      <c r="F1334" s="295"/>
    </row>
    <row r="1335" spans="1:6" x14ac:dyDescent="0.2">
      <c r="A1335" s="293" t="s">
        <v>4196</v>
      </c>
      <c r="B1335" s="281" t="s">
        <v>2116</v>
      </c>
      <c r="C1335" s="282">
        <v>117151.69</v>
      </c>
      <c r="D1335" s="294" t="s">
        <v>349</v>
      </c>
      <c r="E1335" s="283" t="s">
        <v>1361</v>
      </c>
      <c r="F1335" s="295"/>
    </row>
    <row r="1336" spans="1:6" x14ac:dyDescent="0.2">
      <c r="A1336" s="293" t="s">
        <v>4197</v>
      </c>
      <c r="B1336" s="281" t="s">
        <v>2117</v>
      </c>
      <c r="C1336" s="282">
        <v>17210.68</v>
      </c>
      <c r="D1336" s="294" t="s">
        <v>349</v>
      </c>
      <c r="E1336" s="283" t="s">
        <v>1450</v>
      </c>
      <c r="F1336" s="295"/>
    </row>
    <row r="1337" spans="1:6" x14ac:dyDescent="0.2">
      <c r="A1337" s="293" t="s">
        <v>4198</v>
      </c>
      <c r="B1337" s="281" t="s">
        <v>2118</v>
      </c>
      <c r="C1337" s="282">
        <v>24391.26</v>
      </c>
      <c r="D1337" s="294" t="s">
        <v>349</v>
      </c>
      <c r="E1337" s="283" t="s">
        <v>1450</v>
      </c>
      <c r="F1337" s="295"/>
    </row>
    <row r="1338" spans="1:6" x14ac:dyDescent="0.2">
      <c r="A1338" s="293" t="s">
        <v>4199</v>
      </c>
      <c r="B1338" s="281" t="s">
        <v>2119</v>
      </c>
      <c r="C1338" s="282">
        <v>20695.53</v>
      </c>
      <c r="D1338" s="294" t="s">
        <v>349</v>
      </c>
      <c r="E1338" s="283" t="s">
        <v>1450</v>
      </c>
      <c r="F1338" s="295"/>
    </row>
    <row r="1339" spans="1:6" x14ac:dyDescent="0.2">
      <c r="A1339" s="293" t="s">
        <v>4200</v>
      </c>
      <c r="B1339" s="281" t="s">
        <v>2962</v>
      </c>
      <c r="C1339" s="282">
        <v>18595.98</v>
      </c>
      <c r="D1339" s="294" t="s">
        <v>349</v>
      </c>
      <c r="E1339" s="283" t="s">
        <v>2941</v>
      </c>
      <c r="F1339" s="295"/>
    </row>
    <row r="1340" spans="1:6" x14ac:dyDescent="0.2">
      <c r="A1340" s="293" t="s">
        <v>4201</v>
      </c>
      <c r="B1340" s="281" t="s">
        <v>2120</v>
      </c>
      <c r="C1340" s="282">
        <v>701.7</v>
      </c>
      <c r="D1340" s="294" t="s">
        <v>349</v>
      </c>
      <c r="E1340" s="283" t="s">
        <v>1300</v>
      </c>
      <c r="F1340" s="295"/>
    </row>
    <row r="1341" spans="1:6" x14ac:dyDescent="0.2">
      <c r="A1341" s="293" t="s">
        <v>4202</v>
      </c>
      <c r="B1341" s="281" t="s">
        <v>2121</v>
      </c>
      <c r="C1341" s="282">
        <v>10840.1</v>
      </c>
      <c r="D1341" s="294" t="s">
        <v>349</v>
      </c>
      <c r="E1341" s="283" t="s">
        <v>1300</v>
      </c>
      <c r="F1341" s="295"/>
    </row>
    <row r="1342" spans="1:6" x14ac:dyDescent="0.2">
      <c r="A1342" s="293" t="s">
        <v>4203</v>
      </c>
      <c r="B1342" s="281" t="s">
        <v>2122</v>
      </c>
      <c r="C1342" s="282">
        <v>242111.56</v>
      </c>
      <c r="D1342" s="294" t="s">
        <v>349</v>
      </c>
      <c r="E1342" s="283" t="s">
        <v>1300</v>
      </c>
      <c r="F1342" s="295"/>
    </row>
    <row r="1343" spans="1:6" x14ac:dyDescent="0.2">
      <c r="A1343" s="293" t="s">
        <v>4204</v>
      </c>
      <c r="B1343" s="281" t="s">
        <v>2123</v>
      </c>
      <c r="C1343" s="282">
        <v>21111.33</v>
      </c>
      <c r="D1343" s="294" t="s">
        <v>349</v>
      </c>
      <c r="E1343" s="283" t="s">
        <v>1300</v>
      </c>
      <c r="F1343" s="295"/>
    </row>
    <row r="1344" spans="1:6" x14ac:dyDescent="0.2">
      <c r="A1344" s="293" t="s">
        <v>4205</v>
      </c>
      <c r="B1344" s="281" t="s">
        <v>2124</v>
      </c>
      <c r="C1344" s="282">
        <v>16999.09</v>
      </c>
      <c r="D1344" s="294" t="s">
        <v>349</v>
      </c>
      <c r="E1344" s="283" t="s">
        <v>1300</v>
      </c>
      <c r="F1344" s="295"/>
    </row>
    <row r="1345" spans="1:6" x14ac:dyDescent="0.2">
      <c r="A1345" s="293" t="s">
        <v>4206</v>
      </c>
      <c r="B1345" s="281" t="s">
        <v>2125</v>
      </c>
      <c r="C1345" s="282">
        <v>26773.48</v>
      </c>
      <c r="D1345" s="294" t="s">
        <v>349</v>
      </c>
      <c r="E1345" s="283" t="s">
        <v>1300</v>
      </c>
      <c r="F1345" s="295"/>
    </row>
    <row r="1346" spans="1:6" x14ac:dyDescent="0.2">
      <c r="A1346" s="293" t="s">
        <v>4207</v>
      </c>
      <c r="B1346" s="281" t="s">
        <v>2126</v>
      </c>
      <c r="C1346" s="282">
        <v>13711.2</v>
      </c>
      <c r="D1346" s="294" t="s">
        <v>349</v>
      </c>
      <c r="E1346" s="283" t="s">
        <v>874</v>
      </c>
      <c r="F1346" s="295"/>
    </row>
    <row r="1347" spans="1:6" x14ac:dyDescent="0.2">
      <c r="A1347" s="293" t="s">
        <v>4208</v>
      </c>
      <c r="B1347" s="281" t="s">
        <v>2127</v>
      </c>
      <c r="C1347" s="282">
        <v>13886.3</v>
      </c>
      <c r="D1347" s="294" t="s">
        <v>349</v>
      </c>
      <c r="E1347" s="283" t="s">
        <v>874</v>
      </c>
      <c r="F1347" s="295"/>
    </row>
    <row r="1348" spans="1:6" x14ac:dyDescent="0.2">
      <c r="A1348" s="293" t="s">
        <v>4209</v>
      </c>
      <c r="B1348" s="281" t="s">
        <v>2128</v>
      </c>
      <c r="C1348" s="282">
        <v>8963.23</v>
      </c>
      <c r="D1348" s="294" t="s">
        <v>349</v>
      </c>
      <c r="E1348" s="283" t="s">
        <v>874</v>
      </c>
      <c r="F1348" s="295"/>
    </row>
    <row r="1349" spans="1:6" x14ac:dyDescent="0.2">
      <c r="A1349" s="293" t="s">
        <v>4210</v>
      </c>
      <c r="B1349" s="281" t="s">
        <v>2129</v>
      </c>
      <c r="C1349" s="282">
        <v>9984.9100000000017</v>
      </c>
      <c r="D1349" s="294" t="s">
        <v>349</v>
      </c>
      <c r="E1349" s="283" t="s">
        <v>874</v>
      </c>
      <c r="F1349" s="295"/>
    </row>
    <row r="1350" spans="1:6" x14ac:dyDescent="0.2">
      <c r="A1350" s="293" t="s">
        <v>4211</v>
      </c>
      <c r="B1350" s="281" t="s">
        <v>2130</v>
      </c>
      <c r="C1350" s="282">
        <v>5564.81</v>
      </c>
      <c r="D1350" s="294" t="s">
        <v>349</v>
      </c>
      <c r="E1350" s="283" t="s">
        <v>874</v>
      </c>
      <c r="F1350" s="295"/>
    </row>
    <row r="1351" spans="1:6" x14ac:dyDescent="0.2">
      <c r="A1351" s="293" t="s">
        <v>4212</v>
      </c>
      <c r="B1351" s="281" t="s">
        <v>2131</v>
      </c>
      <c r="C1351" s="282">
        <v>18031.28</v>
      </c>
      <c r="D1351" s="294" t="s">
        <v>349</v>
      </c>
      <c r="E1351" s="283" t="s">
        <v>874</v>
      </c>
      <c r="F1351" s="295"/>
    </row>
    <row r="1352" spans="1:6" x14ac:dyDescent="0.2">
      <c r="A1352" s="293" t="s">
        <v>4213</v>
      </c>
      <c r="B1352" s="281" t="s">
        <v>2132</v>
      </c>
      <c r="C1352" s="282">
        <v>105249.94</v>
      </c>
      <c r="D1352" s="294" t="s">
        <v>349</v>
      </c>
      <c r="E1352" s="283" t="s">
        <v>943</v>
      </c>
      <c r="F1352" s="295"/>
    </row>
    <row r="1353" spans="1:6" x14ac:dyDescent="0.2">
      <c r="A1353" s="293" t="s">
        <v>4214</v>
      </c>
      <c r="B1353" s="281" t="s">
        <v>2133</v>
      </c>
      <c r="C1353" s="282">
        <v>1697531.31</v>
      </c>
      <c r="D1353" s="294" t="s">
        <v>349</v>
      </c>
      <c r="E1353" s="283" t="s">
        <v>943</v>
      </c>
      <c r="F1353" s="295"/>
    </row>
    <row r="1354" spans="1:6" x14ac:dyDescent="0.2">
      <c r="A1354" s="293" t="s">
        <v>4215</v>
      </c>
      <c r="B1354" s="281" t="s">
        <v>2134</v>
      </c>
      <c r="C1354" s="282">
        <v>85922.68</v>
      </c>
      <c r="D1354" s="294" t="s">
        <v>349</v>
      </c>
      <c r="E1354" s="283" t="s">
        <v>943</v>
      </c>
      <c r="F1354" s="295"/>
    </row>
    <row r="1355" spans="1:6" x14ac:dyDescent="0.2">
      <c r="A1355" s="293" t="s">
        <v>4216</v>
      </c>
      <c r="B1355" s="281" t="s">
        <v>2135</v>
      </c>
      <c r="C1355" s="282">
        <v>50408.12</v>
      </c>
      <c r="D1355" s="294" t="s">
        <v>349</v>
      </c>
      <c r="E1355" s="283" t="s">
        <v>943</v>
      </c>
      <c r="F1355" s="295"/>
    </row>
    <row r="1356" spans="1:6" x14ac:dyDescent="0.2">
      <c r="A1356" s="293" t="s">
        <v>4217</v>
      </c>
      <c r="B1356" s="281" t="s">
        <v>2136</v>
      </c>
      <c r="C1356" s="282">
        <v>2220894.37</v>
      </c>
      <c r="D1356" s="294" t="s">
        <v>349</v>
      </c>
      <c r="E1356" s="283" t="s">
        <v>943</v>
      </c>
      <c r="F1356" s="295"/>
    </row>
    <row r="1357" spans="1:6" x14ac:dyDescent="0.2">
      <c r="A1357" s="293" t="s">
        <v>4218</v>
      </c>
      <c r="B1357" s="281" t="s">
        <v>2137</v>
      </c>
      <c r="C1357" s="282">
        <v>30483.26</v>
      </c>
      <c r="D1357" s="294" t="s">
        <v>349</v>
      </c>
      <c r="E1357" s="283" t="s">
        <v>943</v>
      </c>
      <c r="F1357" s="295"/>
    </row>
    <row r="1358" spans="1:6" x14ac:dyDescent="0.2">
      <c r="A1358" s="293" t="s">
        <v>4219</v>
      </c>
      <c r="B1358" s="281" t="s">
        <v>2138</v>
      </c>
      <c r="C1358" s="282">
        <v>2169759.2999999998</v>
      </c>
      <c r="D1358" s="294" t="s">
        <v>349</v>
      </c>
      <c r="E1358" s="283" t="s">
        <v>943</v>
      </c>
      <c r="F1358" s="295"/>
    </row>
    <row r="1359" spans="1:6" x14ac:dyDescent="0.2">
      <c r="A1359" s="293" t="s">
        <v>4220</v>
      </c>
      <c r="B1359" s="281" t="s">
        <v>2139</v>
      </c>
      <c r="C1359" s="282">
        <v>2169759.2999999998</v>
      </c>
      <c r="D1359" s="294" t="s">
        <v>349</v>
      </c>
      <c r="E1359" s="283" t="s">
        <v>943</v>
      </c>
      <c r="F1359" s="295"/>
    </row>
    <row r="1360" spans="1:6" x14ac:dyDescent="0.2">
      <c r="A1360" s="293" t="s">
        <v>4221</v>
      </c>
      <c r="B1360" s="281" t="s">
        <v>2140</v>
      </c>
      <c r="C1360" s="282">
        <v>125937.72</v>
      </c>
      <c r="D1360" s="294" t="s">
        <v>349</v>
      </c>
      <c r="E1360" s="283" t="s">
        <v>943</v>
      </c>
      <c r="F1360" s="295"/>
    </row>
    <row r="1361" spans="1:6" x14ac:dyDescent="0.2">
      <c r="A1361" s="293" t="s">
        <v>4222</v>
      </c>
      <c r="B1361" s="281" t="s">
        <v>2141</v>
      </c>
      <c r="C1361" s="282">
        <v>51258.48</v>
      </c>
      <c r="D1361" s="294" t="s">
        <v>349</v>
      </c>
      <c r="E1361" s="283" t="s">
        <v>943</v>
      </c>
      <c r="F1361" s="295"/>
    </row>
    <row r="1362" spans="1:6" x14ac:dyDescent="0.2">
      <c r="A1362" s="293" t="s">
        <v>4223</v>
      </c>
      <c r="B1362" s="281" t="s">
        <v>2142</v>
      </c>
      <c r="C1362" s="282">
        <v>49573.14</v>
      </c>
      <c r="D1362" s="294" t="s">
        <v>349</v>
      </c>
      <c r="E1362" s="283" t="s">
        <v>943</v>
      </c>
      <c r="F1362" s="295"/>
    </row>
    <row r="1363" spans="1:6" x14ac:dyDescent="0.2">
      <c r="A1363" s="293" t="s">
        <v>4224</v>
      </c>
      <c r="B1363" s="281" t="s">
        <v>2143</v>
      </c>
      <c r="C1363" s="282">
        <v>67654.98</v>
      </c>
      <c r="D1363" s="294" t="s">
        <v>349</v>
      </c>
      <c r="E1363" s="283" t="s">
        <v>943</v>
      </c>
      <c r="F1363" s="295"/>
    </row>
    <row r="1364" spans="1:6" x14ac:dyDescent="0.2">
      <c r="A1364" s="293" t="s">
        <v>4225</v>
      </c>
      <c r="B1364" s="281" t="s">
        <v>2144</v>
      </c>
      <c r="C1364" s="282">
        <v>3362387.66</v>
      </c>
      <c r="D1364" s="294" t="s">
        <v>349</v>
      </c>
      <c r="E1364" s="283" t="s">
        <v>943</v>
      </c>
      <c r="F1364" s="295"/>
    </row>
    <row r="1365" spans="1:6" x14ac:dyDescent="0.2">
      <c r="A1365" s="293" t="s">
        <v>4226</v>
      </c>
      <c r="B1365" s="281" t="s">
        <v>2145</v>
      </c>
      <c r="C1365" s="282">
        <v>145511.6</v>
      </c>
      <c r="D1365" s="294" t="s">
        <v>349</v>
      </c>
      <c r="E1365" s="283" t="s">
        <v>943</v>
      </c>
      <c r="F1365" s="295"/>
    </row>
    <row r="1366" spans="1:6" x14ac:dyDescent="0.2">
      <c r="A1366" s="293" t="s">
        <v>4227</v>
      </c>
      <c r="B1366" s="281" t="s">
        <v>2146</v>
      </c>
      <c r="C1366" s="282">
        <v>39343.82</v>
      </c>
      <c r="D1366" s="294" t="s">
        <v>349</v>
      </c>
      <c r="E1366" s="283" t="s">
        <v>943</v>
      </c>
      <c r="F1366" s="295"/>
    </row>
    <row r="1367" spans="1:6" x14ac:dyDescent="0.2">
      <c r="A1367" s="293" t="s">
        <v>4228</v>
      </c>
      <c r="B1367" s="281" t="s">
        <v>2147</v>
      </c>
      <c r="C1367" s="282">
        <v>23194.25</v>
      </c>
      <c r="D1367" s="294" t="s">
        <v>349</v>
      </c>
      <c r="E1367" s="283" t="s">
        <v>943</v>
      </c>
      <c r="F1367" s="295"/>
    </row>
    <row r="1368" spans="1:6" x14ac:dyDescent="0.2">
      <c r="A1368" s="293" t="s">
        <v>4229</v>
      </c>
      <c r="B1368" s="281" t="s">
        <v>2148</v>
      </c>
      <c r="C1368" s="282">
        <v>23103.4</v>
      </c>
      <c r="D1368" s="294" t="s">
        <v>349</v>
      </c>
      <c r="E1368" s="283" t="s">
        <v>943</v>
      </c>
      <c r="F1368" s="295"/>
    </row>
    <row r="1369" spans="1:6" x14ac:dyDescent="0.2">
      <c r="A1369" s="293" t="s">
        <v>4230</v>
      </c>
      <c r="B1369" s="281" t="s">
        <v>2149</v>
      </c>
      <c r="C1369" s="282">
        <v>534749.11</v>
      </c>
      <c r="D1369" s="294" t="s">
        <v>349</v>
      </c>
      <c r="E1369" s="283" t="s">
        <v>943</v>
      </c>
      <c r="F1369" s="295"/>
    </row>
    <row r="1370" spans="1:6" x14ac:dyDescent="0.2">
      <c r="A1370" s="293" t="s">
        <v>4231</v>
      </c>
      <c r="B1370" s="281" t="s">
        <v>2150</v>
      </c>
      <c r="C1370" s="282">
        <v>36406.480000000003</v>
      </c>
      <c r="D1370" s="294" t="s">
        <v>349</v>
      </c>
      <c r="E1370" s="283" t="s">
        <v>943</v>
      </c>
      <c r="F1370" s="295"/>
    </row>
    <row r="1371" spans="1:6" x14ac:dyDescent="0.2">
      <c r="A1371" s="293" t="s">
        <v>4232</v>
      </c>
      <c r="B1371" s="281" t="s">
        <v>2151</v>
      </c>
      <c r="C1371" s="282">
        <v>51283.37</v>
      </c>
      <c r="D1371" s="294" t="s">
        <v>349</v>
      </c>
      <c r="E1371" s="283" t="s">
        <v>974</v>
      </c>
      <c r="F1371" s="295"/>
    </row>
    <row r="1372" spans="1:6" x14ac:dyDescent="0.2">
      <c r="A1372" s="293" t="s">
        <v>4233</v>
      </c>
      <c r="B1372" s="281" t="s">
        <v>2152</v>
      </c>
      <c r="C1372" s="282">
        <v>74740.78</v>
      </c>
      <c r="D1372" s="294" t="s">
        <v>349</v>
      </c>
      <c r="E1372" s="283" t="s">
        <v>974</v>
      </c>
      <c r="F1372" s="295"/>
    </row>
    <row r="1373" spans="1:6" x14ac:dyDescent="0.2">
      <c r="A1373" s="293" t="s">
        <v>4234</v>
      </c>
      <c r="B1373" s="281" t="s">
        <v>2153</v>
      </c>
      <c r="C1373" s="282">
        <v>106869.17</v>
      </c>
      <c r="D1373" s="294" t="s">
        <v>349</v>
      </c>
      <c r="E1373" s="283" t="s">
        <v>974</v>
      </c>
      <c r="F1373" s="295"/>
    </row>
    <row r="1374" spans="1:6" x14ac:dyDescent="0.2">
      <c r="A1374" s="293" t="s">
        <v>4235</v>
      </c>
      <c r="B1374" s="281" t="s">
        <v>2154</v>
      </c>
      <c r="C1374" s="282">
        <v>31869.29</v>
      </c>
      <c r="D1374" s="294" t="s">
        <v>349</v>
      </c>
      <c r="E1374" s="283" t="s">
        <v>974</v>
      </c>
      <c r="F1374" s="295"/>
    </row>
    <row r="1375" spans="1:6" x14ac:dyDescent="0.2">
      <c r="A1375" s="293" t="s">
        <v>4236</v>
      </c>
      <c r="B1375" s="281" t="s">
        <v>2155</v>
      </c>
      <c r="C1375" s="282">
        <v>18948.05</v>
      </c>
      <c r="D1375" s="294" t="s">
        <v>349</v>
      </c>
      <c r="E1375" s="283" t="s">
        <v>974</v>
      </c>
      <c r="F1375" s="295"/>
    </row>
    <row r="1376" spans="1:6" x14ac:dyDescent="0.2">
      <c r="A1376" s="293" t="s">
        <v>4237</v>
      </c>
      <c r="B1376" s="281" t="s">
        <v>2156</v>
      </c>
      <c r="C1376" s="282">
        <v>346158.8</v>
      </c>
      <c r="D1376" s="294" t="s">
        <v>349</v>
      </c>
      <c r="E1376" s="283" t="s">
        <v>974</v>
      </c>
      <c r="F1376" s="295"/>
    </row>
    <row r="1377" spans="1:6" x14ac:dyDescent="0.2">
      <c r="A1377" s="293" t="s">
        <v>4238</v>
      </c>
      <c r="B1377" s="281" t="s">
        <v>2150</v>
      </c>
      <c r="C1377" s="282">
        <v>101865.58</v>
      </c>
      <c r="D1377" s="294" t="s">
        <v>349</v>
      </c>
      <c r="E1377" s="283" t="s">
        <v>974</v>
      </c>
      <c r="F1377" s="295"/>
    </row>
    <row r="1378" spans="1:6" x14ac:dyDescent="0.2">
      <c r="A1378" s="293" t="s">
        <v>4239</v>
      </c>
      <c r="B1378" s="281" t="s">
        <v>2157</v>
      </c>
      <c r="C1378" s="282">
        <v>7737.91</v>
      </c>
      <c r="D1378" s="294" t="s">
        <v>349</v>
      </c>
      <c r="E1378" s="283" t="s">
        <v>2158</v>
      </c>
      <c r="F1378" s="295"/>
    </row>
    <row r="1379" spans="1:6" x14ac:dyDescent="0.2">
      <c r="A1379" s="293" t="s">
        <v>4240</v>
      </c>
      <c r="B1379" s="281" t="s">
        <v>2159</v>
      </c>
      <c r="C1379" s="282">
        <v>6464.22</v>
      </c>
      <c r="D1379" s="294" t="s">
        <v>349</v>
      </c>
      <c r="E1379" s="283" t="s">
        <v>1361</v>
      </c>
      <c r="F1379" s="295"/>
    </row>
    <row r="1380" spans="1:6" x14ac:dyDescent="0.2">
      <c r="A1380" s="293" t="s">
        <v>4241</v>
      </c>
      <c r="B1380" s="281" t="s">
        <v>2160</v>
      </c>
      <c r="C1380" s="282">
        <v>122933.95</v>
      </c>
      <c r="D1380" s="294" t="s">
        <v>349</v>
      </c>
      <c r="E1380" s="283" t="s">
        <v>991</v>
      </c>
      <c r="F1380" s="295"/>
    </row>
    <row r="1381" spans="1:6" x14ac:dyDescent="0.2">
      <c r="A1381" s="293" t="s">
        <v>4242</v>
      </c>
      <c r="B1381" s="281" t="s">
        <v>2161</v>
      </c>
      <c r="C1381" s="282">
        <v>8005.14</v>
      </c>
      <c r="D1381" s="294" t="s">
        <v>349</v>
      </c>
      <c r="E1381" s="283" t="s">
        <v>1450</v>
      </c>
      <c r="F1381" s="295"/>
    </row>
    <row r="1382" spans="1:6" x14ac:dyDescent="0.2">
      <c r="A1382" s="293" t="s">
        <v>4243</v>
      </c>
      <c r="B1382" s="281" t="s">
        <v>2162</v>
      </c>
      <c r="C1382" s="282">
        <v>7444.86</v>
      </c>
      <c r="D1382" s="294" t="s">
        <v>349</v>
      </c>
      <c r="E1382" s="283" t="s">
        <v>1450</v>
      </c>
      <c r="F1382" s="295"/>
    </row>
    <row r="1383" spans="1:6" x14ac:dyDescent="0.2">
      <c r="A1383" s="293" t="s">
        <v>4244</v>
      </c>
      <c r="B1383" s="281" t="s">
        <v>2163</v>
      </c>
      <c r="C1383" s="282">
        <v>6489.36</v>
      </c>
      <c r="D1383" s="294" t="s">
        <v>349</v>
      </c>
      <c r="E1383" s="283" t="s">
        <v>1300</v>
      </c>
      <c r="F1383" s="295"/>
    </row>
    <row r="1384" spans="1:6" x14ac:dyDescent="0.2">
      <c r="A1384" s="293" t="s">
        <v>4245</v>
      </c>
      <c r="B1384" s="281" t="s">
        <v>2164</v>
      </c>
      <c r="C1384" s="282">
        <v>2003.78</v>
      </c>
      <c r="D1384" s="294" t="s">
        <v>349</v>
      </c>
      <c r="E1384" s="283" t="s">
        <v>1300</v>
      </c>
      <c r="F1384" s="295"/>
    </row>
    <row r="1385" spans="1:6" ht="16.5" customHeight="1" thickBot="1" x14ac:dyDescent="0.25">
      <c r="A1385" s="791" t="s">
        <v>2165</v>
      </c>
      <c r="B1385" s="792"/>
      <c r="C1385" s="296">
        <f>SUM(C2:C1384)</f>
        <v>186782052.6200003</v>
      </c>
      <c r="D1385" s="793"/>
      <c r="E1385" s="794"/>
      <c r="F1385" s="295"/>
    </row>
  </sheetData>
  <mergeCells count="2">
    <mergeCell ref="A1385:B1385"/>
    <mergeCell ref="D1385:E138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election activeCell="F8" sqref="F8"/>
    </sheetView>
  </sheetViews>
  <sheetFormatPr defaultRowHeight="12.75" x14ac:dyDescent="0.2"/>
  <cols>
    <col min="1" max="1" width="4.7109375" style="144" customWidth="1"/>
    <col min="2" max="2" width="14.140625" style="144" customWidth="1"/>
    <col min="3" max="3" width="13.7109375" style="144" customWidth="1"/>
    <col min="4" max="4" width="13.5703125" style="144" customWidth="1"/>
    <col min="5" max="5" width="24.28515625" style="144" customWidth="1"/>
    <col min="6" max="6" width="11.5703125" style="144" customWidth="1"/>
    <col min="7" max="7" width="11.5703125" style="162" customWidth="1"/>
    <col min="8" max="8" width="11" style="162" customWidth="1"/>
    <col min="9" max="9" width="23.28515625" style="144" customWidth="1"/>
    <col min="10" max="10" width="10.7109375" style="144" customWidth="1"/>
    <col min="11" max="11" width="9.28515625" style="144" bestFit="1" customWidth="1"/>
    <col min="12" max="12" width="16.85546875" style="172" customWidth="1"/>
    <col min="13" max="13" width="17.140625" style="144" customWidth="1"/>
    <col min="14" max="14" width="14.140625" style="144" customWidth="1"/>
    <col min="15" max="15" width="15.5703125" style="144" customWidth="1"/>
    <col min="16" max="16" width="16.28515625" style="144" customWidth="1"/>
    <col min="17" max="17" width="14.28515625" style="144" customWidth="1"/>
    <col min="18" max="18" width="22.42578125" style="144" customWidth="1"/>
    <col min="19" max="19" width="39.42578125" style="150" customWidth="1"/>
    <col min="20" max="20" width="38.85546875" style="150" customWidth="1"/>
    <col min="21" max="21" width="60.85546875" style="144" customWidth="1"/>
    <col min="22" max="22" width="39.42578125" style="144" customWidth="1"/>
    <col min="23" max="16384" width="9.140625" style="144"/>
  </cols>
  <sheetData>
    <row r="1" spans="1:21" x14ac:dyDescent="0.2">
      <c r="A1" s="815" t="s">
        <v>646</v>
      </c>
      <c r="B1" s="813" t="s">
        <v>2535</v>
      </c>
      <c r="C1" s="811" t="s">
        <v>2166</v>
      </c>
      <c r="D1" s="813" t="s">
        <v>2167</v>
      </c>
      <c r="E1" s="813" t="s">
        <v>2534</v>
      </c>
      <c r="F1" s="813" t="s">
        <v>2532</v>
      </c>
      <c r="G1" s="817" t="s">
        <v>2530</v>
      </c>
      <c r="H1" s="817" t="s">
        <v>2531</v>
      </c>
      <c r="I1" s="813" t="s">
        <v>2533</v>
      </c>
      <c r="J1" s="811" t="s">
        <v>2168</v>
      </c>
      <c r="K1" s="811" t="s">
        <v>2169</v>
      </c>
      <c r="L1" s="826" t="s">
        <v>2523</v>
      </c>
      <c r="M1" s="824" t="s">
        <v>2528</v>
      </c>
      <c r="N1" s="823" t="s">
        <v>2173</v>
      </c>
      <c r="O1" s="823"/>
      <c r="P1" s="823"/>
      <c r="Q1" s="823"/>
      <c r="R1" s="811" t="s">
        <v>2173</v>
      </c>
      <c r="S1" s="819" t="s">
        <v>725</v>
      </c>
      <c r="T1" s="819" t="s">
        <v>0</v>
      </c>
      <c r="U1" s="821" t="s">
        <v>2174</v>
      </c>
    </row>
    <row r="2" spans="1:21" ht="38.25" x14ac:dyDescent="0.2">
      <c r="A2" s="816"/>
      <c r="B2" s="814"/>
      <c r="C2" s="812"/>
      <c r="D2" s="814"/>
      <c r="E2" s="814"/>
      <c r="F2" s="814"/>
      <c r="G2" s="818"/>
      <c r="H2" s="818"/>
      <c r="I2" s="814"/>
      <c r="J2" s="812"/>
      <c r="K2" s="812"/>
      <c r="L2" s="827"/>
      <c r="M2" s="825"/>
      <c r="N2" s="143" t="s">
        <v>2170</v>
      </c>
      <c r="O2" s="143" t="s">
        <v>2171</v>
      </c>
      <c r="P2" s="143" t="s">
        <v>2172</v>
      </c>
      <c r="Q2" s="143" t="s">
        <v>2527</v>
      </c>
      <c r="R2" s="812"/>
      <c r="S2" s="820"/>
      <c r="T2" s="820"/>
      <c r="U2" s="822"/>
    </row>
    <row r="3" spans="1:21" x14ac:dyDescent="0.2">
      <c r="A3" s="802" t="s">
        <v>2536</v>
      </c>
      <c r="B3" s="803"/>
      <c r="C3" s="803"/>
      <c r="D3" s="803"/>
      <c r="E3" s="803"/>
      <c r="F3" s="803"/>
      <c r="G3" s="803"/>
      <c r="H3" s="803"/>
      <c r="I3" s="803"/>
      <c r="J3" s="803"/>
      <c r="K3" s="803"/>
      <c r="L3" s="803"/>
      <c r="M3" s="803"/>
      <c r="N3" s="803"/>
      <c r="O3" s="803"/>
      <c r="P3" s="803"/>
      <c r="Q3" s="803"/>
      <c r="R3" s="803"/>
      <c r="S3" s="803"/>
      <c r="T3" s="803"/>
      <c r="U3" s="804"/>
    </row>
    <row r="4" spans="1:21" ht="38.25" x14ac:dyDescent="0.2">
      <c r="A4" s="108" t="s">
        <v>261</v>
      </c>
      <c r="B4" s="80" t="s">
        <v>2177</v>
      </c>
      <c r="C4" s="66" t="s">
        <v>2175</v>
      </c>
      <c r="D4" s="66" t="s">
        <v>2176</v>
      </c>
      <c r="E4" s="66" t="s">
        <v>2518</v>
      </c>
      <c r="F4" s="80">
        <v>6174</v>
      </c>
      <c r="G4" s="154">
        <v>12000</v>
      </c>
      <c r="H4" s="164" t="s">
        <v>2510</v>
      </c>
      <c r="I4" s="80" t="s">
        <v>2178</v>
      </c>
      <c r="J4" s="80">
        <v>2000</v>
      </c>
      <c r="K4" s="80">
        <v>6</v>
      </c>
      <c r="L4" s="167" t="s">
        <v>2510</v>
      </c>
      <c r="M4" s="129" t="s">
        <v>2510</v>
      </c>
      <c r="N4" s="109" t="s">
        <v>635</v>
      </c>
      <c r="O4" s="80" t="s">
        <v>634</v>
      </c>
      <c r="P4" s="109" t="s">
        <v>635</v>
      </c>
      <c r="Q4" s="80" t="s">
        <v>634</v>
      </c>
      <c r="R4" s="80" t="s">
        <v>4519</v>
      </c>
      <c r="S4" s="104" t="s">
        <v>2179</v>
      </c>
      <c r="T4" s="104" t="s">
        <v>2179</v>
      </c>
      <c r="U4" s="120"/>
    </row>
    <row r="5" spans="1:21" ht="51" x14ac:dyDescent="0.2">
      <c r="A5" s="111" t="s">
        <v>263</v>
      </c>
      <c r="B5" s="136" t="s">
        <v>2182</v>
      </c>
      <c r="C5" s="75" t="s">
        <v>2180</v>
      </c>
      <c r="D5" s="75" t="s">
        <v>2181</v>
      </c>
      <c r="E5" s="66" t="s">
        <v>2234</v>
      </c>
      <c r="F5" s="112">
        <v>1900</v>
      </c>
      <c r="G5" s="568" t="s">
        <v>2510</v>
      </c>
      <c r="H5" s="568" t="s">
        <v>2510</v>
      </c>
      <c r="I5" s="112" t="s">
        <v>2183</v>
      </c>
      <c r="J5" s="112">
        <v>1998</v>
      </c>
      <c r="K5" s="75">
        <v>5</v>
      </c>
      <c r="L5" s="167" t="s">
        <v>2510</v>
      </c>
      <c r="M5" s="129" t="s">
        <v>2510</v>
      </c>
      <c r="N5" s="109" t="s">
        <v>635</v>
      </c>
      <c r="O5" s="112" t="s">
        <v>634</v>
      </c>
      <c r="P5" s="112" t="s">
        <v>634</v>
      </c>
      <c r="Q5" s="112" t="s">
        <v>634</v>
      </c>
      <c r="R5" s="80" t="s">
        <v>4519</v>
      </c>
      <c r="S5" s="104" t="s">
        <v>2179</v>
      </c>
      <c r="T5" s="104" t="s">
        <v>2179</v>
      </c>
      <c r="U5" s="124" t="s">
        <v>2184</v>
      </c>
    </row>
    <row r="6" spans="1:21" ht="51" x14ac:dyDescent="0.2">
      <c r="A6" s="108" t="s">
        <v>264</v>
      </c>
      <c r="B6" s="80" t="s">
        <v>2187</v>
      </c>
      <c r="C6" s="66" t="s">
        <v>2175</v>
      </c>
      <c r="D6" s="66" t="s">
        <v>2520</v>
      </c>
      <c r="E6" s="66" t="s">
        <v>2518</v>
      </c>
      <c r="F6" s="80">
        <v>6174</v>
      </c>
      <c r="G6" s="154">
        <v>15000</v>
      </c>
      <c r="H6" s="164" t="s">
        <v>2510</v>
      </c>
      <c r="I6" s="80" t="s">
        <v>2188</v>
      </c>
      <c r="J6" s="80">
        <v>2006</v>
      </c>
      <c r="K6" s="80">
        <v>5</v>
      </c>
      <c r="L6" s="167" t="s">
        <v>2510</v>
      </c>
      <c r="M6" s="129" t="s">
        <v>2510</v>
      </c>
      <c r="N6" s="109" t="s">
        <v>635</v>
      </c>
      <c r="O6" s="80" t="s">
        <v>634</v>
      </c>
      <c r="P6" s="109" t="s">
        <v>635</v>
      </c>
      <c r="Q6" s="80" t="s">
        <v>634</v>
      </c>
      <c r="R6" s="80" t="s">
        <v>4520</v>
      </c>
      <c r="S6" s="66" t="s">
        <v>2526</v>
      </c>
      <c r="T6" s="66" t="s">
        <v>2526</v>
      </c>
      <c r="U6" s="68"/>
    </row>
    <row r="7" spans="1:21" ht="38.25" x14ac:dyDescent="0.2">
      <c r="A7" s="108" t="s">
        <v>265</v>
      </c>
      <c r="B7" s="116" t="s">
        <v>2190</v>
      </c>
      <c r="C7" s="66" t="s">
        <v>2203</v>
      </c>
      <c r="D7" s="66" t="s">
        <v>2521</v>
      </c>
      <c r="E7" s="66" t="s">
        <v>2234</v>
      </c>
      <c r="F7" s="66">
        <v>1753</v>
      </c>
      <c r="G7" s="122">
        <v>1950</v>
      </c>
      <c r="H7" s="568" t="s">
        <v>2510</v>
      </c>
      <c r="I7" s="118" t="s">
        <v>2191</v>
      </c>
      <c r="J7" s="66">
        <v>2006</v>
      </c>
      <c r="K7" s="66">
        <v>5</v>
      </c>
      <c r="L7" s="168">
        <v>7331</v>
      </c>
      <c r="M7" s="66" t="s">
        <v>2353</v>
      </c>
      <c r="N7" s="109" t="s">
        <v>635</v>
      </c>
      <c r="O7" s="109" t="s">
        <v>635</v>
      </c>
      <c r="P7" s="109" t="s">
        <v>635</v>
      </c>
      <c r="Q7" s="109" t="s">
        <v>635</v>
      </c>
      <c r="R7" s="109" t="s">
        <v>4521</v>
      </c>
      <c r="S7" s="104" t="s">
        <v>2179</v>
      </c>
      <c r="T7" s="104" t="s">
        <v>2179</v>
      </c>
      <c r="U7" s="119"/>
    </row>
    <row r="8" spans="1:21" ht="38.25" x14ac:dyDescent="0.2">
      <c r="A8" s="111" t="s">
        <v>266</v>
      </c>
      <c r="B8" s="66" t="s">
        <v>2192</v>
      </c>
      <c r="C8" s="66" t="s">
        <v>2203</v>
      </c>
      <c r="D8" s="66" t="s">
        <v>2522</v>
      </c>
      <c r="E8" s="66" t="s">
        <v>2234</v>
      </c>
      <c r="F8" s="66">
        <v>1999</v>
      </c>
      <c r="G8" s="122">
        <v>2250</v>
      </c>
      <c r="H8" s="568" t="s">
        <v>2510</v>
      </c>
      <c r="I8" s="66" t="s">
        <v>2193</v>
      </c>
      <c r="J8" s="66">
        <v>2016</v>
      </c>
      <c r="K8" s="66">
        <v>5</v>
      </c>
      <c r="L8" s="168">
        <v>81538</v>
      </c>
      <c r="M8" s="66" t="s">
        <v>2353</v>
      </c>
      <c r="N8" s="109" t="s">
        <v>635</v>
      </c>
      <c r="O8" s="109" t="s">
        <v>635</v>
      </c>
      <c r="P8" s="109" t="s">
        <v>635</v>
      </c>
      <c r="Q8" s="109" t="s">
        <v>635</v>
      </c>
      <c r="R8" s="109" t="s">
        <v>4522</v>
      </c>
      <c r="S8" s="104" t="s">
        <v>2179</v>
      </c>
      <c r="T8" s="104" t="s">
        <v>2179</v>
      </c>
      <c r="U8" s="119"/>
    </row>
    <row r="9" spans="1:21" ht="38.25" x14ac:dyDescent="0.2">
      <c r="A9" s="108" t="s">
        <v>267</v>
      </c>
      <c r="B9" s="116" t="s">
        <v>2195</v>
      </c>
      <c r="C9" s="66" t="s">
        <v>2495</v>
      </c>
      <c r="D9" s="66" t="s">
        <v>2496</v>
      </c>
      <c r="E9" s="66" t="s">
        <v>2275</v>
      </c>
      <c r="F9" s="116">
        <v>1997</v>
      </c>
      <c r="G9" s="122">
        <v>2805</v>
      </c>
      <c r="H9" s="568" t="s">
        <v>2510</v>
      </c>
      <c r="I9" s="66" t="s">
        <v>2196</v>
      </c>
      <c r="J9" s="66">
        <v>2008</v>
      </c>
      <c r="K9" s="66">
        <v>9</v>
      </c>
      <c r="L9" s="167">
        <v>12340</v>
      </c>
      <c r="M9" s="165" t="s">
        <v>2353</v>
      </c>
      <c r="N9" s="109" t="s">
        <v>635</v>
      </c>
      <c r="O9" s="109" t="s">
        <v>635</v>
      </c>
      <c r="P9" s="109" t="s">
        <v>635</v>
      </c>
      <c r="Q9" s="109" t="s">
        <v>635</v>
      </c>
      <c r="R9" s="80" t="s">
        <v>4523</v>
      </c>
      <c r="S9" s="104" t="s">
        <v>2179</v>
      </c>
      <c r="T9" s="104" t="s">
        <v>2179</v>
      </c>
      <c r="U9" s="68" t="s">
        <v>2197</v>
      </c>
    </row>
    <row r="10" spans="1:21" ht="38.25" x14ac:dyDescent="0.2">
      <c r="A10" s="108" t="s">
        <v>268</v>
      </c>
      <c r="B10" s="80" t="s">
        <v>2201</v>
      </c>
      <c r="C10" s="66" t="s">
        <v>2198</v>
      </c>
      <c r="D10" s="66" t="s">
        <v>2199</v>
      </c>
      <c r="E10" s="66" t="s">
        <v>2200</v>
      </c>
      <c r="F10" s="164" t="s">
        <v>2510</v>
      </c>
      <c r="G10" s="154">
        <v>750</v>
      </c>
      <c r="H10" s="154">
        <v>490</v>
      </c>
      <c r="I10" s="80" t="s">
        <v>2202</v>
      </c>
      <c r="J10" s="80">
        <v>2019</v>
      </c>
      <c r="K10" s="151" t="s">
        <v>2510</v>
      </c>
      <c r="L10" s="167" t="s">
        <v>2510</v>
      </c>
      <c r="M10" s="134" t="s">
        <v>2510</v>
      </c>
      <c r="N10" s="109" t="s">
        <v>634</v>
      </c>
      <c r="O10" s="109" t="s">
        <v>635</v>
      </c>
      <c r="P10" s="109" t="s">
        <v>634</v>
      </c>
      <c r="Q10" s="109" t="s">
        <v>634</v>
      </c>
      <c r="R10" s="109" t="s">
        <v>4524</v>
      </c>
      <c r="S10" s="104" t="s">
        <v>2179</v>
      </c>
      <c r="T10" s="104" t="s">
        <v>2179</v>
      </c>
      <c r="U10" s="110"/>
    </row>
    <row r="11" spans="1:21" ht="57.75" customHeight="1" x14ac:dyDescent="0.2">
      <c r="A11" s="111" t="s">
        <v>269</v>
      </c>
      <c r="B11" s="112" t="s">
        <v>2205</v>
      </c>
      <c r="C11" s="75" t="s">
        <v>2203</v>
      </c>
      <c r="D11" s="75" t="s">
        <v>2204</v>
      </c>
      <c r="E11" s="66" t="s">
        <v>2518</v>
      </c>
      <c r="F11" s="112">
        <v>2198</v>
      </c>
      <c r="G11" s="156">
        <v>3490</v>
      </c>
      <c r="H11" s="568" t="s">
        <v>2510</v>
      </c>
      <c r="I11" s="112" t="s">
        <v>2206</v>
      </c>
      <c r="J11" s="112">
        <v>2013</v>
      </c>
      <c r="K11" s="112">
        <v>6</v>
      </c>
      <c r="L11" s="167" t="s">
        <v>2510</v>
      </c>
      <c r="M11" s="134" t="s">
        <v>2510</v>
      </c>
      <c r="N11" s="109" t="s">
        <v>635</v>
      </c>
      <c r="O11" s="112" t="s">
        <v>634</v>
      </c>
      <c r="P11" s="109" t="s">
        <v>635</v>
      </c>
      <c r="Q11" s="112" t="s">
        <v>634</v>
      </c>
      <c r="R11" s="112" t="s">
        <v>4525</v>
      </c>
      <c r="S11" s="104" t="s">
        <v>2207</v>
      </c>
      <c r="T11" s="104" t="s">
        <v>2207</v>
      </c>
      <c r="U11" s="114"/>
    </row>
    <row r="12" spans="1:21" ht="38.25" x14ac:dyDescent="0.2">
      <c r="A12" s="108" t="s">
        <v>270</v>
      </c>
      <c r="B12" s="116" t="s">
        <v>2210</v>
      </c>
      <c r="C12" s="66" t="s">
        <v>2208</v>
      </c>
      <c r="D12" s="66" t="s">
        <v>2209</v>
      </c>
      <c r="E12" s="66" t="s">
        <v>2519</v>
      </c>
      <c r="F12" s="116">
        <v>1995</v>
      </c>
      <c r="G12" s="122">
        <v>3030</v>
      </c>
      <c r="H12" s="122">
        <v>1191</v>
      </c>
      <c r="I12" s="66" t="s">
        <v>2211</v>
      </c>
      <c r="J12" s="66">
        <v>2012</v>
      </c>
      <c r="K12" s="66">
        <v>9</v>
      </c>
      <c r="L12" s="167">
        <v>33060</v>
      </c>
      <c r="M12" s="165" t="s">
        <v>2353</v>
      </c>
      <c r="N12" s="109" t="s">
        <v>635</v>
      </c>
      <c r="O12" s="109" t="s">
        <v>635</v>
      </c>
      <c r="P12" s="109" t="s">
        <v>635</v>
      </c>
      <c r="Q12" s="66" t="s">
        <v>635</v>
      </c>
      <c r="R12" s="66" t="s">
        <v>4526</v>
      </c>
      <c r="S12" s="104" t="s">
        <v>2179</v>
      </c>
      <c r="T12" s="104" t="s">
        <v>2179</v>
      </c>
      <c r="U12" s="68" t="s">
        <v>2212</v>
      </c>
    </row>
    <row r="13" spans="1:21" ht="51" x14ac:dyDescent="0.2">
      <c r="A13" s="108" t="s">
        <v>271</v>
      </c>
      <c r="B13" s="80" t="s">
        <v>2216</v>
      </c>
      <c r="C13" s="66" t="s">
        <v>2213</v>
      </c>
      <c r="D13" s="66" t="s">
        <v>2214</v>
      </c>
      <c r="E13" s="66" t="s">
        <v>2275</v>
      </c>
      <c r="F13" s="80">
        <v>2417</v>
      </c>
      <c r="G13" s="154">
        <v>3490</v>
      </c>
      <c r="H13" s="154">
        <v>1420</v>
      </c>
      <c r="I13" s="80" t="s">
        <v>2217</v>
      </c>
      <c r="J13" s="80">
        <v>2006</v>
      </c>
      <c r="K13" s="80">
        <v>6</v>
      </c>
      <c r="L13" s="167">
        <v>9950</v>
      </c>
      <c r="M13" s="165" t="s">
        <v>2353</v>
      </c>
      <c r="N13" s="109" t="s">
        <v>635</v>
      </c>
      <c r="O13" s="109" t="s">
        <v>635</v>
      </c>
      <c r="P13" s="109" t="s">
        <v>635</v>
      </c>
      <c r="Q13" s="109" t="s">
        <v>635</v>
      </c>
      <c r="R13" s="109" t="s">
        <v>4527</v>
      </c>
      <c r="S13" s="104" t="s">
        <v>2207</v>
      </c>
      <c r="T13" s="104" t="s">
        <v>2207</v>
      </c>
      <c r="U13" s="110" t="s">
        <v>2218</v>
      </c>
    </row>
    <row r="14" spans="1:21" ht="38.25" x14ac:dyDescent="0.2">
      <c r="A14" s="111" t="s">
        <v>272</v>
      </c>
      <c r="B14" s="116" t="s">
        <v>2221</v>
      </c>
      <c r="C14" s="66" t="s">
        <v>2543</v>
      </c>
      <c r="D14" s="66" t="s">
        <v>2544</v>
      </c>
      <c r="E14" s="66" t="s">
        <v>2234</v>
      </c>
      <c r="F14" s="116">
        <v>1686</v>
      </c>
      <c r="G14" s="122">
        <v>1780</v>
      </c>
      <c r="H14" s="153" t="s">
        <v>2510</v>
      </c>
      <c r="I14" s="118" t="s">
        <v>2222</v>
      </c>
      <c r="J14" s="66">
        <v>2004</v>
      </c>
      <c r="K14" s="66">
        <v>5</v>
      </c>
      <c r="L14" s="167">
        <v>5690</v>
      </c>
      <c r="M14" s="165" t="s">
        <v>2353</v>
      </c>
      <c r="N14" s="109" t="s">
        <v>635</v>
      </c>
      <c r="O14" s="109" t="s">
        <v>635</v>
      </c>
      <c r="P14" s="109" t="s">
        <v>635</v>
      </c>
      <c r="Q14" s="109" t="s">
        <v>634</v>
      </c>
      <c r="R14" s="109" t="s">
        <v>4528</v>
      </c>
      <c r="S14" s="104" t="s">
        <v>2179</v>
      </c>
      <c r="T14" s="104" t="s">
        <v>2220</v>
      </c>
      <c r="U14" s="119"/>
    </row>
    <row r="15" spans="1:21" ht="51" x14ac:dyDescent="0.2">
      <c r="A15" s="108" t="s">
        <v>273</v>
      </c>
      <c r="B15" s="66" t="s">
        <v>2225</v>
      </c>
      <c r="C15" s="66" t="s">
        <v>2223</v>
      </c>
      <c r="D15" s="66" t="s">
        <v>2224</v>
      </c>
      <c r="E15" s="66" t="s">
        <v>2200</v>
      </c>
      <c r="F15" s="164" t="s">
        <v>2510</v>
      </c>
      <c r="G15" s="122" t="s">
        <v>2226</v>
      </c>
      <c r="H15" s="122">
        <v>570</v>
      </c>
      <c r="I15" s="66" t="s">
        <v>2227</v>
      </c>
      <c r="J15" s="66">
        <v>2016</v>
      </c>
      <c r="K15" s="66" t="s">
        <v>255</v>
      </c>
      <c r="L15" s="167" t="s">
        <v>2510</v>
      </c>
      <c r="M15" s="134" t="s">
        <v>2510</v>
      </c>
      <c r="N15" s="109" t="s">
        <v>635</v>
      </c>
      <c r="O15" s="80" t="s">
        <v>634</v>
      </c>
      <c r="P15" s="80" t="s">
        <v>634</v>
      </c>
      <c r="Q15" s="80" t="s">
        <v>634</v>
      </c>
      <c r="R15" s="80" t="s">
        <v>4529</v>
      </c>
      <c r="S15" s="104" t="s">
        <v>2207</v>
      </c>
      <c r="T15" s="104" t="s">
        <v>2207</v>
      </c>
      <c r="U15" s="120"/>
    </row>
    <row r="16" spans="1:21" ht="51" x14ac:dyDescent="0.2">
      <c r="A16" s="108" t="s">
        <v>274</v>
      </c>
      <c r="B16" s="80" t="s">
        <v>2229</v>
      </c>
      <c r="C16" s="66" t="s">
        <v>2228</v>
      </c>
      <c r="D16" s="66">
        <v>266</v>
      </c>
      <c r="E16" s="66" t="s">
        <v>2518</v>
      </c>
      <c r="F16" s="80">
        <v>6842</v>
      </c>
      <c r="G16" s="154">
        <v>12350</v>
      </c>
      <c r="H16" s="154">
        <v>4050</v>
      </c>
      <c r="I16" s="80" t="s">
        <v>2230</v>
      </c>
      <c r="J16" s="80">
        <v>1983</v>
      </c>
      <c r="K16" s="80">
        <v>6</v>
      </c>
      <c r="L16" s="167" t="s">
        <v>2510</v>
      </c>
      <c r="M16" s="134" t="s">
        <v>2510</v>
      </c>
      <c r="N16" s="109" t="s">
        <v>635</v>
      </c>
      <c r="O16" s="80" t="s">
        <v>634</v>
      </c>
      <c r="P16" s="109" t="s">
        <v>635</v>
      </c>
      <c r="Q16" s="80" t="s">
        <v>634</v>
      </c>
      <c r="R16" s="80" t="s">
        <v>4530</v>
      </c>
      <c r="S16" s="104" t="s">
        <v>2231</v>
      </c>
      <c r="T16" s="104" t="s">
        <v>2231</v>
      </c>
      <c r="U16" s="120"/>
    </row>
    <row r="17" spans="1:23" ht="38.25" x14ac:dyDescent="0.2">
      <c r="A17" s="111" t="s">
        <v>275</v>
      </c>
      <c r="B17" s="80" t="s">
        <v>2235</v>
      </c>
      <c r="C17" s="66" t="s">
        <v>2232</v>
      </c>
      <c r="D17" s="66" t="s">
        <v>2233</v>
      </c>
      <c r="E17" s="66" t="s">
        <v>2234</v>
      </c>
      <c r="F17" s="80">
        <v>1590</v>
      </c>
      <c r="G17" s="153" t="s">
        <v>2510</v>
      </c>
      <c r="H17" s="153" t="s">
        <v>2510</v>
      </c>
      <c r="I17" s="80" t="s">
        <v>2236</v>
      </c>
      <c r="J17" s="80">
        <v>2017</v>
      </c>
      <c r="K17" s="80">
        <v>5</v>
      </c>
      <c r="L17" s="167">
        <v>59600</v>
      </c>
      <c r="M17" s="165" t="s">
        <v>2353</v>
      </c>
      <c r="N17" s="109" t="s">
        <v>635</v>
      </c>
      <c r="O17" s="80" t="s">
        <v>635</v>
      </c>
      <c r="P17" s="109" t="s">
        <v>635</v>
      </c>
      <c r="Q17" s="80" t="s">
        <v>635</v>
      </c>
      <c r="R17" s="80" t="s">
        <v>4531</v>
      </c>
      <c r="S17" s="104" t="s">
        <v>2179</v>
      </c>
      <c r="T17" s="104" t="s">
        <v>2179</v>
      </c>
      <c r="U17" s="68"/>
    </row>
    <row r="18" spans="1:23" ht="38.25" x14ac:dyDescent="0.2">
      <c r="A18" s="108" t="s">
        <v>276</v>
      </c>
      <c r="B18" s="80" t="s">
        <v>2239</v>
      </c>
      <c r="C18" s="66" t="s">
        <v>2237</v>
      </c>
      <c r="D18" s="66" t="s">
        <v>2238</v>
      </c>
      <c r="E18" s="66" t="s">
        <v>2234</v>
      </c>
      <c r="F18" s="80">
        <v>1798</v>
      </c>
      <c r="G18" s="164" t="s">
        <v>2510</v>
      </c>
      <c r="H18" s="154">
        <v>470</v>
      </c>
      <c r="I18" s="80" t="s">
        <v>2240</v>
      </c>
      <c r="J18" s="80">
        <v>2017</v>
      </c>
      <c r="K18" s="80">
        <v>5</v>
      </c>
      <c r="L18" s="167">
        <v>67240</v>
      </c>
      <c r="M18" s="165" t="s">
        <v>2353</v>
      </c>
      <c r="N18" s="109" t="s">
        <v>635</v>
      </c>
      <c r="O18" s="80" t="s">
        <v>635</v>
      </c>
      <c r="P18" s="109" t="s">
        <v>635</v>
      </c>
      <c r="Q18" s="80" t="s">
        <v>635</v>
      </c>
      <c r="R18" s="80" t="s">
        <v>4532</v>
      </c>
      <c r="S18" s="104" t="s">
        <v>2179</v>
      </c>
      <c r="T18" s="104" t="s">
        <v>2179</v>
      </c>
      <c r="U18" s="120"/>
    </row>
    <row r="19" spans="1:23" s="145" customFormat="1" ht="51" x14ac:dyDescent="0.2">
      <c r="A19" s="108" t="s">
        <v>277</v>
      </c>
      <c r="B19" s="109" t="s">
        <v>2242</v>
      </c>
      <c r="C19" s="109" t="s">
        <v>2175</v>
      </c>
      <c r="D19" s="75" t="s">
        <v>2241</v>
      </c>
      <c r="E19" s="66" t="s">
        <v>2518</v>
      </c>
      <c r="F19" s="122">
        <v>11116</v>
      </c>
      <c r="G19" s="157">
        <v>18000</v>
      </c>
      <c r="H19" s="122">
        <v>8050</v>
      </c>
      <c r="I19" s="109" t="s">
        <v>2243</v>
      </c>
      <c r="J19" s="122">
        <v>2006</v>
      </c>
      <c r="K19" s="117">
        <v>3</v>
      </c>
      <c r="L19" s="167" t="s">
        <v>2510</v>
      </c>
      <c r="M19" s="134" t="s">
        <v>2510</v>
      </c>
      <c r="N19" s="109" t="s">
        <v>635</v>
      </c>
      <c r="O19" s="123" t="s">
        <v>634</v>
      </c>
      <c r="P19" s="75" t="s">
        <v>635</v>
      </c>
      <c r="Q19" s="75" t="s">
        <v>634</v>
      </c>
      <c r="R19" s="75" t="s">
        <v>4533</v>
      </c>
      <c r="S19" s="104" t="s">
        <v>2179</v>
      </c>
      <c r="T19" s="104" t="s">
        <v>2207</v>
      </c>
      <c r="U19" s="68"/>
      <c r="V19" s="125"/>
      <c r="W19" s="144"/>
    </row>
    <row r="20" spans="1:23" s="145" customFormat="1" ht="38.25" x14ac:dyDescent="0.2">
      <c r="A20" s="111" t="s">
        <v>278</v>
      </c>
      <c r="B20" s="109" t="s">
        <v>2246</v>
      </c>
      <c r="C20" s="109" t="s">
        <v>2244</v>
      </c>
      <c r="D20" s="75" t="s">
        <v>2245</v>
      </c>
      <c r="E20" s="75" t="s">
        <v>2234</v>
      </c>
      <c r="F20" s="122">
        <v>1332</v>
      </c>
      <c r="G20" s="157">
        <v>1762</v>
      </c>
      <c r="H20" s="153" t="s">
        <v>2510</v>
      </c>
      <c r="I20" s="109" t="s">
        <v>2247</v>
      </c>
      <c r="J20" s="122">
        <v>2019</v>
      </c>
      <c r="K20" s="117">
        <v>5</v>
      </c>
      <c r="L20" s="169">
        <v>64900</v>
      </c>
      <c r="M20" s="123" t="s">
        <v>2353</v>
      </c>
      <c r="N20" s="109" t="s">
        <v>635</v>
      </c>
      <c r="O20" s="123" t="s">
        <v>635</v>
      </c>
      <c r="P20" s="75" t="s">
        <v>635</v>
      </c>
      <c r="Q20" s="75" t="s">
        <v>635</v>
      </c>
      <c r="R20" s="75" t="s">
        <v>4534</v>
      </c>
      <c r="S20" s="104" t="s">
        <v>2179</v>
      </c>
      <c r="T20" s="104" t="s">
        <v>2179</v>
      </c>
      <c r="U20" s="68" t="s">
        <v>2248</v>
      </c>
      <c r="V20" s="125"/>
      <c r="W20" s="144"/>
    </row>
    <row r="21" spans="1:23" s="145" customFormat="1" ht="51" x14ac:dyDescent="0.2">
      <c r="A21" s="108" t="s">
        <v>279</v>
      </c>
      <c r="B21" s="109" t="s">
        <v>2251</v>
      </c>
      <c r="C21" s="109" t="s">
        <v>2249</v>
      </c>
      <c r="D21" s="75" t="s">
        <v>2250</v>
      </c>
      <c r="E21" s="75" t="s">
        <v>2517</v>
      </c>
      <c r="F21" s="122">
        <v>1968</v>
      </c>
      <c r="G21" s="157">
        <v>3500</v>
      </c>
      <c r="H21" s="122">
        <v>925</v>
      </c>
      <c r="I21" s="109" t="s">
        <v>2252</v>
      </c>
      <c r="J21" s="122">
        <v>2020</v>
      </c>
      <c r="K21" s="117">
        <v>6</v>
      </c>
      <c r="L21" s="167">
        <v>179080</v>
      </c>
      <c r="M21" s="165" t="s">
        <v>2353</v>
      </c>
      <c r="N21" s="109" t="s">
        <v>635</v>
      </c>
      <c r="O21" s="123" t="s">
        <v>635</v>
      </c>
      <c r="P21" s="75" t="s">
        <v>635</v>
      </c>
      <c r="Q21" s="75" t="s">
        <v>634</v>
      </c>
      <c r="R21" s="75" t="s">
        <v>4535</v>
      </c>
      <c r="S21" s="104" t="s">
        <v>2179</v>
      </c>
      <c r="T21" s="104" t="s">
        <v>2179</v>
      </c>
      <c r="U21" s="124"/>
      <c r="V21" s="125"/>
      <c r="W21" s="144"/>
    </row>
    <row r="22" spans="1:23" s="145" customFormat="1" ht="51" x14ac:dyDescent="0.2">
      <c r="A22" s="108" t="s">
        <v>280</v>
      </c>
      <c r="B22" s="565" t="s">
        <v>4515</v>
      </c>
      <c r="C22" s="561" t="s">
        <v>2280</v>
      </c>
      <c r="D22" s="75" t="s">
        <v>4601</v>
      </c>
      <c r="E22" s="75" t="s">
        <v>2234</v>
      </c>
      <c r="F22" s="562">
        <v>1108</v>
      </c>
      <c r="G22" s="566" t="s">
        <v>2510</v>
      </c>
      <c r="H22" s="567" t="s">
        <v>2510</v>
      </c>
      <c r="I22" s="561" t="s">
        <v>4516</v>
      </c>
      <c r="J22" s="562">
        <v>2001</v>
      </c>
      <c r="K22" s="563">
        <v>5</v>
      </c>
      <c r="L22" s="564" t="s">
        <v>2510</v>
      </c>
      <c r="M22" s="134" t="s">
        <v>2510</v>
      </c>
      <c r="N22" s="109" t="s">
        <v>635</v>
      </c>
      <c r="O22" s="123" t="s">
        <v>634</v>
      </c>
      <c r="P22" s="75" t="s">
        <v>634</v>
      </c>
      <c r="Q22" s="75" t="s">
        <v>634</v>
      </c>
      <c r="R22" s="75" t="s">
        <v>4536</v>
      </c>
      <c r="S22" s="104" t="s">
        <v>2179</v>
      </c>
      <c r="T22" s="104" t="s">
        <v>2179</v>
      </c>
      <c r="U22" s="124" t="s">
        <v>2184</v>
      </c>
      <c r="V22" s="125"/>
      <c r="W22" s="144"/>
    </row>
    <row r="23" spans="1:23" s="145" customFormat="1" ht="51" x14ac:dyDescent="0.2">
      <c r="A23" s="111" t="s">
        <v>281</v>
      </c>
      <c r="B23" s="565" t="s">
        <v>4517</v>
      </c>
      <c r="C23" s="561" t="s">
        <v>2186</v>
      </c>
      <c r="D23" s="75" t="s">
        <v>2504</v>
      </c>
      <c r="E23" s="75" t="s">
        <v>2234</v>
      </c>
      <c r="F23" s="562">
        <v>1896</v>
      </c>
      <c r="G23" s="566" t="s">
        <v>2510</v>
      </c>
      <c r="H23" s="567" t="s">
        <v>2510</v>
      </c>
      <c r="I23" s="561" t="s">
        <v>4518</v>
      </c>
      <c r="J23" s="562">
        <v>2001</v>
      </c>
      <c r="K23" s="563">
        <v>5</v>
      </c>
      <c r="L23" s="564" t="s">
        <v>2510</v>
      </c>
      <c r="M23" s="134" t="s">
        <v>2510</v>
      </c>
      <c r="N23" s="109" t="s">
        <v>635</v>
      </c>
      <c r="O23" s="123" t="s">
        <v>634</v>
      </c>
      <c r="P23" s="75" t="s">
        <v>634</v>
      </c>
      <c r="Q23" s="75" t="s">
        <v>634</v>
      </c>
      <c r="R23" s="75" t="s">
        <v>4537</v>
      </c>
      <c r="S23" s="104" t="s">
        <v>2179</v>
      </c>
      <c r="T23" s="104" t="s">
        <v>2179</v>
      </c>
      <c r="U23" s="124" t="s">
        <v>2184</v>
      </c>
      <c r="V23" s="125"/>
      <c r="W23" s="144"/>
    </row>
    <row r="24" spans="1:23" s="145" customFormat="1" ht="51" x14ac:dyDescent="0.2">
      <c r="A24" s="111" t="s">
        <v>282</v>
      </c>
      <c r="B24" s="565" t="s">
        <v>4599</v>
      </c>
      <c r="C24" s="561" t="s">
        <v>2543</v>
      </c>
      <c r="D24" s="75" t="s">
        <v>4600</v>
      </c>
      <c r="E24" s="75" t="s">
        <v>2234</v>
      </c>
      <c r="F24" s="562">
        <v>1500</v>
      </c>
      <c r="G24" s="566" t="s">
        <v>2510</v>
      </c>
      <c r="H24" s="567" t="s">
        <v>2510</v>
      </c>
      <c r="I24" s="561" t="s">
        <v>4602</v>
      </c>
      <c r="J24" s="576">
        <v>1997</v>
      </c>
      <c r="K24" s="577">
        <v>5</v>
      </c>
      <c r="L24" s="564" t="s">
        <v>2510</v>
      </c>
      <c r="M24" s="134" t="s">
        <v>2510</v>
      </c>
      <c r="N24" s="109" t="s">
        <v>635</v>
      </c>
      <c r="O24" s="123" t="s">
        <v>634</v>
      </c>
      <c r="P24" s="75" t="s">
        <v>634</v>
      </c>
      <c r="Q24" s="75" t="s">
        <v>634</v>
      </c>
      <c r="R24" s="575" t="s">
        <v>4603</v>
      </c>
      <c r="S24" s="104" t="s">
        <v>2179</v>
      </c>
      <c r="T24" s="104" t="s">
        <v>2179</v>
      </c>
      <c r="U24" s="124" t="s">
        <v>2184</v>
      </c>
      <c r="V24" s="125"/>
      <c r="W24" s="144"/>
    </row>
    <row r="25" spans="1:23" x14ac:dyDescent="0.2">
      <c r="A25" s="808" t="s">
        <v>2537</v>
      </c>
      <c r="B25" s="809"/>
      <c r="C25" s="809"/>
      <c r="D25" s="809"/>
      <c r="E25" s="809"/>
      <c r="F25" s="809"/>
      <c r="G25" s="809"/>
      <c r="H25" s="809"/>
      <c r="I25" s="809"/>
      <c r="J25" s="809"/>
      <c r="K25" s="809"/>
      <c r="L25" s="809"/>
      <c r="M25" s="809"/>
      <c r="N25" s="809"/>
      <c r="O25" s="809"/>
      <c r="P25" s="809"/>
      <c r="Q25" s="809"/>
      <c r="R25" s="809"/>
      <c r="S25" s="809"/>
      <c r="T25" s="809"/>
      <c r="U25" s="810"/>
    </row>
    <row r="26" spans="1:23" ht="51" x14ac:dyDescent="0.2">
      <c r="A26" s="111" t="s">
        <v>283</v>
      </c>
      <c r="B26" s="66" t="s">
        <v>2253</v>
      </c>
      <c r="C26" s="66" t="s">
        <v>2280</v>
      </c>
      <c r="D26" s="66" t="s">
        <v>2516</v>
      </c>
      <c r="E26" s="75" t="s">
        <v>2275</v>
      </c>
      <c r="F26" s="66">
        <v>1248</v>
      </c>
      <c r="G26" s="122">
        <v>1700</v>
      </c>
      <c r="H26" s="122">
        <v>2300</v>
      </c>
      <c r="I26" s="66" t="s">
        <v>2254</v>
      </c>
      <c r="J26" s="66">
        <v>2008</v>
      </c>
      <c r="K26" s="66">
        <v>2</v>
      </c>
      <c r="L26" s="167">
        <v>8600</v>
      </c>
      <c r="M26" s="165" t="s">
        <v>2353</v>
      </c>
      <c r="N26" s="109" t="s">
        <v>635</v>
      </c>
      <c r="O26" s="109" t="s">
        <v>635</v>
      </c>
      <c r="P26" s="109" t="s">
        <v>635</v>
      </c>
      <c r="Q26" s="109" t="s">
        <v>635</v>
      </c>
      <c r="R26" s="109" t="s">
        <v>4538</v>
      </c>
      <c r="S26" s="104" t="s">
        <v>2255</v>
      </c>
      <c r="T26" s="104" t="s">
        <v>2255</v>
      </c>
      <c r="U26" s="119"/>
    </row>
    <row r="27" spans="1:23" ht="51" x14ac:dyDescent="0.2">
      <c r="A27" s="111" t="s">
        <v>284</v>
      </c>
      <c r="B27" s="66" t="s">
        <v>2256</v>
      </c>
      <c r="C27" s="66" t="s">
        <v>2280</v>
      </c>
      <c r="D27" s="66" t="s">
        <v>2516</v>
      </c>
      <c r="E27" s="75" t="s">
        <v>2275</v>
      </c>
      <c r="F27" s="66">
        <v>1368</v>
      </c>
      <c r="G27" s="122">
        <v>610</v>
      </c>
      <c r="H27" s="122">
        <v>1680</v>
      </c>
      <c r="I27" s="66" t="s">
        <v>2257</v>
      </c>
      <c r="J27" s="66">
        <v>2019</v>
      </c>
      <c r="K27" s="66">
        <v>2</v>
      </c>
      <c r="L27" s="167">
        <v>37130</v>
      </c>
      <c r="M27" s="165" t="s">
        <v>2353</v>
      </c>
      <c r="N27" s="109" t="s">
        <v>635</v>
      </c>
      <c r="O27" s="109" t="s">
        <v>635</v>
      </c>
      <c r="P27" s="109" t="s">
        <v>635</v>
      </c>
      <c r="Q27" s="109" t="s">
        <v>635</v>
      </c>
      <c r="R27" s="109" t="s">
        <v>4539</v>
      </c>
      <c r="S27" s="104" t="s">
        <v>2255</v>
      </c>
      <c r="T27" s="104" t="s">
        <v>2255</v>
      </c>
      <c r="U27" s="119"/>
    </row>
    <row r="28" spans="1:23" x14ac:dyDescent="0.2">
      <c r="A28" s="799" t="s">
        <v>2538</v>
      </c>
      <c r="B28" s="800"/>
      <c r="C28" s="800"/>
      <c r="D28" s="800"/>
      <c r="E28" s="800"/>
      <c r="F28" s="800"/>
      <c r="G28" s="800"/>
      <c r="H28" s="800"/>
      <c r="I28" s="800"/>
      <c r="J28" s="800"/>
      <c r="K28" s="800"/>
      <c r="L28" s="800"/>
      <c r="M28" s="800"/>
      <c r="N28" s="800"/>
      <c r="O28" s="800"/>
      <c r="P28" s="800"/>
      <c r="Q28" s="800"/>
      <c r="R28" s="800"/>
      <c r="S28" s="800"/>
      <c r="T28" s="800"/>
      <c r="U28" s="801"/>
    </row>
    <row r="29" spans="1:23" ht="38.25" x14ac:dyDescent="0.2">
      <c r="A29" s="111" t="s">
        <v>285</v>
      </c>
      <c r="B29" s="136" t="s">
        <v>2258</v>
      </c>
      <c r="C29" s="75" t="s">
        <v>2495</v>
      </c>
      <c r="D29" s="75" t="s">
        <v>2514</v>
      </c>
      <c r="E29" s="75" t="s">
        <v>2275</v>
      </c>
      <c r="F29" s="112">
        <v>2198</v>
      </c>
      <c r="G29" s="156">
        <v>3500</v>
      </c>
      <c r="H29" s="156">
        <v>1178</v>
      </c>
      <c r="I29" s="112" t="s">
        <v>2259</v>
      </c>
      <c r="J29" s="112">
        <v>2016</v>
      </c>
      <c r="K29" s="112">
        <v>7</v>
      </c>
      <c r="L29" s="168">
        <v>51318</v>
      </c>
      <c r="M29" s="113" t="s">
        <v>2529</v>
      </c>
      <c r="N29" s="109" t="s">
        <v>635</v>
      </c>
      <c r="O29" s="109" t="s">
        <v>635</v>
      </c>
      <c r="P29" s="109" t="s">
        <v>635</v>
      </c>
      <c r="Q29" s="109" t="s">
        <v>635</v>
      </c>
      <c r="R29" s="109" t="s">
        <v>4540</v>
      </c>
      <c r="S29" s="104" t="s">
        <v>2260</v>
      </c>
      <c r="T29" s="104" t="s">
        <v>2260</v>
      </c>
      <c r="U29" s="119" t="s">
        <v>2261</v>
      </c>
    </row>
    <row r="30" spans="1:23" ht="38.25" x14ac:dyDescent="0.2">
      <c r="A30" s="111" t="s">
        <v>286</v>
      </c>
      <c r="B30" s="136" t="s">
        <v>2262</v>
      </c>
      <c r="C30" s="75" t="s">
        <v>2244</v>
      </c>
      <c r="D30" s="75" t="s">
        <v>2515</v>
      </c>
      <c r="E30" s="75" t="s">
        <v>2234</v>
      </c>
      <c r="F30" s="112">
        <v>1461</v>
      </c>
      <c r="G30" s="156">
        <v>1838</v>
      </c>
      <c r="H30" s="156">
        <v>521</v>
      </c>
      <c r="I30" s="112" t="s">
        <v>2263</v>
      </c>
      <c r="J30" s="112">
        <v>2016</v>
      </c>
      <c r="K30" s="112">
        <v>5</v>
      </c>
      <c r="L30" s="168">
        <v>32839</v>
      </c>
      <c r="M30" s="113" t="s">
        <v>2353</v>
      </c>
      <c r="N30" s="109" t="s">
        <v>635</v>
      </c>
      <c r="O30" s="109" t="s">
        <v>635</v>
      </c>
      <c r="P30" s="109" t="s">
        <v>635</v>
      </c>
      <c r="Q30" s="109" t="s">
        <v>635</v>
      </c>
      <c r="R30" s="109" t="s">
        <v>4541</v>
      </c>
      <c r="S30" s="104" t="s">
        <v>2260</v>
      </c>
      <c r="T30" s="104" t="s">
        <v>2260</v>
      </c>
      <c r="U30" s="119"/>
    </row>
    <row r="31" spans="1:23" ht="38.25" x14ac:dyDescent="0.2">
      <c r="A31" s="111" t="s">
        <v>287</v>
      </c>
      <c r="B31" s="136" t="s">
        <v>2265</v>
      </c>
      <c r="C31" s="75" t="s">
        <v>2198</v>
      </c>
      <c r="D31" s="75" t="s">
        <v>2264</v>
      </c>
      <c r="E31" s="75" t="s">
        <v>2318</v>
      </c>
      <c r="F31" s="142" t="s">
        <v>2510</v>
      </c>
      <c r="G31" s="156">
        <v>750</v>
      </c>
      <c r="H31" s="156">
        <v>600</v>
      </c>
      <c r="I31" s="112" t="s">
        <v>2266</v>
      </c>
      <c r="J31" s="112">
        <v>2010</v>
      </c>
      <c r="K31" s="142" t="s">
        <v>2510</v>
      </c>
      <c r="L31" s="167" t="s">
        <v>2510</v>
      </c>
      <c r="M31" s="134" t="s">
        <v>2510</v>
      </c>
      <c r="N31" s="109" t="s">
        <v>635</v>
      </c>
      <c r="O31" s="112" t="s">
        <v>634</v>
      </c>
      <c r="P31" s="112" t="s">
        <v>634</v>
      </c>
      <c r="Q31" s="112" t="s">
        <v>634</v>
      </c>
      <c r="R31" s="112" t="s">
        <v>4542</v>
      </c>
      <c r="S31" s="104" t="s">
        <v>2260</v>
      </c>
      <c r="T31" s="104" t="s">
        <v>2260</v>
      </c>
      <c r="U31" s="114"/>
    </row>
    <row r="32" spans="1:23" x14ac:dyDescent="0.2">
      <c r="A32" s="799" t="s">
        <v>2539</v>
      </c>
      <c r="B32" s="800"/>
      <c r="C32" s="800"/>
      <c r="D32" s="800"/>
      <c r="E32" s="800"/>
      <c r="F32" s="800"/>
      <c r="G32" s="800"/>
      <c r="H32" s="800"/>
      <c r="I32" s="800"/>
      <c r="J32" s="800"/>
      <c r="K32" s="800"/>
      <c r="L32" s="800"/>
      <c r="M32" s="800"/>
      <c r="N32" s="800"/>
      <c r="O32" s="800"/>
      <c r="P32" s="800"/>
      <c r="Q32" s="800"/>
      <c r="R32" s="800"/>
      <c r="S32" s="800"/>
      <c r="T32" s="800"/>
      <c r="U32" s="801"/>
    </row>
    <row r="33" spans="1:21" ht="38.25" x14ac:dyDescent="0.2">
      <c r="A33" s="63" t="s">
        <v>288</v>
      </c>
      <c r="B33" s="66" t="s">
        <v>2267</v>
      </c>
      <c r="C33" s="66" t="s">
        <v>2189</v>
      </c>
      <c r="D33" s="66" t="s">
        <v>2204</v>
      </c>
      <c r="E33" s="66" t="s">
        <v>2234</v>
      </c>
      <c r="F33" s="66">
        <v>1995</v>
      </c>
      <c r="G33" s="122">
        <v>3500</v>
      </c>
      <c r="H33" s="142" t="s">
        <v>2510</v>
      </c>
      <c r="I33" s="66" t="s">
        <v>2268</v>
      </c>
      <c r="J33" s="66">
        <v>2018</v>
      </c>
      <c r="K33" s="66">
        <v>9</v>
      </c>
      <c r="L33" s="167">
        <v>164230</v>
      </c>
      <c r="M33" s="165" t="s">
        <v>2353</v>
      </c>
      <c r="N33" s="109" t="s">
        <v>635</v>
      </c>
      <c r="O33" s="109" t="s">
        <v>635</v>
      </c>
      <c r="P33" s="66" t="s">
        <v>635</v>
      </c>
      <c r="Q33" s="66" t="s">
        <v>635</v>
      </c>
      <c r="R33" s="66" t="s">
        <v>4531</v>
      </c>
      <c r="S33" s="104" t="s">
        <v>2269</v>
      </c>
      <c r="T33" s="104" t="s">
        <v>2269</v>
      </c>
      <c r="U33" s="68"/>
    </row>
    <row r="34" spans="1:21" x14ac:dyDescent="0.2">
      <c r="A34" s="802" t="s">
        <v>2823</v>
      </c>
      <c r="B34" s="803"/>
      <c r="C34" s="803"/>
      <c r="D34" s="803"/>
      <c r="E34" s="803"/>
      <c r="F34" s="803"/>
      <c r="G34" s="803"/>
      <c r="H34" s="803"/>
      <c r="I34" s="803"/>
      <c r="J34" s="803"/>
      <c r="K34" s="803"/>
      <c r="L34" s="803"/>
      <c r="M34" s="803"/>
      <c r="N34" s="803"/>
      <c r="O34" s="803"/>
      <c r="P34" s="803"/>
      <c r="Q34" s="803"/>
      <c r="R34" s="803"/>
      <c r="S34" s="803"/>
      <c r="T34" s="803"/>
      <c r="U34" s="804"/>
    </row>
    <row r="35" spans="1:21" ht="51" x14ac:dyDescent="0.2">
      <c r="A35" s="108" t="s">
        <v>289</v>
      </c>
      <c r="B35" s="80" t="s">
        <v>2271</v>
      </c>
      <c r="C35" s="66" t="s">
        <v>2175</v>
      </c>
      <c r="D35" s="66" t="s">
        <v>2270</v>
      </c>
      <c r="E35" s="66" t="s">
        <v>2234</v>
      </c>
      <c r="F35" s="80">
        <v>1461</v>
      </c>
      <c r="G35" s="154">
        <v>1795</v>
      </c>
      <c r="H35" s="154">
        <v>547</v>
      </c>
      <c r="I35" s="80" t="s">
        <v>2272</v>
      </c>
      <c r="J35" s="80">
        <v>2008</v>
      </c>
      <c r="K35" s="80">
        <v>5</v>
      </c>
      <c r="L35" s="168">
        <v>12026</v>
      </c>
      <c r="M35" s="66" t="s">
        <v>2353</v>
      </c>
      <c r="N35" s="109" t="s">
        <v>635</v>
      </c>
      <c r="O35" s="109" t="s">
        <v>635</v>
      </c>
      <c r="P35" s="109" t="s">
        <v>635</v>
      </c>
      <c r="Q35" s="109" t="s">
        <v>635</v>
      </c>
      <c r="R35" s="109" t="s">
        <v>4543</v>
      </c>
      <c r="S35" s="104" t="s">
        <v>2273</v>
      </c>
      <c r="T35" s="104" t="s">
        <v>2273</v>
      </c>
      <c r="U35" s="119"/>
    </row>
    <row r="36" spans="1:21" ht="51" x14ac:dyDescent="0.2">
      <c r="A36" s="108" t="s">
        <v>290</v>
      </c>
      <c r="B36" s="66" t="s">
        <v>2276</v>
      </c>
      <c r="C36" s="66" t="s">
        <v>2175</v>
      </c>
      <c r="D36" s="66" t="s">
        <v>2274</v>
      </c>
      <c r="E36" s="66" t="s">
        <v>2275</v>
      </c>
      <c r="F36" s="66">
        <v>1461</v>
      </c>
      <c r="G36" s="122">
        <v>2200</v>
      </c>
      <c r="H36" s="122">
        <v>739</v>
      </c>
      <c r="I36" s="65" t="s">
        <v>2277</v>
      </c>
      <c r="J36" s="65">
        <v>2019</v>
      </c>
      <c r="K36" s="66">
        <v>5</v>
      </c>
      <c r="L36" s="168">
        <v>55959</v>
      </c>
      <c r="M36" s="66" t="s">
        <v>2353</v>
      </c>
      <c r="N36" s="109" t="s">
        <v>635</v>
      </c>
      <c r="O36" s="109" t="s">
        <v>635</v>
      </c>
      <c r="P36" s="109" t="s">
        <v>635</v>
      </c>
      <c r="Q36" s="109" t="s">
        <v>635</v>
      </c>
      <c r="R36" s="66" t="s">
        <v>4544</v>
      </c>
      <c r="S36" s="104" t="s">
        <v>2273</v>
      </c>
      <c r="T36" s="104" t="s">
        <v>2273</v>
      </c>
      <c r="U36" s="119"/>
    </row>
    <row r="37" spans="1:21" ht="51" x14ac:dyDescent="0.2">
      <c r="A37" s="108" t="s">
        <v>291</v>
      </c>
      <c r="B37" s="80" t="s">
        <v>2278</v>
      </c>
      <c r="C37" s="66" t="s">
        <v>2203</v>
      </c>
      <c r="D37" s="66" t="s">
        <v>2204</v>
      </c>
      <c r="E37" s="66" t="s">
        <v>2275</v>
      </c>
      <c r="F37" s="80">
        <v>2198</v>
      </c>
      <c r="G37" s="154">
        <v>2825</v>
      </c>
      <c r="H37" s="154">
        <v>1109</v>
      </c>
      <c r="I37" s="80" t="s">
        <v>2279</v>
      </c>
      <c r="J37" s="80">
        <v>2012</v>
      </c>
      <c r="K37" s="80">
        <v>3</v>
      </c>
      <c r="L37" s="168">
        <v>25901</v>
      </c>
      <c r="M37" s="66" t="s">
        <v>2529</v>
      </c>
      <c r="N37" s="109" t="s">
        <v>635</v>
      </c>
      <c r="O37" s="109" t="s">
        <v>635</v>
      </c>
      <c r="P37" s="109" t="s">
        <v>635</v>
      </c>
      <c r="Q37" s="109" t="s">
        <v>635</v>
      </c>
      <c r="R37" s="109" t="s">
        <v>4545</v>
      </c>
      <c r="S37" s="104" t="s">
        <v>2273</v>
      </c>
      <c r="T37" s="104" t="s">
        <v>2273</v>
      </c>
      <c r="U37" s="119"/>
    </row>
    <row r="38" spans="1:21" ht="51" x14ac:dyDescent="0.2">
      <c r="A38" s="108" t="s">
        <v>292</v>
      </c>
      <c r="B38" s="80" t="s">
        <v>2282</v>
      </c>
      <c r="C38" s="66" t="s">
        <v>2280</v>
      </c>
      <c r="D38" s="66" t="s">
        <v>2281</v>
      </c>
      <c r="E38" s="66" t="s">
        <v>2234</v>
      </c>
      <c r="F38" s="80">
        <v>1242</v>
      </c>
      <c r="G38" s="154">
        <v>1305</v>
      </c>
      <c r="H38" s="154">
        <v>443</v>
      </c>
      <c r="I38" s="80" t="s">
        <v>2283</v>
      </c>
      <c r="J38" s="80">
        <v>2011</v>
      </c>
      <c r="K38" s="80">
        <v>5</v>
      </c>
      <c r="L38" s="168">
        <v>9250</v>
      </c>
      <c r="M38" s="66" t="s">
        <v>2353</v>
      </c>
      <c r="N38" s="109" t="s">
        <v>635</v>
      </c>
      <c r="O38" s="109" t="s">
        <v>635</v>
      </c>
      <c r="P38" s="109" t="s">
        <v>635</v>
      </c>
      <c r="Q38" s="109" t="s">
        <v>635</v>
      </c>
      <c r="R38" s="109" t="s">
        <v>4546</v>
      </c>
      <c r="S38" s="104" t="s">
        <v>2273</v>
      </c>
      <c r="T38" s="104" t="s">
        <v>2273</v>
      </c>
      <c r="U38" s="119"/>
    </row>
    <row r="39" spans="1:21" ht="51" x14ac:dyDescent="0.2">
      <c r="A39" s="108" t="s">
        <v>293</v>
      </c>
      <c r="B39" s="80" t="s">
        <v>2284</v>
      </c>
      <c r="C39" s="66" t="s">
        <v>2280</v>
      </c>
      <c r="D39" s="66" t="s">
        <v>2281</v>
      </c>
      <c r="E39" s="66" t="s">
        <v>2234</v>
      </c>
      <c r="F39" s="80">
        <v>1242</v>
      </c>
      <c r="G39" s="154">
        <v>1305</v>
      </c>
      <c r="H39" s="154">
        <v>443</v>
      </c>
      <c r="I39" s="80" t="s">
        <v>2285</v>
      </c>
      <c r="J39" s="80">
        <v>2011</v>
      </c>
      <c r="K39" s="80">
        <v>5</v>
      </c>
      <c r="L39" s="168">
        <v>9652</v>
      </c>
      <c r="M39" s="66" t="s">
        <v>2353</v>
      </c>
      <c r="N39" s="109" t="s">
        <v>635</v>
      </c>
      <c r="O39" s="109" t="s">
        <v>635</v>
      </c>
      <c r="P39" s="109" t="s">
        <v>635</v>
      </c>
      <c r="Q39" s="109" t="s">
        <v>635</v>
      </c>
      <c r="R39" s="109" t="s">
        <v>4546</v>
      </c>
      <c r="S39" s="104" t="s">
        <v>2273</v>
      </c>
      <c r="T39" s="104" t="s">
        <v>2273</v>
      </c>
      <c r="U39" s="119"/>
    </row>
    <row r="40" spans="1:21" ht="51" x14ac:dyDescent="0.2">
      <c r="A40" s="108" t="s">
        <v>294</v>
      </c>
      <c r="B40" s="80" t="s">
        <v>2286</v>
      </c>
      <c r="C40" s="66" t="s">
        <v>2175</v>
      </c>
      <c r="D40" s="66" t="s">
        <v>2270</v>
      </c>
      <c r="E40" s="66" t="s">
        <v>2234</v>
      </c>
      <c r="F40" s="80">
        <v>1332</v>
      </c>
      <c r="G40" s="154">
        <v>1834</v>
      </c>
      <c r="H40" s="154">
        <v>502</v>
      </c>
      <c r="I40" s="80" t="s">
        <v>2287</v>
      </c>
      <c r="J40" s="80">
        <v>2019</v>
      </c>
      <c r="K40" s="80">
        <v>5</v>
      </c>
      <c r="L40" s="168">
        <v>71614</v>
      </c>
      <c r="M40" s="66" t="s">
        <v>2353</v>
      </c>
      <c r="N40" s="109" t="s">
        <v>635</v>
      </c>
      <c r="O40" s="109" t="s">
        <v>635</v>
      </c>
      <c r="P40" s="109" t="s">
        <v>635</v>
      </c>
      <c r="Q40" s="109" t="s">
        <v>635</v>
      </c>
      <c r="R40" s="109" t="s">
        <v>4547</v>
      </c>
      <c r="S40" s="104" t="s">
        <v>2273</v>
      </c>
      <c r="T40" s="104" t="s">
        <v>2273</v>
      </c>
      <c r="U40" s="106"/>
    </row>
    <row r="41" spans="1:21" ht="51" x14ac:dyDescent="0.2">
      <c r="A41" s="108" t="s">
        <v>295</v>
      </c>
      <c r="B41" s="80" t="s">
        <v>2289</v>
      </c>
      <c r="C41" s="66" t="s">
        <v>2219</v>
      </c>
      <c r="D41" s="66" t="s">
        <v>2288</v>
      </c>
      <c r="E41" s="66" t="s">
        <v>4598</v>
      </c>
      <c r="F41" s="80">
        <v>11100</v>
      </c>
      <c r="G41" s="154">
        <v>16000</v>
      </c>
      <c r="H41" s="154">
        <v>4900</v>
      </c>
      <c r="I41" s="80" t="s">
        <v>2290</v>
      </c>
      <c r="J41" s="80">
        <v>2000</v>
      </c>
      <c r="K41" s="80">
        <v>3</v>
      </c>
      <c r="L41" s="167" t="s">
        <v>2510</v>
      </c>
      <c r="M41" s="134" t="s">
        <v>2510</v>
      </c>
      <c r="N41" s="109" t="s">
        <v>635</v>
      </c>
      <c r="O41" s="80" t="s">
        <v>634</v>
      </c>
      <c r="P41" s="109" t="s">
        <v>635</v>
      </c>
      <c r="Q41" s="80" t="s">
        <v>634</v>
      </c>
      <c r="R41" s="80" t="s">
        <v>4548</v>
      </c>
      <c r="S41" s="104" t="s">
        <v>2273</v>
      </c>
      <c r="T41" s="104" t="s">
        <v>2273</v>
      </c>
      <c r="U41" s="120"/>
    </row>
    <row r="42" spans="1:21" ht="51" x14ac:dyDescent="0.2">
      <c r="A42" s="108" t="s">
        <v>296</v>
      </c>
      <c r="B42" s="80" t="s">
        <v>2292</v>
      </c>
      <c r="C42" s="66" t="s">
        <v>2175</v>
      </c>
      <c r="D42" s="66" t="s">
        <v>2291</v>
      </c>
      <c r="E42" s="66" t="s">
        <v>2275</v>
      </c>
      <c r="F42" s="80">
        <v>1995</v>
      </c>
      <c r="G42" s="154">
        <v>2965</v>
      </c>
      <c r="H42" s="154">
        <v>1091</v>
      </c>
      <c r="I42" s="80" t="s">
        <v>2293</v>
      </c>
      <c r="J42" s="80">
        <v>2011</v>
      </c>
      <c r="K42" s="80">
        <v>6</v>
      </c>
      <c r="L42" s="168">
        <v>26331</v>
      </c>
      <c r="M42" s="66" t="s">
        <v>2353</v>
      </c>
      <c r="N42" s="109" t="s">
        <v>635</v>
      </c>
      <c r="O42" s="109" t="s">
        <v>635</v>
      </c>
      <c r="P42" s="109" t="s">
        <v>635</v>
      </c>
      <c r="Q42" s="109" t="s">
        <v>635</v>
      </c>
      <c r="R42" s="109" t="s">
        <v>4549</v>
      </c>
      <c r="S42" s="104" t="s">
        <v>2273</v>
      </c>
      <c r="T42" s="104" t="s">
        <v>2273</v>
      </c>
      <c r="U42" s="119"/>
    </row>
    <row r="43" spans="1:21" ht="51" x14ac:dyDescent="0.2">
      <c r="A43" s="108" t="s">
        <v>297</v>
      </c>
      <c r="B43" s="80" t="s">
        <v>2296</v>
      </c>
      <c r="C43" s="66" t="s">
        <v>2294</v>
      </c>
      <c r="D43" s="66" t="s">
        <v>2295</v>
      </c>
      <c r="E43" s="66" t="s">
        <v>2512</v>
      </c>
      <c r="F43" s="80">
        <v>3920</v>
      </c>
      <c r="G43" s="154">
        <v>11990</v>
      </c>
      <c r="H43" s="154">
        <v>5910</v>
      </c>
      <c r="I43" s="80" t="s">
        <v>2297</v>
      </c>
      <c r="J43" s="80">
        <v>2005</v>
      </c>
      <c r="K43" s="80">
        <v>3</v>
      </c>
      <c r="L43" s="168">
        <v>34785</v>
      </c>
      <c r="M43" s="66" t="s">
        <v>2353</v>
      </c>
      <c r="N43" s="109" t="s">
        <v>635</v>
      </c>
      <c r="O43" s="109" t="s">
        <v>635</v>
      </c>
      <c r="P43" s="109" t="s">
        <v>635</v>
      </c>
      <c r="Q43" s="80" t="s">
        <v>634</v>
      </c>
      <c r="R43" s="80" t="s">
        <v>4550</v>
      </c>
      <c r="S43" s="104" t="s">
        <v>2273</v>
      </c>
      <c r="T43" s="104" t="s">
        <v>2273</v>
      </c>
      <c r="U43" s="120"/>
    </row>
    <row r="44" spans="1:21" ht="51" x14ac:dyDescent="0.2">
      <c r="A44" s="108" t="s">
        <v>298</v>
      </c>
      <c r="B44" s="80" t="s">
        <v>2299</v>
      </c>
      <c r="C44" s="66" t="s">
        <v>2294</v>
      </c>
      <c r="D44" s="66" t="s">
        <v>2298</v>
      </c>
      <c r="E44" s="66" t="s">
        <v>2513</v>
      </c>
      <c r="F44" s="80">
        <v>3920</v>
      </c>
      <c r="G44" s="154">
        <v>11990</v>
      </c>
      <c r="H44" s="154">
        <v>6880</v>
      </c>
      <c r="I44" s="80" t="s">
        <v>2300</v>
      </c>
      <c r="J44" s="80">
        <v>2005</v>
      </c>
      <c r="K44" s="80">
        <v>3</v>
      </c>
      <c r="L44" s="167">
        <v>41290</v>
      </c>
      <c r="M44" s="165" t="s">
        <v>2353</v>
      </c>
      <c r="N44" s="109" t="s">
        <v>635</v>
      </c>
      <c r="O44" s="109" t="s">
        <v>635</v>
      </c>
      <c r="P44" s="109" t="s">
        <v>635</v>
      </c>
      <c r="Q44" s="80" t="s">
        <v>634</v>
      </c>
      <c r="R44" s="80" t="s">
        <v>4551</v>
      </c>
      <c r="S44" s="104" t="s">
        <v>2273</v>
      </c>
      <c r="T44" s="104" t="s">
        <v>2273</v>
      </c>
      <c r="U44" s="120"/>
    </row>
    <row r="45" spans="1:21" ht="51" x14ac:dyDescent="0.2">
      <c r="A45" s="108" t="s">
        <v>299</v>
      </c>
      <c r="B45" s="80" t="s">
        <v>2182</v>
      </c>
      <c r="C45" s="66" t="s">
        <v>2301</v>
      </c>
      <c r="D45" s="66" t="s">
        <v>2302</v>
      </c>
      <c r="E45" s="66" t="s">
        <v>2303</v>
      </c>
      <c r="F45" s="130"/>
      <c r="G45" s="155"/>
      <c r="H45" s="155"/>
      <c r="I45" s="80">
        <v>5210013</v>
      </c>
      <c r="J45" s="80">
        <v>2005</v>
      </c>
      <c r="K45" s="80">
        <v>1</v>
      </c>
      <c r="L45" s="167" t="s">
        <v>2510</v>
      </c>
      <c r="M45" s="134" t="s">
        <v>2510</v>
      </c>
      <c r="N45" s="109" t="s">
        <v>635</v>
      </c>
      <c r="O45" s="80" t="s">
        <v>634</v>
      </c>
      <c r="P45" s="80" t="s">
        <v>635</v>
      </c>
      <c r="Q45" s="80" t="s">
        <v>634</v>
      </c>
      <c r="R45" s="80" t="s">
        <v>4552</v>
      </c>
      <c r="S45" s="104" t="s">
        <v>2273</v>
      </c>
      <c r="T45" s="104" t="s">
        <v>2273</v>
      </c>
      <c r="U45" s="120"/>
    </row>
    <row r="46" spans="1:21" ht="51" x14ac:dyDescent="0.2">
      <c r="A46" s="108" t="s">
        <v>300</v>
      </c>
      <c r="B46" s="80" t="s">
        <v>2182</v>
      </c>
      <c r="C46" s="66" t="s">
        <v>2301</v>
      </c>
      <c r="D46" s="66" t="s">
        <v>2304</v>
      </c>
      <c r="E46" s="66" t="s">
        <v>2303</v>
      </c>
      <c r="F46" s="130"/>
      <c r="G46" s="155"/>
      <c r="H46" s="155"/>
      <c r="I46" s="80">
        <v>5210012</v>
      </c>
      <c r="J46" s="80">
        <v>1997</v>
      </c>
      <c r="K46" s="80">
        <v>1</v>
      </c>
      <c r="L46" s="167" t="s">
        <v>2510</v>
      </c>
      <c r="M46" s="134" t="s">
        <v>2510</v>
      </c>
      <c r="N46" s="109" t="s">
        <v>635</v>
      </c>
      <c r="O46" s="80" t="s">
        <v>634</v>
      </c>
      <c r="P46" s="80" t="s">
        <v>635</v>
      </c>
      <c r="Q46" s="80" t="s">
        <v>634</v>
      </c>
      <c r="R46" s="80" t="s">
        <v>4552</v>
      </c>
      <c r="S46" s="104" t="s">
        <v>2273</v>
      </c>
      <c r="T46" s="104" t="s">
        <v>2273</v>
      </c>
      <c r="U46" s="120"/>
    </row>
    <row r="47" spans="1:21" ht="51" x14ac:dyDescent="0.2">
      <c r="A47" s="108" t="s">
        <v>301</v>
      </c>
      <c r="B47" s="80" t="s">
        <v>2305</v>
      </c>
      <c r="C47" s="66" t="s">
        <v>2175</v>
      </c>
      <c r="D47" s="66" t="s">
        <v>2291</v>
      </c>
      <c r="E47" s="66" t="s">
        <v>2275</v>
      </c>
      <c r="F47" s="80">
        <v>1995</v>
      </c>
      <c r="G47" s="154">
        <v>3030</v>
      </c>
      <c r="H47" s="154">
        <v>1100</v>
      </c>
      <c r="I47" s="80" t="s">
        <v>2306</v>
      </c>
      <c r="J47" s="80">
        <v>2014</v>
      </c>
      <c r="K47" s="80">
        <v>6</v>
      </c>
      <c r="L47" s="167">
        <v>39720</v>
      </c>
      <c r="M47" s="165" t="s">
        <v>2353</v>
      </c>
      <c r="N47" s="109" t="s">
        <v>635</v>
      </c>
      <c r="O47" s="109" t="s">
        <v>635</v>
      </c>
      <c r="P47" s="109" t="s">
        <v>635</v>
      </c>
      <c r="Q47" s="109" t="s">
        <v>635</v>
      </c>
      <c r="R47" s="109" t="s">
        <v>4553</v>
      </c>
      <c r="S47" s="104" t="s">
        <v>2273</v>
      </c>
      <c r="T47" s="104" t="s">
        <v>2273</v>
      </c>
      <c r="U47" s="110" t="s">
        <v>2218</v>
      </c>
    </row>
    <row r="48" spans="1:21" ht="51" x14ac:dyDescent="0.2">
      <c r="A48" s="108" t="s">
        <v>302</v>
      </c>
      <c r="B48" s="80" t="s">
        <v>2310</v>
      </c>
      <c r="C48" s="66" t="s">
        <v>2307</v>
      </c>
      <c r="D48" s="66" t="s">
        <v>2308</v>
      </c>
      <c r="E48" s="66" t="s">
        <v>2309</v>
      </c>
      <c r="F48" s="80">
        <v>11946</v>
      </c>
      <c r="G48" s="154">
        <v>26000</v>
      </c>
      <c r="H48" s="154">
        <v>10900</v>
      </c>
      <c r="I48" s="80" t="s">
        <v>2311</v>
      </c>
      <c r="J48" s="80">
        <v>2006</v>
      </c>
      <c r="K48" s="80">
        <v>3</v>
      </c>
      <c r="L48" s="167">
        <v>267800</v>
      </c>
      <c r="M48" s="165" t="s">
        <v>2353</v>
      </c>
      <c r="N48" s="109" t="s">
        <v>635</v>
      </c>
      <c r="O48" s="109" t="s">
        <v>635</v>
      </c>
      <c r="P48" s="109" t="s">
        <v>635</v>
      </c>
      <c r="Q48" s="80" t="s">
        <v>634</v>
      </c>
      <c r="R48" s="80" t="s">
        <v>4554</v>
      </c>
      <c r="S48" s="104" t="s">
        <v>2273</v>
      </c>
      <c r="T48" s="104" t="s">
        <v>2273</v>
      </c>
      <c r="U48" s="120"/>
    </row>
    <row r="49" spans="1:23" ht="51" x14ac:dyDescent="0.2">
      <c r="A49" s="108" t="s">
        <v>303</v>
      </c>
      <c r="B49" s="80" t="s">
        <v>2313</v>
      </c>
      <c r="C49" s="66" t="s">
        <v>2208</v>
      </c>
      <c r="D49" s="66" t="s">
        <v>2312</v>
      </c>
      <c r="E49" s="66" t="s">
        <v>2275</v>
      </c>
      <c r="F49" s="80">
        <v>2299</v>
      </c>
      <c r="G49" s="154">
        <v>3500</v>
      </c>
      <c r="H49" s="154">
        <v>1280</v>
      </c>
      <c r="I49" s="80" t="s">
        <v>2314</v>
      </c>
      <c r="J49" s="80">
        <v>2017</v>
      </c>
      <c r="K49" s="80">
        <v>2</v>
      </c>
      <c r="L49" s="167">
        <v>83850</v>
      </c>
      <c r="M49" s="165" t="s">
        <v>2353</v>
      </c>
      <c r="N49" s="109" t="s">
        <v>635</v>
      </c>
      <c r="O49" s="109" t="s">
        <v>635</v>
      </c>
      <c r="P49" s="109" t="s">
        <v>635</v>
      </c>
      <c r="Q49" s="80" t="s">
        <v>634</v>
      </c>
      <c r="R49" s="80" t="s">
        <v>4555</v>
      </c>
      <c r="S49" s="104" t="s">
        <v>2273</v>
      </c>
      <c r="T49" s="104" t="s">
        <v>2273</v>
      </c>
      <c r="U49" s="120"/>
    </row>
    <row r="50" spans="1:23" ht="51" x14ac:dyDescent="0.2">
      <c r="A50" s="108" t="s">
        <v>304</v>
      </c>
      <c r="B50" s="80" t="s">
        <v>2182</v>
      </c>
      <c r="C50" s="66" t="s">
        <v>2315</v>
      </c>
      <c r="D50" s="66" t="s">
        <v>2316</v>
      </c>
      <c r="E50" s="66" t="s">
        <v>2511</v>
      </c>
      <c r="F50" s="131"/>
      <c r="G50" s="158"/>
      <c r="H50" s="158"/>
      <c r="I50" s="131"/>
      <c r="J50" s="131"/>
      <c r="K50" s="80">
        <v>1</v>
      </c>
      <c r="L50" s="167" t="s">
        <v>2510</v>
      </c>
      <c r="M50" s="134" t="s">
        <v>2510</v>
      </c>
      <c r="N50" s="109" t="s">
        <v>635</v>
      </c>
      <c r="O50" s="80" t="s">
        <v>634</v>
      </c>
      <c r="P50" s="80" t="s">
        <v>635</v>
      </c>
      <c r="Q50" s="80" t="s">
        <v>634</v>
      </c>
      <c r="R50" s="80" t="s">
        <v>4556</v>
      </c>
      <c r="S50" s="104" t="s">
        <v>2273</v>
      </c>
      <c r="T50" s="104" t="s">
        <v>2273</v>
      </c>
      <c r="U50" s="120"/>
    </row>
    <row r="51" spans="1:23" ht="51" x14ac:dyDescent="0.2">
      <c r="A51" s="108" t="s">
        <v>305</v>
      </c>
      <c r="B51" s="80" t="s">
        <v>2319</v>
      </c>
      <c r="C51" s="66" t="s">
        <v>2198</v>
      </c>
      <c r="D51" s="66" t="s">
        <v>2317</v>
      </c>
      <c r="E51" s="66" t="s">
        <v>2318</v>
      </c>
      <c r="F51" s="151" t="s">
        <v>2510</v>
      </c>
      <c r="G51" s="154">
        <v>2700</v>
      </c>
      <c r="H51" s="154">
        <v>2065</v>
      </c>
      <c r="I51" s="80" t="s">
        <v>2320</v>
      </c>
      <c r="J51" s="80">
        <v>2015</v>
      </c>
      <c r="K51" s="151" t="s">
        <v>2510</v>
      </c>
      <c r="L51" s="167">
        <v>10100</v>
      </c>
      <c r="M51" s="165" t="s">
        <v>2353</v>
      </c>
      <c r="N51" s="109" t="s">
        <v>635</v>
      </c>
      <c r="O51" s="109" t="s">
        <v>635</v>
      </c>
      <c r="P51" s="80" t="s">
        <v>634</v>
      </c>
      <c r="Q51" s="80" t="s">
        <v>634</v>
      </c>
      <c r="R51" s="80" t="s">
        <v>4557</v>
      </c>
      <c r="S51" s="104" t="s">
        <v>2273</v>
      </c>
      <c r="T51" s="104" t="s">
        <v>2273</v>
      </c>
      <c r="U51" s="120"/>
    </row>
    <row r="52" spans="1:23" ht="51" x14ac:dyDescent="0.2">
      <c r="A52" s="108" t="s">
        <v>306</v>
      </c>
      <c r="B52" s="80" t="s">
        <v>2182</v>
      </c>
      <c r="C52" s="66" t="s">
        <v>2321</v>
      </c>
      <c r="D52" s="66" t="s">
        <v>2322</v>
      </c>
      <c r="E52" s="66" t="s">
        <v>2303</v>
      </c>
      <c r="F52" s="151" t="s">
        <v>2510</v>
      </c>
      <c r="G52" s="154">
        <v>3500</v>
      </c>
      <c r="H52" s="151" t="s">
        <v>2510</v>
      </c>
      <c r="I52" s="80" t="s">
        <v>2323</v>
      </c>
      <c r="J52" s="80">
        <v>2017</v>
      </c>
      <c r="K52" s="80">
        <v>1</v>
      </c>
      <c r="L52" s="167">
        <v>303290</v>
      </c>
      <c r="M52" s="165" t="s">
        <v>2353</v>
      </c>
      <c r="N52" s="109" t="s">
        <v>635</v>
      </c>
      <c r="O52" s="109" t="s">
        <v>635</v>
      </c>
      <c r="P52" s="109" t="s">
        <v>635</v>
      </c>
      <c r="Q52" s="109" t="s">
        <v>634</v>
      </c>
      <c r="R52" s="109" t="s">
        <v>4558</v>
      </c>
      <c r="S52" s="104" t="s">
        <v>2273</v>
      </c>
      <c r="T52" s="104" t="s">
        <v>2273</v>
      </c>
      <c r="U52" s="110"/>
    </row>
    <row r="53" spans="1:23" s="145" customFormat="1" ht="51" x14ac:dyDescent="0.2">
      <c r="A53" s="108" t="s">
        <v>307</v>
      </c>
      <c r="B53" s="80" t="s">
        <v>2324</v>
      </c>
      <c r="C53" s="66" t="s">
        <v>2175</v>
      </c>
      <c r="D53" s="66" t="s">
        <v>2291</v>
      </c>
      <c r="E53" s="66" t="s">
        <v>2275</v>
      </c>
      <c r="F53" s="80">
        <v>1598</v>
      </c>
      <c r="G53" s="154">
        <v>2800</v>
      </c>
      <c r="H53" s="154">
        <v>958</v>
      </c>
      <c r="I53" s="80" t="s">
        <v>2325</v>
      </c>
      <c r="J53" s="80">
        <v>2018</v>
      </c>
      <c r="K53" s="80">
        <v>3</v>
      </c>
      <c r="L53" s="167">
        <v>64200</v>
      </c>
      <c r="M53" s="165" t="s">
        <v>2353</v>
      </c>
      <c r="N53" s="109" t="s">
        <v>635</v>
      </c>
      <c r="O53" s="109" t="s">
        <v>635</v>
      </c>
      <c r="P53" s="109" t="s">
        <v>635</v>
      </c>
      <c r="Q53" s="109" t="s">
        <v>635</v>
      </c>
      <c r="R53" s="109" t="s">
        <v>4559</v>
      </c>
      <c r="S53" s="104" t="s">
        <v>2273</v>
      </c>
      <c r="T53" s="104" t="s">
        <v>2273</v>
      </c>
      <c r="U53" s="106"/>
      <c r="V53" s="115"/>
      <c r="W53" s="144"/>
    </row>
    <row r="54" spans="1:23" s="145" customFormat="1" ht="51" x14ac:dyDescent="0.2">
      <c r="A54" s="108" t="s">
        <v>308</v>
      </c>
      <c r="B54" s="80" t="s">
        <v>2327</v>
      </c>
      <c r="C54" s="66" t="s">
        <v>2175</v>
      </c>
      <c r="D54" s="66" t="s">
        <v>2326</v>
      </c>
      <c r="E54" s="66" t="s">
        <v>2275</v>
      </c>
      <c r="F54" s="80">
        <v>1598</v>
      </c>
      <c r="G54" s="154">
        <v>2800</v>
      </c>
      <c r="H54" s="154">
        <v>958</v>
      </c>
      <c r="I54" s="80" t="s">
        <v>2328</v>
      </c>
      <c r="J54" s="80">
        <v>2018</v>
      </c>
      <c r="K54" s="80">
        <v>3</v>
      </c>
      <c r="L54" s="167">
        <v>64200</v>
      </c>
      <c r="M54" s="165" t="s">
        <v>2353</v>
      </c>
      <c r="N54" s="109" t="s">
        <v>635</v>
      </c>
      <c r="O54" s="109" t="s">
        <v>635</v>
      </c>
      <c r="P54" s="109" t="s">
        <v>635</v>
      </c>
      <c r="Q54" s="109" t="s">
        <v>635</v>
      </c>
      <c r="R54" s="109" t="s">
        <v>4559</v>
      </c>
      <c r="S54" s="104" t="s">
        <v>2273</v>
      </c>
      <c r="T54" s="104" t="s">
        <v>2273</v>
      </c>
      <c r="U54" s="106"/>
      <c r="V54" s="115"/>
      <c r="W54" s="144"/>
    </row>
    <row r="55" spans="1:23" x14ac:dyDescent="0.2">
      <c r="A55" s="805" t="s">
        <v>2822</v>
      </c>
      <c r="B55" s="806"/>
      <c r="C55" s="806"/>
      <c r="D55" s="806"/>
      <c r="E55" s="806"/>
      <c r="F55" s="806"/>
      <c r="G55" s="806"/>
      <c r="H55" s="806"/>
      <c r="I55" s="806"/>
      <c r="J55" s="806"/>
      <c r="K55" s="806"/>
      <c r="L55" s="806"/>
      <c r="M55" s="806"/>
      <c r="N55" s="806"/>
      <c r="O55" s="806"/>
      <c r="P55" s="806"/>
      <c r="Q55" s="806"/>
      <c r="R55" s="806"/>
      <c r="S55" s="806"/>
      <c r="T55" s="806"/>
      <c r="U55" s="807"/>
    </row>
    <row r="56" spans="1:23" ht="51" x14ac:dyDescent="0.2">
      <c r="A56" s="121" t="s">
        <v>309</v>
      </c>
      <c r="B56" s="109" t="s">
        <v>2331</v>
      </c>
      <c r="C56" s="109" t="s">
        <v>2329</v>
      </c>
      <c r="D56" s="75" t="s">
        <v>2330</v>
      </c>
      <c r="E56" s="649" t="s">
        <v>4655</v>
      </c>
      <c r="F56" s="151" t="s">
        <v>2510</v>
      </c>
      <c r="G56" s="648">
        <v>3500</v>
      </c>
      <c r="H56" s="151" t="s">
        <v>2510</v>
      </c>
      <c r="I56" s="109" t="s">
        <v>2332</v>
      </c>
      <c r="J56" s="122">
        <v>1991</v>
      </c>
      <c r="K56" s="117">
        <v>2</v>
      </c>
      <c r="L56" s="167" t="s">
        <v>2510</v>
      </c>
      <c r="M56" s="134" t="s">
        <v>2510</v>
      </c>
      <c r="N56" s="109" t="s">
        <v>635</v>
      </c>
      <c r="O56" s="75" t="s">
        <v>634</v>
      </c>
      <c r="P56" s="75" t="s">
        <v>635</v>
      </c>
      <c r="Q56" s="75" t="s">
        <v>634</v>
      </c>
      <c r="R56" s="75" t="s">
        <v>4519</v>
      </c>
      <c r="S56" s="105" t="s">
        <v>2333</v>
      </c>
      <c r="T56" s="105" t="s">
        <v>2333</v>
      </c>
      <c r="U56" s="68" t="s">
        <v>2334</v>
      </c>
    </row>
    <row r="57" spans="1:23" ht="51" x14ac:dyDescent="0.2">
      <c r="A57" s="121" t="s">
        <v>310</v>
      </c>
      <c r="B57" s="109" t="s">
        <v>2338</v>
      </c>
      <c r="C57" s="109" t="s">
        <v>2335</v>
      </c>
      <c r="D57" s="75" t="s">
        <v>2336</v>
      </c>
      <c r="E57" s="75" t="s">
        <v>2508</v>
      </c>
      <c r="F57" s="122">
        <v>6374</v>
      </c>
      <c r="G57" s="157">
        <v>26000</v>
      </c>
      <c r="H57" s="122">
        <v>10835</v>
      </c>
      <c r="I57" s="109" t="s">
        <v>2339</v>
      </c>
      <c r="J57" s="122">
        <v>2005</v>
      </c>
      <c r="K57" s="117">
        <v>3</v>
      </c>
      <c r="L57" s="167" t="s">
        <v>2510</v>
      </c>
      <c r="M57" s="134" t="s">
        <v>2510</v>
      </c>
      <c r="N57" s="109" t="s">
        <v>635</v>
      </c>
      <c r="O57" s="123" t="s">
        <v>634</v>
      </c>
      <c r="P57" s="75" t="s">
        <v>635</v>
      </c>
      <c r="Q57" s="75" t="s">
        <v>634</v>
      </c>
      <c r="R57" s="75" t="s">
        <v>4543</v>
      </c>
      <c r="S57" s="105" t="s">
        <v>2333</v>
      </c>
      <c r="T57" s="105" t="s">
        <v>2333</v>
      </c>
      <c r="U57" s="110"/>
    </row>
    <row r="58" spans="1:23" ht="51" x14ac:dyDescent="0.2">
      <c r="A58" s="121" t="s">
        <v>311</v>
      </c>
      <c r="B58" s="109" t="s">
        <v>2342</v>
      </c>
      <c r="C58" s="109" t="s">
        <v>2340</v>
      </c>
      <c r="D58" s="75">
        <v>4</v>
      </c>
      <c r="E58" s="75" t="s">
        <v>2341</v>
      </c>
      <c r="F58" s="153" t="s">
        <v>2510</v>
      </c>
      <c r="G58" s="157">
        <v>1101</v>
      </c>
      <c r="H58" s="122">
        <v>2000</v>
      </c>
      <c r="I58" s="109" t="s">
        <v>2343</v>
      </c>
      <c r="J58" s="122">
        <v>2018</v>
      </c>
      <c r="K58" s="152" t="s">
        <v>2510</v>
      </c>
      <c r="L58" s="167" t="s">
        <v>2510</v>
      </c>
      <c r="M58" s="134" t="s">
        <v>2510</v>
      </c>
      <c r="N58" s="109" t="s">
        <v>635</v>
      </c>
      <c r="O58" s="123" t="s">
        <v>634</v>
      </c>
      <c r="P58" s="75" t="s">
        <v>634</v>
      </c>
      <c r="Q58" s="75" t="s">
        <v>634</v>
      </c>
      <c r="R58" s="75" t="s">
        <v>4560</v>
      </c>
      <c r="S58" s="105" t="s">
        <v>2333</v>
      </c>
      <c r="T58" s="105" t="s">
        <v>2333</v>
      </c>
      <c r="U58" s="110"/>
    </row>
    <row r="59" spans="1:23" ht="51" x14ac:dyDescent="0.2">
      <c r="A59" s="121" t="s">
        <v>312</v>
      </c>
      <c r="B59" s="109" t="s">
        <v>2345</v>
      </c>
      <c r="C59" s="109" t="s">
        <v>2186</v>
      </c>
      <c r="D59" s="75" t="s">
        <v>2344</v>
      </c>
      <c r="E59" s="75" t="s">
        <v>2275</v>
      </c>
      <c r="F59" s="122">
        <v>1896</v>
      </c>
      <c r="G59" s="157">
        <v>2575</v>
      </c>
      <c r="H59" s="122">
        <v>995</v>
      </c>
      <c r="I59" s="109" t="s">
        <v>2346</v>
      </c>
      <c r="J59" s="122">
        <v>1998</v>
      </c>
      <c r="K59" s="117">
        <v>2</v>
      </c>
      <c r="L59" s="167" t="s">
        <v>2510</v>
      </c>
      <c r="M59" s="134" t="s">
        <v>2510</v>
      </c>
      <c r="N59" s="109" t="s">
        <v>635</v>
      </c>
      <c r="O59" s="123" t="s">
        <v>634</v>
      </c>
      <c r="P59" s="75" t="s">
        <v>635</v>
      </c>
      <c r="Q59" s="75" t="s">
        <v>634</v>
      </c>
      <c r="R59" s="75" t="s">
        <v>4561</v>
      </c>
      <c r="S59" s="105" t="s">
        <v>2333</v>
      </c>
      <c r="T59" s="105" t="s">
        <v>2333</v>
      </c>
      <c r="U59" s="110"/>
    </row>
    <row r="60" spans="1:23" ht="51" x14ac:dyDescent="0.2">
      <c r="A60" s="121" t="s">
        <v>313</v>
      </c>
      <c r="B60" s="109" t="s">
        <v>2348</v>
      </c>
      <c r="C60" s="109" t="s">
        <v>2186</v>
      </c>
      <c r="D60" s="75" t="s">
        <v>2347</v>
      </c>
      <c r="E60" s="75" t="s">
        <v>2275</v>
      </c>
      <c r="F60" s="122">
        <v>2459</v>
      </c>
      <c r="G60" s="157">
        <v>3500</v>
      </c>
      <c r="H60" s="122">
        <v>1125</v>
      </c>
      <c r="I60" s="109" t="s">
        <v>2349</v>
      </c>
      <c r="J60" s="122">
        <v>2005</v>
      </c>
      <c r="K60" s="117">
        <v>3</v>
      </c>
      <c r="L60" s="167" t="s">
        <v>2510</v>
      </c>
      <c r="M60" s="134" t="s">
        <v>2510</v>
      </c>
      <c r="N60" s="109" t="s">
        <v>635</v>
      </c>
      <c r="O60" s="123" t="s">
        <v>634</v>
      </c>
      <c r="P60" s="75" t="s">
        <v>635</v>
      </c>
      <c r="Q60" s="75" t="s">
        <v>634</v>
      </c>
      <c r="R60" s="75" t="s">
        <v>4562</v>
      </c>
      <c r="S60" s="105" t="s">
        <v>2333</v>
      </c>
      <c r="T60" s="105" t="s">
        <v>2333</v>
      </c>
      <c r="U60" s="110"/>
    </row>
    <row r="61" spans="1:23" ht="51" x14ac:dyDescent="0.2">
      <c r="A61" s="121" t="s">
        <v>314</v>
      </c>
      <c r="B61" s="109" t="s">
        <v>2351</v>
      </c>
      <c r="C61" s="109" t="s">
        <v>2330</v>
      </c>
      <c r="D61" s="75" t="s">
        <v>2350</v>
      </c>
      <c r="E61" s="75" t="s">
        <v>2275</v>
      </c>
      <c r="F61" s="122">
        <v>9291</v>
      </c>
      <c r="G61" s="157">
        <v>26000</v>
      </c>
      <c r="H61" s="122">
        <v>10400</v>
      </c>
      <c r="I61" s="109" t="s">
        <v>2352</v>
      </c>
      <c r="J61" s="122">
        <v>2020</v>
      </c>
      <c r="K61" s="117">
        <v>3</v>
      </c>
      <c r="L61" s="168">
        <v>795749</v>
      </c>
      <c r="M61" s="123" t="s">
        <v>2353</v>
      </c>
      <c r="N61" s="109" t="s">
        <v>635</v>
      </c>
      <c r="O61" s="123" t="s">
        <v>635</v>
      </c>
      <c r="P61" s="75" t="s">
        <v>635</v>
      </c>
      <c r="Q61" s="75" t="s">
        <v>634</v>
      </c>
      <c r="R61" s="75" t="s">
        <v>4536</v>
      </c>
      <c r="S61" s="105" t="s">
        <v>2333</v>
      </c>
      <c r="T61" s="105" t="s">
        <v>2354</v>
      </c>
      <c r="U61" s="110"/>
    </row>
    <row r="62" spans="1:23" ht="51" x14ac:dyDescent="0.2">
      <c r="A62" s="121" t="s">
        <v>315</v>
      </c>
      <c r="B62" s="109" t="s">
        <v>2357</v>
      </c>
      <c r="C62" s="109" t="s">
        <v>2355</v>
      </c>
      <c r="D62" s="75" t="s">
        <v>2356</v>
      </c>
      <c r="E62" s="75" t="s">
        <v>2275</v>
      </c>
      <c r="F62" s="122">
        <v>2148</v>
      </c>
      <c r="G62" s="157">
        <v>3500</v>
      </c>
      <c r="H62" s="122">
        <v>700</v>
      </c>
      <c r="I62" s="109" t="s">
        <v>2358</v>
      </c>
      <c r="J62" s="122">
        <v>2007</v>
      </c>
      <c r="K62" s="117">
        <v>3</v>
      </c>
      <c r="L62" s="167" t="s">
        <v>2510</v>
      </c>
      <c r="M62" s="134" t="s">
        <v>2510</v>
      </c>
      <c r="N62" s="109" t="s">
        <v>635</v>
      </c>
      <c r="O62" s="123" t="s">
        <v>634</v>
      </c>
      <c r="P62" s="75" t="s">
        <v>635</v>
      </c>
      <c r="Q62" s="75" t="s">
        <v>634</v>
      </c>
      <c r="R62" s="75" t="s">
        <v>4563</v>
      </c>
      <c r="S62" s="105" t="s">
        <v>2333</v>
      </c>
      <c r="T62" s="105" t="s">
        <v>2333</v>
      </c>
      <c r="U62" s="110"/>
    </row>
    <row r="63" spans="1:23" ht="51" x14ac:dyDescent="0.2">
      <c r="A63" s="121" t="s">
        <v>316</v>
      </c>
      <c r="B63" s="109" t="s">
        <v>2361</v>
      </c>
      <c r="C63" s="109" t="s">
        <v>2359</v>
      </c>
      <c r="D63" s="75" t="s">
        <v>2360</v>
      </c>
      <c r="E63" s="75" t="s">
        <v>2275</v>
      </c>
      <c r="F63" s="122">
        <v>6374</v>
      </c>
      <c r="G63" s="157">
        <v>18000</v>
      </c>
      <c r="H63" s="122">
        <v>10250</v>
      </c>
      <c r="I63" s="109" t="s">
        <v>2362</v>
      </c>
      <c r="J63" s="122">
        <v>2006</v>
      </c>
      <c r="K63" s="117">
        <v>2</v>
      </c>
      <c r="L63" s="167" t="s">
        <v>2510</v>
      </c>
      <c r="M63" s="134" t="s">
        <v>2510</v>
      </c>
      <c r="N63" s="109" t="s">
        <v>635</v>
      </c>
      <c r="O63" s="123" t="s">
        <v>634</v>
      </c>
      <c r="P63" s="75" t="s">
        <v>635</v>
      </c>
      <c r="Q63" s="75" t="s">
        <v>634</v>
      </c>
      <c r="R63" s="75" t="s">
        <v>4537</v>
      </c>
      <c r="S63" s="105" t="s">
        <v>2333</v>
      </c>
      <c r="T63" s="105" t="s">
        <v>2333</v>
      </c>
      <c r="U63" s="110"/>
    </row>
    <row r="64" spans="1:23" ht="51" x14ac:dyDescent="0.2">
      <c r="A64" s="121" t="s">
        <v>317</v>
      </c>
      <c r="B64" s="109" t="s">
        <v>2363</v>
      </c>
      <c r="C64" s="109" t="s">
        <v>2175</v>
      </c>
      <c r="D64" s="75" t="s">
        <v>2542</v>
      </c>
      <c r="E64" s="75" t="s">
        <v>2275</v>
      </c>
      <c r="F64" s="122">
        <v>2953</v>
      </c>
      <c r="G64" s="157">
        <v>3500</v>
      </c>
      <c r="H64" s="122">
        <v>320</v>
      </c>
      <c r="I64" s="109" t="s">
        <v>2364</v>
      </c>
      <c r="J64" s="122">
        <v>2010</v>
      </c>
      <c r="K64" s="117">
        <v>3</v>
      </c>
      <c r="L64" s="167" t="s">
        <v>2510</v>
      </c>
      <c r="M64" s="134" t="s">
        <v>2510</v>
      </c>
      <c r="N64" s="109" t="s">
        <v>635</v>
      </c>
      <c r="O64" s="123" t="s">
        <v>634</v>
      </c>
      <c r="P64" s="75" t="s">
        <v>635</v>
      </c>
      <c r="Q64" s="75" t="s">
        <v>634</v>
      </c>
      <c r="R64" s="75" t="s">
        <v>4564</v>
      </c>
      <c r="S64" s="105" t="s">
        <v>2333</v>
      </c>
      <c r="T64" s="105" t="s">
        <v>2333</v>
      </c>
      <c r="U64" s="110"/>
    </row>
    <row r="65" spans="1:22" ht="51" x14ac:dyDescent="0.2">
      <c r="A65" s="121" t="s">
        <v>318</v>
      </c>
      <c r="B65" s="109" t="s">
        <v>2366</v>
      </c>
      <c r="C65" s="109" t="s">
        <v>2355</v>
      </c>
      <c r="D65" s="75" t="s">
        <v>2365</v>
      </c>
      <c r="E65" s="75" t="s">
        <v>2275</v>
      </c>
      <c r="F65" s="122">
        <v>2148</v>
      </c>
      <c r="G65" s="157">
        <v>3000</v>
      </c>
      <c r="H65" s="122">
        <v>968</v>
      </c>
      <c r="I65" s="109" t="s">
        <v>2367</v>
      </c>
      <c r="J65" s="122">
        <v>2007</v>
      </c>
      <c r="K65" s="117">
        <v>3</v>
      </c>
      <c r="L65" s="167" t="s">
        <v>2510</v>
      </c>
      <c r="M65" s="134" t="s">
        <v>2510</v>
      </c>
      <c r="N65" s="109" t="s">
        <v>635</v>
      </c>
      <c r="O65" s="123" t="s">
        <v>634</v>
      </c>
      <c r="P65" s="75" t="s">
        <v>635</v>
      </c>
      <c r="Q65" s="75" t="s">
        <v>634</v>
      </c>
      <c r="R65" s="75" t="s">
        <v>4564</v>
      </c>
      <c r="S65" s="105" t="s">
        <v>2333</v>
      </c>
      <c r="T65" s="105" t="s">
        <v>2333</v>
      </c>
      <c r="U65" s="110"/>
    </row>
    <row r="66" spans="1:22" ht="51" x14ac:dyDescent="0.2">
      <c r="A66" s="121" t="s">
        <v>319</v>
      </c>
      <c r="B66" s="109" t="s">
        <v>2368</v>
      </c>
      <c r="C66" s="109" t="s">
        <v>2194</v>
      </c>
      <c r="D66" s="75" t="s">
        <v>2541</v>
      </c>
      <c r="E66" s="75" t="s">
        <v>2275</v>
      </c>
      <c r="F66" s="122">
        <v>1560</v>
      </c>
      <c r="G66" s="157">
        <v>2170</v>
      </c>
      <c r="H66" s="122">
        <v>738</v>
      </c>
      <c r="I66" s="109" t="s">
        <v>2369</v>
      </c>
      <c r="J66" s="122">
        <v>2014</v>
      </c>
      <c r="K66" s="117">
        <v>5</v>
      </c>
      <c r="L66" s="167" t="s">
        <v>2510</v>
      </c>
      <c r="M66" s="134" t="s">
        <v>2510</v>
      </c>
      <c r="N66" s="109" t="s">
        <v>635</v>
      </c>
      <c r="O66" s="123" t="s">
        <v>634</v>
      </c>
      <c r="P66" s="75" t="s">
        <v>635</v>
      </c>
      <c r="Q66" s="75" t="s">
        <v>634</v>
      </c>
      <c r="R66" s="75" t="s">
        <v>4565</v>
      </c>
      <c r="S66" s="105" t="s">
        <v>2333</v>
      </c>
      <c r="T66" s="105" t="s">
        <v>2333</v>
      </c>
      <c r="U66" s="110"/>
    </row>
    <row r="67" spans="1:22" ht="51" x14ac:dyDescent="0.2">
      <c r="A67" s="121" t="s">
        <v>320</v>
      </c>
      <c r="B67" s="112" t="s">
        <v>2372</v>
      </c>
      <c r="C67" s="113" t="s">
        <v>2370</v>
      </c>
      <c r="D67" s="113" t="s">
        <v>2371</v>
      </c>
      <c r="E67" s="75" t="s">
        <v>2275</v>
      </c>
      <c r="F67" s="75">
        <v>2148</v>
      </c>
      <c r="G67" s="157">
        <v>2800</v>
      </c>
      <c r="H67" s="157">
        <v>800</v>
      </c>
      <c r="I67" s="113" t="s">
        <v>2373</v>
      </c>
      <c r="J67" s="75">
        <v>2003</v>
      </c>
      <c r="K67" s="75">
        <v>7</v>
      </c>
      <c r="L67" s="167" t="s">
        <v>2510</v>
      </c>
      <c r="M67" s="134" t="s">
        <v>2510</v>
      </c>
      <c r="N67" s="109" t="s">
        <v>635</v>
      </c>
      <c r="O67" s="123" t="s">
        <v>634</v>
      </c>
      <c r="P67" s="75" t="s">
        <v>635</v>
      </c>
      <c r="Q67" s="75" t="s">
        <v>634</v>
      </c>
      <c r="R67" s="75" t="s">
        <v>4566</v>
      </c>
      <c r="S67" s="105" t="s">
        <v>2333</v>
      </c>
      <c r="T67" s="105" t="s">
        <v>2333</v>
      </c>
      <c r="U67" s="110" t="s">
        <v>2374</v>
      </c>
    </row>
    <row r="68" spans="1:22" ht="51" x14ac:dyDescent="0.2">
      <c r="A68" s="121" t="s">
        <v>321</v>
      </c>
      <c r="B68" s="109" t="s">
        <v>2376</v>
      </c>
      <c r="C68" s="109" t="s">
        <v>2355</v>
      </c>
      <c r="D68" s="75" t="s">
        <v>2375</v>
      </c>
      <c r="E68" s="75" t="s">
        <v>2275</v>
      </c>
      <c r="F68" s="122">
        <v>4249</v>
      </c>
      <c r="G68" s="157">
        <v>16000</v>
      </c>
      <c r="H68" s="122">
        <v>10280</v>
      </c>
      <c r="I68" s="109" t="s">
        <v>2377</v>
      </c>
      <c r="J68" s="122">
        <v>2006</v>
      </c>
      <c r="K68" s="117">
        <v>2</v>
      </c>
      <c r="L68" s="167" t="s">
        <v>2510</v>
      </c>
      <c r="M68" s="134" t="s">
        <v>2510</v>
      </c>
      <c r="N68" s="109" t="s">
        <v>635</v>
      </c>
      <c r="O68" s="123" t="s">
        <v>634</v>
      </c>
      <c r="P68" s="75" t="s">
        <v>635</v>
      </c>
      <c r="Q68" s="75" t="s">
        <v>634</v>
      </c>
      <c r="R68" s="75" t="s">
        <v>4567</v>
      </c>
      <c r="S68" s="105" t="s">
        <v>2333</v>
      </c>
      <c r="T68" s="105" t="s">
        <v>2333</v>
      </c>
      <c r="U68" s="110"/>
    </row>
    <row r="69" spans="1:22" ht="51" x14ac:dyDescent="0.2">
      <c r="A69" s="121" t="s">
        <v>322</v>
      </c>
      <c r="B69" s="109" t="s">
        <v>2381</v>
      </c>
      <c r="C69" s="109" t="s">
        <v>2378</v>
      </c>
      <c r="D69" s="75" t="s">
        <v>2379</v>
      </c>
      <c r="E69" s="75" t="s">
        <v>2380</v>
      </c>
      <c r="F69" s="122">
        <v>5958</v>
      </c>
      <c r="G69" s="157">
        <v>7500</v>
      </c>
      <c r="H69" s="122">
        <v>3000</v>
      </c>
      <c r="I69" s="109" t="s">
        <v>2382</v>
      </c>
      <c r="J69" s="122">
        <v>1990</v>
      </c>
      <c r="K69" s="117">
        <v>3</v>
      </c>
      <c r="L69" s="167" t="s">
        <v>2510</v>
      </c>
      <c r="M69" s="134" t="s">
        <v>2510</v>
      </c>
      <c r="N69" s="109" t="s">
        <v>635</v>
      </c>
      <c r="O69" s="123" t="s">
        <v>634</v>
      </c>
      <c r="P69" s="75" t="s">
        <v>635</v>
      </c>
      <c r="Q69" s="75" t="s">
        <v>634</v>
      </c>
      <c r="R69" s="75" t="s">
        <v>4568</v>
      </c>
      <c r="S69" s="105" t="s">
        <v>2333</v>
      </c>
      <c r="T69" s="105" t="s">
        <v>2333</v>
      </c>
      <c r="U69" s="110"/>
    </row>
    <row r="70" spans="1:22" ht="38.25" x14ac:dyDescent="0.2">
      <c r="A70" s="121" t="s">
        <v>323</v>
      </c>
      <c r="B70" s="109" t="s">
        <v>2383</v>
      </c>
      <c r="C70" s="109" t="s">
        <v>2185</v>
      </c>
      <c r="D70" s="75" t="s">
        <v>2540</v>
      </c>
      <c r="E70" s="75" t="s">
        <v>2234</v>
      </c>
      <c r="F70" s="122">
        <v>1395</v>
      </c>
      <c r="G70" s="163" t="s">
        <v>2510</v>
      </c>
      <c r="H70" s="122">
        <v>550</v>
      </c>
      <c r="I70" s="109" t="s">
        <v>2384</v>
      </c>
      <c r="J70" s="122">
        <v>2017</v>
      </c>
      <c r="K70" s="117">
        <v>5</v>
      </c>
      <c r="L70" s="167">
        <v>51310</v>
      </c>
      <c r="M70" s="165" t="s">
        <v>2353</v>
      </c>
      <c r="N70" s="109" t="s">
        <v>635</v>
      </c>
      <c r="O70" s="75" t="s">
        <v>635</v>
      </c>
      <c r="P70" s="109" t="s">
        <v>635</v>
      </c>
      <c r="Q70" s="109" t="s">
        <v>635</v>
      </c>
      <c r="R70" s="109" t="s">
        <v>4569</v>
      </c>
      <c r="S70" s="105" t="s">
        <v>2333</v>
      </c>
      <c r="T70" s="105" t="s">
        <v>2385</v>
      </c>
      <c r="U70" s="126"/>
      <c r="V70" s="146"/>
    </row>
    <row r="71" spans="1:22" ht="51" x14ac:dyDescent="0.2">
      <c r="A71" s="121" t="s">
        <v>324</v>
      </c>
      <c r="B71" s="123" t="s">
        <v>2386</v>
      </c>
      <c r="C71" s="75" t="s">
        <v>2355</v>
      </c>
      <c r="D71" s="75" t="s">
        <v>2308</v>
      </c>
      <c r="E71" s="75" t="s">
        <v>2215</v>
      </c>
      <c r="F71" s="75">
        <v>11946</v>
      </c>
      <c r="G71" s="157">
        <v>26000</v>
      </c>
      <c r="H71" s="157">
        <v>11940</v>
      </c>
      <c r="I71" s="75" t="s">
        <v>2387</v>
      </c>
      <c r="J71" s="75">
        <v>2007</v>
      </c>
      <c r="K71" s="75">
        <v>3</v>
      </c>
      <c r="L71" s="167" t="s">
        <v>2510</v>
      </c>
      <c r="M71" s="134" t="s">
        <v>2510</v>
      </c>
      <c r="N71" s="109" t="s">
        <v>635</v>
      </c>
      <c r="O71" s="123" t="s">
        <v>634</v>
      </c>
      <c r="P71" s="75" t="s">
        <v>635</v>
      </c>
      <c r="Q71" s="75" t="s">
        <v>634</v>
      </c>
      <c r="R71" s="75" t="s">
        <v>4533</v>
      </c>
      <c r="S71" s="105" t="s">
        <v>2333</v>
      </c>
      <c r="T71" s="105" t="s">
        <v>2333</v>
      </c>
      <c r="U71" s="110"/>
    </row>
    <row r="72" spans="1:22" ht="51" x14ac:dyDescent="0.2">
      <c r="A72" s="121" t="s">
        <v>325</v>
      </c>
      <c r="B72" s="109" t="s">
        <v>2389</v>
      </c>
      <c r="C72" s="109" t="s">
        <v>2355</v>
      </c>
      <c r="D72" s="75" t="s">
        <v>2388</v>
      </c>
      <c r="E72" s="75" t="s">
        <v>2337</v>
      </c>
      <c r="F72" s="122">
        <v>6374</v>
      </c>
      <c r="G72" s="157">
        <v>26000</v>
      </c>
      <c r="H72" s="122">
        <v>11995</v>
      </c>
      <c r="I72" s="109" t="s">
        <v>2390</v>
      </c>
      <c r="J72" s="122">
        <v>2006</v>
      </c>
      <c r="K72" s="117">
        <v>3</v>
      </c>
      <c r="L72" s="167" t="s">
        <v>2510</v>
      </c>
      <c r="M72" s="134" t="s">
        <v>2510</v>
      </c>
      <c r="N72" s="109" t="s">
        <v>635</v>
      </c>
      <c r="O72" s="123" t="s">
        <v>634</v>
      </c>
      <c r="P72" s="75" t="s">
        <v>635</v>
      </c>
      <c r="Q72" s="75" t="s">
        <v>634</v>
      </c>
      <c r="R72" s="75" t="s">
        <v>4570</v>
      </c>
      <c r="S72" s="105" t="s">
        <v>2333</v>
      </c>
      <c r="T72" s="105" t="s">
        <v>2333</v>
      </c>
      <c r="U72" s="110"/>
    </row>
    <row r="73" spans="1:22" ht="51" x14ac:dyDescent="0.2">
      <c r="A73" s="121" t="s">
        <v>326</v>
      </c>
      <c r="B73" s="109" t="s">
        <v>2392</v>
      </c>
      <c r="C73" s="109" t="s">
        <v>2219</v>
      </c>
      <c r="D73" s="75" t="s">
        <v>2391</v>
      </c>
      <c r="E73" s="649" t="s">
        <v>4656</v>
      </c>
      <c r="F73" s="122">
        <v>11100</v>
      </c>
      <c r="G73" s="157">
        <v>16000</v>
      </c>
      <c r="H73" s="122">
        <v>6000</v>
      </c>
      <c r="I73" s="109" t="s">
        <v>2393</v>
      </c>
      <c r="J73" s="122">
        <v>2000</v>
      </c>
      <c r="K73" s="117">
        <v>3</v>
      </c>
      <c r="L73" s="167" t="s">
        <v>2510</v>
      </c>
      <c r="M73" s="134" t="s">
        <v>2510</v>
      </c>
      <c r="N73" s="109" t="s">
        <v>635</v>
      </c>
      <c r="O73" s="123" t="s">
        <v>634</v>
      </c>
      <c r="P73" s="75" t="s">
        <v>635</v>
      </c>
      <c r="Q73" s="75" t="s">
        <v>634</v>
      </c>
      <c r="R73" s="75" t="s">
        <v>4538</v>
      </c>
      <c r="S73" s="105" t="s">
        <v>2333</v>
      </c>
      <c r="T73" s="105" t="s">
        <v>2333</v>
      </c>
      <c r="U73" s="110"/>
    </row>
    <row r="74" spans="1:22" ht="51" x14ac:dyDescent="0.2">
      <c r="A74" s="121" t="s">
        <v>327</v>
      </c>
      <c r="B74" s="109" t="s">
        <v>2182</v>
      </c>
      <c r="C74" s="109" t="s">
        <v>2394</v>
      </c>
      <c r="D74" s="75" t="s">
        <v>2395</v>
      </c>
      <c r="E74" s="75" t="s">
        <v>2303</v>
      </c>
      <c r="F74" s="122">
        <v>6540</v>
      </c>
      <c r="G74" s="163" t="s">
        <v>2510</v>
      </c>
      <c r="H74" s="153" t="s">
        <v>2510</v>
      </c>
      <c r="I74" s="66">
        <v>8836</v>
      </c>
      <c r="J74" s="122">
        <v>1986</v>
      </c>
      <c r="K74" s="117">
        <v>1</v>
      </c>
      <c r="L74" s="167" t="s">
        <v>2510</v>
      </c>
      <c r="M74" s="134" t="s">
        <v>2510</v>
      </c>
      <c r="N74" s="109" t="s">
        <v>635</v>
      </c>
      <c r="O74" s="123" t="s">
        <v>634</v>
      </c>
      <c r="P74" s="75" t="s">
        <v>635</v>
      </c>
      <c r="Q74" s="75" t="s">
        <v>634</v>
      </c>
      <c r="R74" s="75" t="s">
        <v>4571</v>
      </c>
      <c r="S74" s="105" t="s">
        <v>2333</v>
      </c>
      <c r="T74" s="105" t="s">
        <v>2333</v>
      </c>
      <c r="U74" s="110"/>
    </row>
    <row r="75" spans="1:22" ht="51" x14ac:dyDescent="0.2">
      <c r="A75" s="121" t="s">
        <v>328</v>
      </c>
      <c r="B75" s="109" t="s">
        <v>2397</v>
      </c>
      <c r="C75" s="75" t="s">
        <v>2355</v>
      </c>
      <c r="D75" s="75" t="s">
        <v>2396</v>
      </c>
      <c r="E75" s="75" t="s">
        <v>2275</v>
      </c>
      <c r="F75" s="122">
        <v>6374</v>
      </c>
      <c r="G75" s="157">
        <v>18000</v>
      </c>
      <c r="H75" s="122">
        <v>9475</v>
      </c>
      <c r="I75" s="109" t="s">
        <v>2398</v>
      </c>
      <c r="J75" s="122">
        <v>2006</v>
      </c>
      <c r="K75" s="66">
        <v>2</v>
      </c>
      <c r="L75" s="167" t="s">
        <v>2510</v>
      </c>
      <c r="M75" s="134" t="s">
        <v>2510</v>
      </c>
      <c r="N75" s="109" t="s">
        <v>635</v>
      </c>
      <c r="O75" s="75" t="s">
        <v>634</v>
      </c>
      <c r="P75" s="75" t="s">
        <v>635</v>
      </c>
      <c r="Q75" s="75" t="s">
        <v>634</v>
      </c>
      <c r="R75" s="75" t="s">
        <v>4572</v>
      </c>
      <c r="S75" s="105" t="s">
        <v>2333</v>
      </c>
      <c r="T75" s="105" t="s">
        <v>2333</v>
      </c>
      <c r="U75" s="110"/>
    </row>
    <row r="76" spans="1:22" ht="51" x14ac:dyDescent="0.2">
      <c r="A76" s="121" t="s">
        <v>329</v>
      </c>
      <c r="B76" s="109" t="s">
        <v>2509</v>
      </c>
      <c r="C76" s="75" t="s">
        <v>2355</v>
      </c>
      <c r="D76" s="75" t="s">
        <v>2399</v>
      </c>
      <c r="E76" s="75" t="s">
        <v>2508</v>
      </c>
      <c r="F76" s="122">
        <v>2143</v>
      </c>
      <c r="G76" s="157">
        <v>5000</v>
      </c>
      <c r="H76" s="122">
        <v>1750</v>
      </c>
      <c r="I76" s="109" t="s">
        <v>2400</v>
      </c>
      <c r="J76" s="122">
        <v>2014</v>
      </c>
      <c r="K76" s="117">
        <v>3</v>
      </c>
      <c r="L76" s="167" t="s">
        <v>2510</v>
      </c>
      <c r="M76" s="134" t="s">
        <v>2510</v>
      </c>
      <c r="N76" s="109" t="s">
        <v>635</v>
      </c>
      <c r="O76" s="123" t="s">
        <v>634</v>
      </c>
      <c r="P76" s="75" t="s">
        <v>635</v>
      </c>
      <c r="Q76" s="75" t="s">
        <v>634</v>
      </c>
      <c r="R76" s="75" t="s">
        <v>4542</v>
      </c>
      <c r="S76" s="105" t="s">
        <v>2333</v>
      </c>
      <c r="T76" s="105" t="s">
        <v>2333</v>
      </c>
      <c r="U76" s="110"/>
    </row>
    <row r="77" spans="1:22" ht="51" x14ac:dyDescent="0.2">
      <c r="A77" s="121" t="s">
        <v>330</v>
      </c>
      <c r="B77" s="109" t="s">
        <v>2402</v>
      </c>
      <c r="C77" s="109" t="s">
        <v>2228</v>
      </c>
      <c r="D77" s="75" t="s">
        <v>2401</v>
      </c>
      <c r="E77" s="75" t="s">
        <v>2507</v>
      </c>
      <c r="F77" s="122">
        <v>6871</v>
      </c>
      <c r="G77" s="157">
        <v>12000</v>
      </c>
      <c r="H77" s="122">
        <v>7950</v>
      </c>
      <c r="I77" s="109" t="s">
        <v>2403</v>
      </c>
      <c r="J77" s="122">
        <v>2001</v>
      </c>
      <c r="K77" s="117">
        <v>3</v>
      </c>
      <c r="L77" s="167" t="s">
        <v>2510</v>
      </c>
      <c r="M77" s="134" t="s">
        <v>2510</v>
      </c>
      <c r="N77" s="109" t="s">
        <v>635</v>
      </c>
      <c r="O77" s="123" t="s">
        <v>634</v>
      </c>
      <c r="P77" s="75" t="s">
        <v>635</v>
      </c>
      <c r="Q77" s="75" t="s">
        <v>634</v>
      </c>
      <c r="R77" s="75" t="s">
        <v>4573</v>
      </c>
      <c r="S77" s="105" t="s">
        <v>2333</v>
      </c>
      <c r="T77" s="105" t="s">
        <v>2333</v>
      </c>
      <c r="U77" s="110"/>
    </row>
    <row r="78" spans="1:22" ht="51" x14ac:dyDescent="0.2">
      <c r="A78" s="121" t="s">
        <v>331</v>
      </c>
      <c r="B78" s="109" t="s">
        <v>2407</v>
      </c>
      <c r="C78" s="109" t="s">
        <v>2404</v>
      </c>
      <c r="D78" s="75" t="s">
        <v>2405</v>
      </c>
      <c r="E78" s="75" t="s">
        <v>2406</v>
      </c>
      <c r="F78" s="122">
        <v>2776</v>
      </c>
      <c r="G78" s="157">
        <v>4000</v>
      </c>
      <c r="H78" s="122">
        <v>1600</v>
      </c>
      <c r="I78" s="109" t="s">
        <v>2408</v>
      </c>
      <c r="J78" s="122">
        <v>2000</v>
      </c>
      <c r="K78" s="117">
        <v>2</v>
      </c>
      <c r="L78" s="167" t="s">
        <v>2510</v>
      </c>
      <c r="M78" s="134" t="s">
        <v>2510</v>
      </c>
      <c r="N78" s="109" t="s">
        <v>635</v>
      </c>
      <c r="O78" s="123" t="s">
        <v>634</v>
      </c>
      <c r="P78" s="75" t="s">
        <v>635</v>
      </c>
      <c r="Q78" s="75" t="s">
        <v>634</v>
      </c>
      <c r="R78" s="75" t="s">
        <v>4574</v>
      </c>
      <c r="S78" s="105" t="s">
        <v>2333</v>
      </c>
      <c r="T78" s="105" t="s">
        <v>2333</v>
      </c>
      <c r="U78" s="110"/>
    </row>
    <row r="79" spans="1:22" ht="51" x14ac:dyDescent="0.2">
      <c r="A79" s="121" t="s">
        <v>332</v>
      </c>
      <c r="B79" s="109" t="s">
        <v>2411</v>
      </c>
      <c r="C79" s="109" t="s">
        <v>2409</v>
      </c>
      <c r="D79" s="75" t="s">
        <v>2410</v>
      </c>
      <c r="E79" s="75" t="s">
        <v>2275</v>
      </c>
      <c r="F79" s="122">
        <v>6871</v>
      </c>
      <c r="G79" s="157">
        <v>18000</v>
      </c>
      <c r="H79" s="122">
        <v>10200</v>
      </c>
      <c r="I79" s="109" t="s">
        <v>2412</v>
      </c>
      <c r="J79" s="122">
        <v>2007</v>
      </c>
      <c r="K79" s="117">
        <v>2</v>
      </c>
      <c r="L79" s="167" t="s">
        <v>2510</v>
      </c>
      <c r="M79" s="134" t="s">
        <v>2510</v>
      </c>
      <c r="N79" s="109" t="s">
        <v>635</v>
      </c>
      <c r="O79" s="123" t="s">
        <v>634</v>
      </c>
      <c r="P79" s="75" t="s">
        <v>635</v>
      </c>
      <c r="Q79" s="75" t="s">
        <v>634</v>
      </c>
      <c r="R79" s="75" t="s">
        <v>4575</v>
      </c>
      <c r="S79" s="105" t="s">
        <v>2333</v>
      </c>
      <c r="T79" s="105" t="s">
        <v>2333</v>
      </c>
      <c r="U79" s="110"/>
    </row>
    <row r="80" spans="1:22" ht="51" x14ac:dyDescent="0.2">
      <c r="A80" s="121" t="s">
        <v>333</v>
      </c>
      <c r="B80" s="109" t="s">
        <v>2414</v>
      </c>
      <c r="C80" s="109" t="s">
        <v>2355</v>
      </c>
      <c r="D80" s="75" t="s">
        <v>2413</v>
      </c>
      <c r="E80" s="75" t="s">
        <v>2406</v>
      </c>
      <c r="F80" s="122">
        <v>6374</v>
      </c>
      <c r="G80" s="157">
        <v>15000</v>
      </c>
      <c r="H80" s="122">
        <v>6700</v>
      </c>
      <c r="I80" s="109" t="s">
        <v>2415</v>
      </c>
      <c r="J80" s="122">
        <v>2010</v>
      </c>
      <c r="K80" s="117">
        <v>2</v>
      </c>
      <c r="L80" s="167" t="s">
        <v>2510</v>
      </c>
      <c r="M80" s="134" t="s">
        <v>2510</v>
      </c>
      <c r="N80" s="109" t="s">
        <v>635</v>
      </c>
      <c r="O80" s="123" t="s">
        <v>634</v>
      </c>
      <c r="P80" s="75" t="s">
        <v>635</v>
      </c>
      <c r="Q80" s="75" t="s">
        <v>634</v>
      </c>
      <c r="R80" s="75" t="s">
        <v>4576</v>
      </c>
      <c r="S80" s="105" t="s">
        <v>2333</v>
      </c>
      <c r="T80" s="105" t="s">
        <v>2333</v>
      </c>
      <c r="U80" s="110"/>
    </row>
    <row r="81" spans="1:23" ht="51" x14ac:dyDescent="0.2">
      <c r="A81" s="121" t="s">
        <v>334</v>
      </c>
      <c r="B81" s="109" t="s">
        <v>2417</v>
      </c>
      <c r="C81" s="109" t="s">
        <v>2186</v>
      </c>
      <c r="D81" s="75" t="s">
        <v>2416</v>
      </c>
      <c r="E81" s="75" t="s">
        <v>2275</v>
      </c>
      <c r="F81" s="122">
        <v>2370</v>
      </c>
      <c r="G81" s="157">
        <v>2590</v>
      </c>
      <c r="H81" s="122">
        <v>760</v>
      </c>
      <c r="I81" s="109" t="s">
        <v>2418</v>
      </c>
      <c r="J81" s="122">
        <v>1995</v>
      </c>
      <c r="K81" s="117">
        <v>6</v>
      </c>
      <c r="L81" s="167" t="s">
        <v>2510</v>
      </c>
      <c r="M81" s="134" t="s">
        <v>2510</v>
      </c>
      <c r="N81" s="109" t="s">
        <v>635</v>
      </c>
      <c r="O81" s="123" t="s">
        <v>634</v>
      </c>
      <c r="P81" s="75" t="s">
        <v>635</v>
      </c>
      <c r="Q81" s="75" t="s">
        <v>634</v>
      </c>
      <c r="R81" s="75" t="s">
        <v>4577</v>
      </c>
      <c r="S81" s="105" t="s">
        <v>2333</v>
      </c>
      <c r="T81" s="105" t="s">
        <v>2333</v>
      </c>
      <c r="U81" s="110" t="s">
        <v>2374</v>
      </c>
    </row>
    <row r="82" spans="1:23" ht="42.75" x14ac:dyDescent="0.2">
      <c r="A82" s="121" t="s">
        <v>335</v>
      </c>
      <c r="B82" s="109" t="s">
        <v>2421</v>
      </c>
      <c r="C82" s="109" t="s">
        <v>2419</v>
      </c>
      <c r="D82" s="75" t="s">
        <v>2420</v>
      </c>
      <c r="E82" s="75" t="s">
        <v>2275</v>
      </c>
      <c r="F82" s="122">
        <v>6871</v>
      </c>
      <c r="G82" s="157">
        <v>18000</v>
      </c>
      <c r="H82" s="122">
        <v>8650</v>
      </c>
      <c r="I82" s="109" t="s">
        <v>2422</v>
      </c>
      <c r="J82" s="122">
        <v>2016</v>
      </c>
      <c r="K82" s="117">
        <v>3</v>
      </c>
      <c r="L82" s="167">
        <v>135840</v>
      </c>
      <c r="M82" s="165" t="s">
        <v>2353</v>
      </c>
      <c r="N82" s="109" t="s">
        <v>635</v>
      </c>
      <c r="O82" s="109" t="s">
        <v>635</v>
      </c>
      <c r="P82" s="109" t="s">
        <v>635</v>
      </c>
      <c r="Q82" s="75" t="s">
        <v>634</v>
      </c>
      <c r="R82" s="75" t="s">
        <v>4578</v>
      </c>
      <c r="S82" s="105" t="s">
        <v>2333</v>
      </c>
      <c r="T82" s="127" t="s">
        <v>2423</v>
      </c>
      <c r="U82" s="128"/>
      <c r="V82" s="146"/>
    </row>
    <row r="83" spans="1:23" ht="51" x14ac:dyDescent="0.2">
      <c r="A83" s="121" t="s">
        <v>336</v>
      </c>
      <c r="B83" s="109" t="s">
        <v>2425</v>
      </c>
      <c r="C83" s="75" t="s">
        <v>2355</v>
      </c>
      <c r="D83" s="75" t="s">
        <v>2424</v>
      </c>
      <c r="E83" s="75" t="s">
        <v>2275</v>
      </c>
      <c r="F83" s="122">
        <v>6374</v>
      </c>
      <c r="G83" s="157">
        <v>19000</v>
      </c>
      <c r="H83" s="122">
        <v>8920</v>
      </c>
      <c r="I83" s="109" t="s">
        <v>2426</v>
      </c>
      <c r="J83" s="122">
        <v>2004</v>
      </c>
      <c r="K83" s="117">
        <v>2</v>
      </c>
      <c r="L83" s="167" t="s">
        <v>2510</v>
      </c>
      <c r="M83" s="134" t="s">
        <v>2510</v>
      </c>
      <c r="N83" s="109" t="s">
        <v>635</v>
      </c>
      <c r="O83" s="123" t="s">
        <v>634</v>
      </c>
      <c r="P83" s="75" t="s">
        <v>635</v>
      </c>
      <c r="Q83" s="75" t="s">
        <v>634</v>
      </c>
      <c r="R83" s="75" t="s">
        <v>4579</v>
      </c>
      <c r="S83" s="105" t="s">
        <v>2333</v>
      </c>
      <c r="T83" s="105" t="s">
        <v>2333</v>
      </c>
      <c r="U83" s="110"/>
    </row>
    <row r="84" spans="1:23" ht="51" x14ac:dyDescent="0.2">
      <c r="A84" s="121" t="s">
        <v>337</v>
      </c>
      <c r="B84" s="109" t="s">
        <v>2429</v>
      </c>
      <c r="C84" s="109" t="s">
        <v>2175</v>
      </c>
      <c r="D84" s="75" t="s">
        <v>2427</v>
      </c>
      <c r="E84" s="75" t="s">
        <v>2428</v>
      </c>
      <c r="F84" s="122">
        <v>6174</v>
      </c>
      <c r="G84" s="157">
        <v>18000</v>
      </c>
      <c r="H84" s="122">
        <v>6500</v>
      </c>
      <c r="I84" s="109" t="s">
        <v>2430</v>
      </c>
      <c r="J84" s="122">
        <v>2004</v>
      </c>
      <c r="K84" s="117">
        <v>3</v>
      </c>
      <c r="L84" s="167" t="s">
        <v>2510</v>
      </c>
      <c r="M84" s="134" t="s">
        <v>2510</v>
      </c>
      <c r="N84" s="109" t="s">
        <v>635</v>
      </c>
      <c r="O84" s="123" t="s">
        <v>634</v>
      </c>
      <c r="P84" s="75" t="s">
        <v>635</v>
      </c>
      <c r="Q84" s="75" t="s">
        <v>634</v>
      </c>
      <c r="R84" s="75" t="s">
        <v>4580</v>
      </c>
      <c r="S84" s="105" t="s">
        <v>2333</v>
      </c>
      <c r="T84" s="105" t="s">
        <v>2333</v>
      </c>
      <c r="U84" s="110"/>
    </row>
    <row r="85" spans="1:23" ht="51" x14ac:dyDescent="0.2">
      <c r="A85" s="121" t="s">
        <v>338</v>
      </c>
      <c r="B85" s="109" t="s">
        <v>2432</v>
      </c>
      <c r="C85" s="109" t="s">
        <v>2355</v>
      </c>
      <c r="D85" s="75" t="s">
        <v>2431</v>
      </c>
      <c r="E85" s="75" t="s">
        <v>2275</v>
      </c>
      <c r="F85" s="122">
        <v>2148</v>
      </c>
      <c r="G85" s="157">
        <v>3500</v>
      </c>
      <c r="H85" s="122">
        <v>1260</v>
      </c>
      <c r="I85" s="109" t="s">
        <v>2433</v>
      </c>
      <c r="J85" s="122">
        <v>2002</v>
      </c>
      <c r="K85" s="117">
        <v>6</v>
      </c>
      <c r="L85" s="167" t="s">
        <v>2510</v>
      </c>
      <c r="M85" s="134" t="s">
        <v>2510</v>
      </c>
      <c r="N85" s="109" t="s">
        <v>635</v>
      </c>
      <c r="O85" s="123" t="s">
        <v>634</v>
      </c>
      <c r="P85" s="75" t="s">
        <v>635</v>
      </c>
      <c r="Q85" s="75" t="s">
        <v>634</v>
      </c>
      <c r="R85" s="75" t="s">
        <v>4559</v>
      </c>
      <c r="S85" s="105" t="s">
        <v>2333</v>
      </c>
      <c r="T85" s="105" t="s">
        <v>2333</v>
      </c>
      <c r="U85" s="110" t="s">
        <v>2374</v>
      </c>
    </row>
    <row r="86" spans="1:23" ht="51" x14ac:dyDescent="0.2">
      <c r="A86" s="121" t="s">
        <v>339</v>
      </c>
      <c r="B86" s="109" t="s">
        <v>2435</v>
      </c>
      <c r="C86" s="109" t="s">
        <v>2175</v>
      </c>
      <c r="D86" s="75" t="s">
        <v>2434</v>
      </c>
      <c r="E86" s="75" t="s">
        <v>2508</v>
      </c>
      <c r="F86" s="122">
        <v>6310</v>
      </c>
      <c r="G86" s="157">
        <v>19000</v>
      </c>
      <c r="H86" s="122">
        <v>7020</v>
      </c>
      <c r="I86" s="109" t="s">
        <v>2436</v>
      </c>
      <c r="J86" s="122">
        <v>1997</v>
      </c>
      <c r="K86" s="117">
        <v>3</v>
      </c>
      <c r="L86" s="167" t="s">
        <v>2510</v>
      </c>
      <c r="M86" s="134" t="s">
        <v>2510</v>
      </c>
      <c r="N86" s="109" t="s">
        <v>635</v>
      </c>
      <c r="O86" s="123" t="s">
        <v>634</v>
      </c>
      <c r="P86" s="75" t="s">
        <v>635</v>
      </c>
      <c r="Q86" s="75" t="s">
        <v>634</v>
      </c>
      <c r="R86" s="75" t="s">
        <v>4581</v>
      </c>
      <c r="S86" s="105" t="s">
        <v>2333</v>
      </c>
      <c r="T86" s="105" t="s">
        <v>2333</v>
      </c>
      <c r="U86" s="110"/>
    </row>
    <row r="87" spans="1:23" ht="51" x14ac:dyDescent="0.2">
      <c r="A87" s="121" t="s">
        <v>340</v>
      </c>
      <c r="B87" s="109" t="s">
        <v>2439</v>
      </c>
      <c r="C87" s="109" t="s">
        <v>2437</v>
      </c>
      <c r="D87" s="75" t="s">
        <v>2438</v>
      </c>
      <c r="E87" s="75" t="s">
        <v>2275</v>
      </c>
      <c r="F87" s="122">
        <v>5480</v>
      </c>
      <c r="G87" s="157">
        <v>15000</v>
      </c>
      <c r="H87" s="122">
        <v>7510</v>
      </c>
      <c r="I87" s="109" t="s">
        <v>2440</v>
      </c>
      <c r="J87" s="122">
        <v>1999</v>
      </c>
      <c r="K87" s="117">
        <v>3</v>
      </c>
      <c r="L87" s="167" t="s">
        <v>2510</v>
      </c>
      <c r="M87" s="134" t="s">
        <v>2510</v>
      </c>
      <c r="N87" s="109" t="s">
        <v>635</v>
      </c>
      <c r="O87" s="123" t="s">
        <v>634</v>
      </c>
      <c r="P87" s="75" t="s">
        <v>635</v>
      </c>
      <c r="Q87" s="75" t="s">
        <v>634</v>
      </c>
      <c r="R87" s="75" t="s">
        <v>4581</v>
      </c>
      <c r="S87" s="105" t="s">
        <v>2333</v>
      </c>
      <c r="T87" s="105" t="s">
        <v>2333</v>
      </c>
      <c r="U87" s="110"/>
    </row>
    <row r="88" spans="1:23" ht="51" x14ac:dyDescent="0.2">
      <c r="A88" s="121" t="s">
        <v>341</v>
      </c>
      <c r="B88" s="109" t="s">
        <v>2442</v>
      </c>
      <c r="C88" s="109" t="s">
        <v>2355</v>
      </c>
      <c r="D88" s="75" t="s">
        <v>2441</v>
      </c>
      <c r="E88" s="75" t="s">
        <v>2507</v>
      </c>
      <c r="F88" s="122">
        <v>6374</v>
      </c>
      <c r="G88" s="157">
        <v>18000</v>
      </c>
      <c r="H88" s="122">
        <v>10020</v>
      </c>
      <c r="I88" s="109" t="s">
        <v>2443</v>
      </c>
      <c r="J88" s="122">
        <v>2009</v>
      </c>
      <c r="K88" s="117">
        <v>2</v>
      </c>
      <c r="L88" s="167" t="s">
        <v>2510</v>
      </c>
      <c r="M88" s="134" t="s">
        <v>2510</v>
      </c>
      <c r="N88" s="109" t="s">
        <v>635</v>
      </c>
      <c r="O88" s="123" t="s">
        <v>634</v>
      </c>
      <c r="P88" s="75" t="s">
        <v>635</v>
      </c>
      <c r="Q88" s="75" t="s">
        <v>634</v>
      </c>
      <c r="R88" s="75" t="s">
        <v>4582</v>
      </c>
      <c r="S88" s="105" t="s">
        <v>2333</v>
      </c>
      <c r="T88" s="105" t="s">
        <v>2333</v>
      </c>
      <c r="U88" s="110"/>
    </row>
    <row r="89" spans="1:23" ht="51" x14ac:dyDescent="0.2">
      <c r="A89" s="121" t="s">
        <v>342</v>
      </c>
      <c r="B89" s="109" t="s">
        <v>2445</v>
      </c>
      <c r="C89" s="109" t="s">
        <v>2175</v>
      </c>
      <c r="D89" s="75" t="s">
        <v>2444</v>
      </c>
      <c r="E89" s="75" t="s">
        <v>2506</v>
      </c>
      <c r="F89" s="122">
        <v>9839</v>
      </c>
      <c r="G89" s="157">
        <v>18000</v>
      </c>
      <c r="H89" s="122">
        <v>6500</v>
      </c>
      <c r="I89" s="109" t="s">
        <v>2446</v>
      </c>
      <c r="J89" s="122">
        <v>1999</v>
      </c>
      <c r="K89" s="117">
        <v>3</v>
      </c>
      <c r="L89" s="167" t="s">
        <v>2510</v>
      </c>
      <c r="M89" s="134" t="s">
        <v>2510</v>
      </c>
      <c r="N89" s="109" t="s">
        <v>635</v>
      </c>
      <c r="O89" s="123" t="s">
        <v>634</v>
      </c>
      <c r="P89" s="75" t="s">
        <v>635</v>
      </c>
      <c r="Q89" s="75" t="s">
        <v>634</v>
      </c>
      <c r="R89" s="75" t="s">
        <v>4583</v>
      </c>
      <c r="S89" s="105" t="s">
        <v>2333</v>
      </c>
      <c r="T89" s="105" t="s">
        <v>2333</v>
      </c>
      <c r="U89" s="110"/>
    </row>
    <row r="90" spans="1:23" s="145" customFormat="1" ht="51" x14ac:dyDescent="0.2">
      <c r="A90" s="121" t="s">
        <v>343</v>
      </c>
      <c r="B90" s="109" t="s">
        <v>2449</v>
      </c>
      <c r="C90" s="109" t="s">
        <v>2175</v>
      </c>
      <c r="D90" s="75" t="s">
        <v>2447</v>
      </c>
      <c r="E90" s="75" t="s">
        <v>2448</v>
      </c>
      <c r="F90" s="122">
        <v>2299</v>
      </c>
      <c r="G90" s="157">
        <v>3500</v>
      </c>
      <c r="H90" s="122">
        <v>1200</v>
      </c>
      <c r="I90" s="109" t="s">
        <v>2450</v>
      </c>
      <c r="J90" s="122">
        <v>2018</v>
      </c>
      <c r="K90" s="117">
        <v>7</v>
      </c>
      <c r="L90" s="167">
        <v>56720</v>
      </c>
      <c r="M90" s="165" t="s">
        <v>2353</v>
      </c>
      <c r="N90" s="109" t="s">
        <v>635</v>
      </c>
      <c r="O90" s="123" t="s">
        <v>635</v>
      </c>
      <c r="P90" s="75" t="s">
        <v>635</v>
      </c>
      <c r="Q90" s="75" t="s">
        <v>635</v>
      </c>
      <c r="R90" s="75" t="s">
        <v>4584</v>
      </c>
      <c r="S90" s="105" t="s">
        <v>2497</v>
      </c>
      <c r="T90" s="105" t="s">
        <v>2451</v>
      </c>
      <c r="U90" s="107"/>
      <c r="V90" s="115"/>
      <c r="W90" s="144"/>
    </row>
    <row r="91" spans="1:23" s="145" customFormat="1" ht="51" x14ac:dyDescent="0.2">
      <c r="A91" s="121" t="s">
        <v>344</v>
      </c>
      <c r="B91" s="109" t="s">
        <v>2453</v>
      </c>
      <c r="C91" s="109" t="s">
        <v>2409</v>
      </c>
      <c r="D91" s="75" t="s">
        <v>2452</v>
      </c>
      <c r="E91" s="75" t="s">
        <v>2275</v>
      </c>
      <c r="F91" s="122">
        <v>10520</v>
      </c>
      <c r="G91" s="157">
        <v>26000</v>
      </c>
      <c r="H91" s="122">
        <v>16115</v>
      </c>
      <c r="I91" s="109" t="s">
        <v>2454</v>
      </c>
      <c r="J91" s="122">
        <v>2005</v>
      </c>
      <c r="K91" s="117">
        <v>2</v>
      </c>
      <c r="L91" s="167" t="s">
        <v>2510</v>
      </c>
      <c r="M91" s="134" t="s">
        <v>2510</v>
      </c>
      <c r="N91" s="109" t="s">
        <v>635</v>
      </c>
      <c r="O91" s="123" t="s">
        <v>634</v>
      </c>
      <c r="P91" s="75" t="s">
        <v>635</v>
      </c>
      <c r="Q91" s="75" t="s">
        <v>634</v>
      </c>
      <c r="R91" s="75" t="s">
        <v>4585</v>
      </c>
      <c r="S91" s="105" t="s">
        <v>2333</v>
      </c>
      <c r="T91" s="105" t="s">
        <v>2333</v>
      </c>
      <c r="U91" s="107"/>
      <c r="V91" s="115"/>
      <c r="W91" s="144"/>
    </row>
    <row r="92" spans="1:23" s="145" customFormat="1" ht="51" x14ac:dyDescent="0.2">
      <c r="A92" s="121" t="s">
        <v>345</v>
      </c>
      <c r="B92" s="109" t="s">
        <v>2182</v>
      </c>
      <c r="C92" s="109" t="s">
        <v>2455</v>
      </c>
      <c r="D92" s="75">
        <v>7211</v>
      </c>
      <c r="E92" s="75" t="s">
        <v>2501</v>
      </c>
      <c r="F92" s="153" t="s">
        <v>2510</v>
      </c>
      <c r="G92" s="153" t="s">
        <v>2510</v>
      </c>
      <c r="H92" s="153" t="s">
        <v>2510</v>
      </c>
      <c r="I92" s="67">
        <v>7211</v>
      </c>
      <c r="J92" s="122">
        <v>1988</v>
      </c>
      <c r="K92" s="117">
        <v>1</v>
      </c>
      <c r="L92" s="167" t="s">
        <v>2510</v>
      </c>
      <c r="M92" s="134" t="s">
        <v>2510</v>
      </c>
      <c r="N92" s="109" t="s">
        <v>635</v>
      </c>
      <c r="O92" s="123" t="s">
        <v>634</v>
      </c>
      <c r="P92" s="75" t="s">
        <v>635</v>
      </c>
      <c r="Q92" s="75" t="s">
        <v>634</v>
      </c>
      <c r="R92" s="75" t="s">
        <v>4586</v>
      </c>
      <c r="S92" s="105" t="s">
        <v>2333</v>
      </c>
      <c r="T92" s="105" t="s">
        <v>2333</v>
      </c>
      <c r="U92" s="107"/>
      <c r="V92" s="115"/>
      <c r="W92" s="144"/>
    </row>
    <row r="93" spans="1:23" s="145" customFormat="1" ht="51" x14ac:dyDescent="0.2">
      <c r="A93" s="121" t="s">
        <v>346</v>
      </c>
      <c r="B93" s="109" t="s">
        <v>2459</v>
      </c>
      <c r="C93" s="109" t="s">
        <v>2456</v>
      </c>
      <c r="D93" s="75" t="s">
        <v>2457</v>
      </c>
      <c r="E93" s="75" t="s">
        <v>2458</v>
      </c>
      <c r="F93" s="153" t="s">
        <v>2510</v>
      </c>
      <c r="G93" s="157">
        <v>2500</v>
      </c>
      <c r="H93" s="122">
        <v>16225</v>
      </c>
      <c r="I93" s="109" t="s">
        <v>2460</v>
      </c>
      <c r="J93" s="122">
        <v>2002</v>
      </c>
      <c r="K93" s="152" t="s">
        <v>2510</v>
      </c>
      <c r="L93" s="167" t="s">
        <v>2510</v>
      </c>
      <c r="M93" s="134" t="s">
        <v>2510</v>
      </c>
      <c r="N93" s="109" t="s">
        <v>635</v>
      </c>
      <c r="O93" s="123" t="s">
        <v>634</v>
      </c>
      <c r="P93" s="75" t="s">
        <v>634</v>
      </c>
      <c r="Q93" s="75" t="s">
        <v>634</v>
      </c>
      <c r="R93" s="75" t="s">
        <v>4587</v>
      </c>
      <c r="S93" s="105" t="s">
        <v>2333</v>
      </c>
      <c r="T93" s="105" t="s">
        <v>2333</v>
      </c>
      <c r="U93" s="107"/>
      <c r="V93" s="115"/>
      <c r="W93" s="144"/>
    </row>
    <row r="94" spans="1:23" s="145" customFormat="1" ht="51" x14ac:dyDescent="0.2">
      <c r="A94" s="121" t="s">
        <v>347</v>
      </c>
      <c r="B94" s="109" t="s">
        <v>2463</v>
      </c>
      <c r="C94" s="109" t="s">
        <v>2461</v>
      </c>
      <c r="D94" s="75" t="s">
        <v>2462</v>
      </c>
      <c r="E94" s="75" t="s">
        <v>2458</v>
      </c>
      <c r="F94" s="153" t="s">
        <v>2510</v>
      </c>
      <c r="G94" s="157">
        <v>12000</v>
      </c>
      <c r="H94" s="122">
        <v>8000</v>
      </c>
      <c r="I94" s="67">
        <v>3245</v>
      </c>
      <c r="J94" s="122">
        <v>1978</v>
      </c>
      <c r="K94" s="152" t="s">
        <v>2510</v>
      </c>
      <c r="L94" s="167" t="s">
        <v>2510</v>
      </c>
      <c r="M94" s="134" t="s">
        <v>2510</v>
      </c>
      <c r="N94" s="109" t="s">
        <v>635</v>
      </c>
      <c r="O94" s="123" t="s">
        <v>634</v>
      </c>
      <c r="P94" s="75" t="s">
        <v>634</v>
      </c>
      <c r="Q94" s="75" t="s">
        <v>634</v>
      </c>
      <c r="R94" s="75" t="s">
        <v>4588</v>
      </c>
      <c r="S94" s="105" t="s">
        <v>2333</v>
      </c>
      <c r="T94" s="105" t="s">
        <v>2333</v>
      </c>
      <c r="U94" s="107"/>
      <c r="V94" s="115"/>
      <c r="W94" s="144"/>
    </row>
    <row r="95" spans="1:23" s="145" customFormat="1" ht="51" x14ac:dyDescent="0.2">
      <c r="A95" s="121" t="s">
        <v>348</v>
      </c>
      <c r="B95" s="109" t="s">
        <v>2465</v>
      </c>
      <c r="C95" s="109" t="s">
        <v>2409</v>
      </c>
      <c r="D95" s="75" t="s">
        <v>2464</v>
      </c>
      <c r="E95" s="75" t="s">
        <v>2505</v>
      </c>
      <c r="F95" s="122">
        <v>6871</v>
      </c>
      <c r="G95" s="157">
        <v>18000</v>
      </c>
      <c r="H95" s="153" t="s">
        <v>2510</v>
      </c>
      <c r="I95" s="109" t="s">
        <v>2466</v>
      </c>
      <c r="J95" s="122">
        <v>1996</v>
      </c>
      <c r="K95" s="117">
        <v>2</v>
      </c>
      <c r="L95" s="167" t="s">
        <v>2510</v>
      </c>
      <c r="M95" s="134" t="s">
        <v>2510</v>
      </c>
      <c r="N95" s="109" t="s">
        <v>635</v>
      </c>
      <c r="O95" s="123" t="s">
        <v>634</v>
      </c>
      <c r="P95" s="75" t="s">
        <v>635</v>
      </c>
      <c r="Q95" s="75" t="s">
        <v>634</v>
      </c>
      <c r="R95" s="75" t="s">
        <v>4563</v>
      </c>
      <c r="S95" s="105" t="s">
        <v>2333</v>
      </c>
      <c r="T95" s="105" t="s">
        <v>2333</v>
      </c>
      <c r="U95" s="107"/>
      <c r="V95" s="115"/>
      <c r="W95" s="144"/>
    </row>
    <row r="96" spans="1:23" s="145" customFormat="1" ht="51" x14ac:dyDescent="0.2">
      <c r="A96" s="121" t="s">
        <v>751</v>
      </c>
      <c r="B96" s="109" t="s">
        <v>2182</v>
      </c>
      <c r="C96" s="109" t="s">
        <v>2467</v>
      </c>
      <c r="D96" s="75" t="s">
        <v>2468</v>
      </c>
      <c r="E96" s="75" t="s">
        <v>2499</v>
      </c>
      <c r="F96" s="153" t="s">
        <v>2510</v>
      </c>
      <c r="G96" s="153" t="s">
        <v>2510</v>
      </c>
      <c r="H96" s="153" t="s">
        <v>2510</v>
      </c>
      <c r="I96" s="67" t="s">
        <v>2469</v>
      </c>
      <c r="J96" s="122">
        <v>2004</v>
      </c>
      <c r="K96" s="117">
        <v>1</v>
      </c>
      <c r="L96" s="167" t="s">
        <v>2510</v>
      </c>
      <c r="M96" s="134" t="s">
        <v>2510</v>
      </c>
      <c r="N96" s="109" t="s">
        <v>635</v>
      </c>
      <c r="O96" s="123" t="s">
        <v>634</v>
      </c>
      <c r="P96" s="75" t="s">
        <v>635</v>
      </c>
      <c r="Q96" s="75" t="s">
        <v>634</v>
      </c>
      <c r="R96" s="75" t="s">
        <v>4589</v>
      </c>
      <c r="S96" s="105" t="s">
        <v>2333</v>
      </c>
      <c r="T96" s="105" t="s">
        <v>2333</v>
      </c>
      <c r="U96" s="107"/>
      <c r="V96" s="115"/>
      <c r="W96" s="144"/>
    </row>
    <row r="97" spans="1:23" s="145" customFormat="1" ht="51" x14ac:dyDescent="0.2">
      <c r="A97" s="121" t="s">
        <v>2889</v>
      </c>
      <c r="B97" s="109" t="s">
        <v>2182</v>
      </c>
      <c r="C97" s="109" t="s">
        <v>2470</v>
      </c>
      <c r="D97" s="75" t="s">
        <v>2471</v>
      </c>
      <c r="E97" s="75" t="s">
        <v>2500</v>
      </c>
      <c r="F97" s="153" t="s">
        <v>2510</v>
      </c>
      <c r="G97" s="153" t="s">
        <v>2510</v>
      </c>
      <c r="H97" s="153" t="s">
        <v>2510</v>
      </c>
      <c r="I97" s="109" t="s">
        <v>2472</v>
      </c>
      <c r="J97" s="122">
        <v>2007</v>
      </c>
      <c r="K97" s="117">
        <v>1</v>
      </c>
      <c r="L97" s="167" t="s">
        <v>2510</v>
      </c>
      <c r="M97" s="134" t="s">
        <v>2510</v>
      </c>
      <c r="N97" s="109" t="s">
        <v>635</v>
      </c>
      <c r="O97" s="123" t="s">
        <v>634</v>
      </c>
      <c r="P97" s="75" t="s">
        <v>635</v>
      </c>
      <c r="Q97" s="75" t="s">
        <v>634</v>
      </c>
      <c r="R97" s="75" t="s">
        <v>4590</v>
      </c>
      <c r="S97" s="105" t="s">
        <v>2333</v>
      </c>
      <c r="T97" s="105" t="s">
        <v>2333</v>
      </c>
      <c r="U97" s="107"/>
      <c r="V97" s="115"/>
      <c r="W97" s="144"/>
    </row>
    <row r="98" spans="1:23" s="145" customFormat="1" ht="51" x14ac:dyDescent="0.2">
      <c r="A98" s="121" t="s">
        <v>2890</v>
      </c>
      <c r="B98" s="109" t="s">
        <v>2474</v>
      </c>
      <c r="C98" s="109" t="s">
        <v>2473</v>
      </c>
      <c r="D98" s="75">
        <v>4308</v>
      </c>
      <c r="E98" s="75" t="s">
        <v>2275</v>
      </c>
      <c r="F98" s="122">
        <v>4461</v>
      </c>
      <c r="G98" s="157">
        <v>11990</v>
      </c>
      <c r="H98" s="122">
        <v>6000</v>
      </c>
      <c r="I98" s="109" t="s">
        <v>2475</v>
      </c>
      <c r="J98" s="122">
        <v>2009</v>
      </c>
      <c r="K98" s="117">
        <v>3</v>
      </c>
      <c r="L98" s="167" t="s">
        <v>2510</v>
      </c>
      <c r="M98" s="134" t="s">
        <v>2510</v>
      </c>
      <c r="N98" s="109" t="s">
        <v>635</v>
      </c>
      <c r="O98" s="123" t="s">
        <v>634</v>
      </c>
      <c r="P98" s="75" t="s">
        <v>635</v>
      </c>
      <c r="Q98" s="75" t="s">
        <v>634</v>
      </c>
      <c r="R98" s="75" t="s">
        <v>4591</v>
      </c>
      <c r="S98" s="105" t="s">
        <v>2333</v>
      </c>
      <c r="T98" s="105" t="s">
        <v>2333</v>
      </c>
      <c r="U98" s="107"/>
      <c r="V98" s="115"/>
      <c r="W98" s="144"/>
    </row>
    <row r="99" spans="1:23" s="145" customFormat="1" ht="51" x14ac:dyDescent="0.2">
      <c r="A99" s="121" t="s">
        <v>2891</v>
      </c>
      <c r="B99" s="109" t="s">
        <v>2524</v>
      </c>
      <c r="C99" s="109" t="s">
        <v>2476</v>
      </c>
      <c r="D99" s="75">
        <v>5320</v>
      </c>
      <c r="E99" s="75" t="s">
        <v>2477</v>
      </c>
      <c r="F99" s="122">
        <v>3595</v>
      </c>
      <c r="G99" s="157">
        <v>5200</v>
      </c>
      <c r="H99" s="153" t="s">
        <v>2510</v>
      </c>
      <c r="I99" s="67" t="s">
        <v>2478</v>
      </c>
      <c r="J99" s="122">
        <v>1998</v>
      </c>
      <c r="K99" s="117">
        <v>2</v>
      </c>
      <c r="L99" s="167" t="s">
        <v>2510</v>
      </c>
      <c r="M99" s="134" t="s">
        <v>2510</v>
      </c>
      <c r="N99" s="109" t="s">
        <v>635</v>
      </c>
      <c r="O99" s="123" t="s">
        <v>634</v>
      </c>
      <c r="P99" s="75" t="s">
        <v>635</v>
      </c>
      <c r="Q99" s="75" t="s">
        <v>634</v>
      </c>
      <c r="R99" s="75" t="s">
        <v>4592</v>
      </c>
      <c r="S99" s="105" t="s">
        <v>2333</v>
      </c>
      <c r="T99" s="105" t="s">
        <v>2333</v>
      </c>
      <c r="U99" s="107"/>
      <c r="V99" s="115"/>
      <c r="W99" s="144"/>
    </row>
    <row r="100" spans="1:23" s="145" customFormat="1" ht="51" x14ac:dyDescent="0.2">
      <c r="A100" s="121" t="s">
        <v>2892</v>
      </c>
      <c r="B100" s="109" t="s">
        <v>2525</v>
      </c>
      <c r="C100" s="109" t="s">
        <v>2479</v>
      </c>
      <c r="D100" s="75" t="s">
        <v>2480</v>
      </c>
      <c r="E100" s="75" t="s">
        <v>2318</v>
      </c>
      <c r="F100" s="153" t="s">
        <v>2510</v>
      </c>
      <c r="G100" s="157">
        <v>11950</v>
      </c>
      <c r="H100" s="122">
        <v>8550</v>
      </c>
      <c r="I100" s="67" t="s">
        <v>2481</v>
      </c>
      <c r="J100" s="122">
        <v>1981</v>
      </c>
      <c r="K100" s="152" t="s">
        <v>2510</v>
      </c>
      <c r="L100" s="167" t="s">
        <v>2510</v>
      </c>
      <c r="M100" s="134" t="s">
        <v>2510</v>
      </c>
      <c r="N100" s="109" t="s">
        <v>635</v>
      </c>
      <c r="O100" s="123" t="s">
        <v>634</v>
      </c>
      <c r="P100" s="75" t="s">
        <v>634</v>
      </c>
      <c r="Q100" s="75" t="s">
        <v>634</v>
      </c>
      <c r="R100" s="75" t="s">
        <v>4519</v>
      </c>
      <c r="S100" s="105" t="s">
        <v>2333</v>
      </c>
      <c r="T100" s="105" t="s">
        <v>2333</v>
      </c>
      <c r="U100" s="107"/>
      <c r="V100" s="115"/>
      <c r="W100" s="144"/>
    </row>
    <row r="101" spans="1:23" s="145" customFormat="1" ht="51" x14ac:dyDescent="0.2">
      <c r="A101" s="121" t="s">
        <v>2893</v>
      </c>
      <c r="B101" s="109" t="s">
        <v>2484</v>
      </c>
      <c r="C101" s="109" t="s">
        <v>2482</v>
      </c>
      <c r="D101" s="75" t="s">
        <v>2483</v>
      </c>
      <c r="E101" s="75" t="s">
        <v>2477</v>
      </c>
      <c r="F101" s="122">
        <v>2216</v>
      </c>
      <c r="G101" s="157">
        <v>4100</v>
      </c>
      <c r="H101" s="153" t="s">
        <v>2510</v>
      </c>
      <c r="I101" s="67" t="s">
        <v>2485</v>
      </c>
      <c r="J101" s="122">
        <v>2013</v>
      </c>
      <c r="K101" s="117">
        <v>1</v>
      </c>
      <c r="L101" s="167" t="s">
        <v>2510</v>
      </c>
      <c r="M101" s="134" t="s">
        <v>2510</v>
      </c>
      <c r="N101" s="109" t="s">
        <v>635</v>
      </c>
      <c r="O101" s="123" t="s">
        <v>634</v>
      </c>
      <c r="P101" s="75" t="s">
        <v>635</v>
      </c>
      <c r="Q101" s="75" t="s">
        <v>634</v>
      </c>
      <c r="R101" s="75" t="s">
        <v>4593</v>
      </c>
      <c r="S101" s="105" t="s">
        <v>2333</v>
      </c>
      <c r="T101" s="105" t="s">
        <v>2333</v>
      </c>
      <c r="U101" s="107"/>
      <c r="V101" s="115"/>
      <c r="W101" s="144"/>
    </row>
    <row r="102" spans="1:23" s="145" customFormat="1" ht="51" x14ac:dyDescent="0.2">
      <c r="A102" s="121" t="s">
        <v>2894</v>
      </c>
      <c r="B102" s="645" t="s">
        <v>4638</v>
      </c>
      <c r="C102" s="645" t="s">
        <v>4641</v>
      </c>
      <c r="D102" s="646" t="s">
        <v>4642</v>
      </c>
      <c r="E102" s="646" t="s">
        <v>2318</v>
      </c>
      <c r="F102" s="153" t="s">
        <v>2510</v>
      </c>
      <c r="G102" s="157">
        <v>3500</v>
      </c>
      <c r="H102" s="153">
        <v>2750</v>
      </c>
      <c r="I102" s="67" t="s">
        <v>4647</v>
      </c>
      <c r="J102" s="122">
        <v>2012</v>
      </c>
      <c r="K102" s="152" t="s">
        <v>2510</v>
      </c>
      <c r="L102" s="152" t="s">
        <v>2510</v>
      </c>
      <c r="M102" s="152" t="s">
        <v>2510</v>
      </c>
      <c r="N102" s="109" t="s">
        <v>635</v>
      </c>
      <c r="O102" s="123" t="s">
        <v>634</v>
      </c>
      <c r="P102" s="75" t="s">
        <v>634</v>
      </c>
      <c r="Q102" s="75" t="s">
        <v>634</v>
      </c>
      <c r="R102" s="75" t="s">
        <v>4648</v>
      </c>
      <c r="S102" s="105" t="s">
        <v>2333</v>
      </c>
      <c r="T102" s="105" t="s">
        <v>2333</v>
      </c>
      <c r="U102" s="107"/>
      <c r="V102" s="115"/>
      <c r="W102" s="144"/>
    </row>
    <row r="103" spans="1:23" s="145" customFormat="1" ht="51" x14ac:dyDescent="0.2">
      <c r="A103" s="121" t="s">
        <v>2895</v>
      </c>
      <c r="B103" s="645" t="s">
        <v>4639</v>
      </c>
      <c r="C103" s="645" t="s">
        <v>4643</v>
      </c>
      <c r="D103" s="646" t="s">
        <v>4644</v>
      </c>
      <c r="E103" s="646" t="s">
        <v>4646</v>
      </c>
      <c r="F103" s="122">
        <v>2286</v>
      </c>
      <c r="G103" s="157">
        <v>3500</v>
      </c>
      <c r="H103" s="153">
        <v>1405</v>
      </c>
      <c r="I103" s="67" t="s">
        <v>4649</v>
      </c>
      <c r="J103" s="122">
        <v>2004</v>
      </c>
      <c r="K103" s="117">
        <v>7</v>
      </c>
      <c r="L103" s="152" t="s">
        <v>2510</v>
      </c>
      <c r="M103" s="152" t="s">
        <v>2510</v>
      </c>
      <c r="N103" s="109" t="s">
        <v>635</v>
      </c>
      <c r="O103" s="123" t="s">
        <v>634</v>
      </c>
      <c r="P103" s="75" t="s">
        <v>635</v>
      </c>
      <c r="Q103" s="75" t="s">
        <v>634</v>
      </c>
      <c r="R103" s="75" t="s">
        <v>4650</v>
      </c>
      <c r="S103" s="105" t="s">
        <v>2333</v>
      </c>
      <c r="T103" s="105" t="s">
        <v>2333</v>
      </c>
      <c r="U103" s="107"/>
      <c r="V103" s="115"/>
      <c r="W103" s="144"/>
    </row>
    <row r="104" spans="1:23" s="145" customFormat="1" ht="51" x14ac:dyDescent="0.2">
      <c r="A104" s="121" t="s">
        <v>2896</v>
      </c>
      <c r="B104" s="645" t="s">
        <v>4640</v>
      </c>
      <c r="C104" s="645" t="s">
        <v>2280</v>
      </c>
      <c r="D104" s="646" t="s">
        <v>4645</v>
      </c>
      <c r="E104" s="646" t="s">
        <v>4646</v>
      </c>
      <c r="F104" s="122">
        <v>2800</v>
      </c>
      <c r="G104" s="157">
        <v>3500</v>
      </c>
      <c r="H104" s="153">
        <v>1200</v>
      </c>
      <c r="I104" s="67" t="s">
        <v>4651</v>
      </c>
      <c r="J104" s="122">
        <v>2001</v>
      </c>
      <c r="K104" s="117">
        <v>7</v>
      </c>
      <c r="L104" s="152" t="s">
        <v>2510</v>
      </c>
      <c r="M104" s="152" t="s">
        <v>2510</v>
      </c>
      <c r="N104" s="109" t="s">
        <v>635</v>
      </c>
      <c r="O104" s="123" t="s">
        <v>634</v>
      </c>
      <c r="P104" s="75" t="s">
        <v>635</v>
      </c>
      <c r="Q104" s="75" t="s">
        <v>634</v>
      </c>
      <c r="R104" s="75" t="s">
        <v>4652</v>
      </c>
      <c r="S104" s="105" t="s">
        <v>2333</v>
      </c>
      <c r="T104" s="105" t="s">
        <v>2333</v>
      </c>
      <c r="U104" s="107"/>
      <c r="V104" s="115"/>
      <c r="W104" s="144"/>
    </row>
    <row r="105" spans="1:23" x14ac:dyDescent="0.2">
      <c r="A105" s="795" t="s">
        <v>2821</v>
      </c>
      <c r="B105" s="796"/>
      <c r="C105" s="797"/>
      <c r="D105" s="797"/>
      <c r="E105" s="797"/>
      <c r="F105" s="797"/>
      <c r="G105" s="797"/>
      <c r="H105" s="797"/>
      <c r="I105" s="797"/>
      <c r="J105" s="797"/>
      <c r="K105" s="797"/>
      <c r="L105" s="797"/>
      <c r="M105" s="797"/>
      <c r="N105" s="797"/>
      <c r="O105" s="797"/>
      <c r="P105" s="797"/>
      <c r="Q105" s="797"/>
      <c r="R105" s="797"/>
      <c r="S105" s="797"/>
      <c r="T105" s="797"/>
      <c r="U105" s="798"/>
    </row>
    <row r="106" spans="1:23" ht="51" x14ac:dyDescent="0.2">
      <c r="A106" s="111" t="s">
        <v>2897</v>
      </c>
      <c r="B106" s="132" t="s">
        <v>2486</v>
      </c>
      <c r="C106" s="132" t="s">
        <v>2503</v>
      </c>
      <c r="D106" s="132" t="s">
        <v>2504</v>
      </c>
      <c r="E106" s="132" t="s">
        <v>2234</v>
      </c>
      <c r="F106" s="132">
        <v>2000</v>
      </c>
      <c r="G106" s="159">
        <v>2170</v>
      </c>
      <c r="H106" s="153" t="s">
        <v>2510</v>
      </c>
      <c r="I106" s="132" t="s">
        <v>2487</v>
      </c>
      <c r="J106" s="132">
        <v>2010</v>
      </c>
      <c r="K106" s="132">
        <v>5</v>
      </c>
      <c r="L106" s="167">
        <v>24010</v>
      </c>
      <c r="M106" s="165" t="s">
        <v>2353</v>
      </c>
      <c r="N106" s="109" t="s">
        <v>635</v>
      </c>
      <c r="O106" s="109" t="s">
        <v>635</v>
      </c>
      <c r="P106" s="66" t="s">
        <v>635</v>
      </c>
      <c r="Q106" s="66" t="s">
        <v>635</v>
      </c>
      <c r="R106" s="66" t="s">
        <v>4594</v>
      </c>
      <c r="S106" s="104" t="s">
        <v>2488</v>
      </c>
      <c r="T106" s="104" t="s">
        <v>2488</v>
      </c>
      <c r="U106" s="68"/>
    </row>
    <row r="107" spans="1:23" ht="51" x14ac:dyDescent="0.2">
      <c r="A107" s="111" t="s">
        <v>2898</v>
      </c>
      <c r="B107" s="132" t="s">
        <v>2489</v>
      </c>
      <c r="C107" s="132" t="s">
        <v>2186</v>
      </c>
      <c r="D107" s="132" t="s">
        <v>2494</v>
      </c>
      <c r="E107" s="132" t="s">
        <v>2234</v>
      </c>
      <c r="F107" s="132">
        <v>1600</v>
      </c>
      <c r="G107" s="159">
        <v>1600</v>
      </c>
      <c r="H107" s="153" t="s">
        <v>2510</v>
      </c>
      <c r="I107" s="132" t="s">
        <v>2490</v>
      </c>
      <c r="J107" s="132">
        <v>1999</v>
      </c>
      <c r="K107" s="132">
        <v>5</v>
      </c>
      <c r="L107" s="167" t="s">
        <v>2510</v>
      </c>
      <c r="M107" s="134" t="s">
        <v>2510</v>
      </c>
      <c r="N107" s="109" t="s">
        <v>635</v>
      </c>
      <c r="O107" s="132" t="s">
        <v>634</v>
      </c>
      <c r="P107" s="66" t="s">
        <v>635</v>
      </c>
      <c r="Q107" s="66" t="s">
        <v>634</v>
      </c>
      <c r="R107" s="66" t="s">
        <v>4595</v>
      </c>
      <c r="S107" s="104" t="s">
        <v>2488</v>
      </c>
      <c r="T107" s="104" t="s">
        <v>2488</v>
      </c>
      <c r="U107" s="68"/>
    </row>
    <row r="108" spans="1:23" x14ac:dyDescent="0.2">
      <c r="A108" s="795" t="s">
        <v>2498</v>
      </c>
      <c r="B108" s="796"/>
      <c r="C108" s="797"/>
      <c r="D108" s="797"/>
      <c r="E108" s="797"/>
      <c r="F108" s="797"/>
      <c r="G108" s="797"/>
      <c r="H108" s="797"/>
      <c r="I108" s="797"/>
      <c r="J108" s="797"/>
      <c r="K108" s="797"/>
      <c r="L108" s="797"/>
      <c r="M108" s="797"/>
      <c r="N108" s="797"/>
      <c r="O108" s="797"/>
      <c r="P108" s="797"/>
      <c r="Q108" s="797"/>
      <c r="R108" s="797"/>
      <c r="S108" s="797"/>
      <c r="T108" s="797"/>
      <c r="U108" s="798"/>
    </row>
    <row r="109" spans="1:23" ht="51.75" thickBot="1" x14ac:dyDescent="0.25">
      <c r="A109" s="139" t="s">
        <v>2899</v>
      </c>
      <c r="B109" s="137" t="s">
        <v>2491</v>
      </c>
      <c r="C109" s="137" t="s">
        <v>2495</v>
      </c>
      <c r="D109" s="137" t="s">
        <v>2502</v>
      </c>
      <c r="E109" s="137" t="s">
        <v>2275</v>
      </c>
      <c r="F109" s="137">
        <v>1997</v>
      </c>
      <c r="G109" s="160">
        <v>3500</v>
      </c>
      <c r="H109" s="160">
        <v>1226</v>
      </c>
      <c r="I109" s="137" t="s">
        <v>2492</v>
      </c>
      <c r="J109" s="137">
        <v>2018</v>
      </c>
      <c r="K109" s="137">
        <v>7</v>
      </c>
      <c r="L109" s="170">
        <v>82980</v>
      </c>
      <c r="M109" s="166" t="s">
        <v>2353</v>
      </c>
      <c r="N109" s="140" t="s">
        <v>635</v>
      </c>
      <c r="O109" s="140" t="s">
        <v>635</v>
      </c>
      <c r="P109" s="78" t="s">
        <v>635</v>
      </c>
      <c r="Q109" s="78" t="s">
        <v>635</v>
      </c>
      <c r="R109" s="78" t="s">
        <v>4596</v>
      </c>
      <c r="S109" s="138" t="s">
        <v>2493</v>
      </c>
      <c r="T109" s="138" t="s">
        <v>2493</v>
      </c>
      <c r="U109" s="141"/>
    </row>
    <row r="110" spans="1:23" x14ac:dyDescent="0.2">
      <c r="A110" s="147"/>
      <c r="B110" s="133"/>
      <c r="C110" s="133"/>
      <c r="D110" s="133"/>
      <c r="E110" s="133"/>
      <c r="F110" s="133"/>
      <c r="G110" s="161"/>
      <c r="H110" s="161"/>
      <c r="I110" s="133"/>
      <c r="J110" s="133"/>
      <c r="K110" s="133"/>
      <c r="L110" s="171"/>
      <c r="M110" s="135"/>
      <c r="N110" s="148"/>
      <c r="O110" s="148"/>
      <c r="P110" s="62"/>
      <c r="Q110" s="62"/>
      <c r="R110" s="62"/>
      <c r="S110" s="149"/>
      <c r="T110" s="149"/>
      <c r="U110" s="103"/>
    </row>
  </sheetData>
  <mergeCells count="26">
    <mergeCell ref="S1:S2"/>
    <mergeCell ref="T1:T2"/>
    <mergeCell ref="U1:U2"/>
    <mergeCell ref="E1:E2"/>
    <mergeCell ref="D1:D2"/>
    <mergeCell ref="R1:R2"/>
    <mergeCell ref="N1:Q1"/>
    <mergeCell ref="M1:M2"/>
    <mergeCell ref="L1:L2"/>
    <mergeCell ref="K1:K2"/>
    <mergeCell ref="J1:J2"/>
    <mergeCell ref="C1:C2"/>
    <mergeCell ref="B1:B2"/>
    <mergeCell ref="A1:A2"/>
    <mergeCell ref="I1:I2"/>
    <mergeCell ref="H1:H2"/>
    <mergeCell ref="G1:G2"/>
    <mergeCell ref="F1:F2"/>
    <mergeCell ref="A108:U108"/>
    <mergeCell ref="A32:U32"/>
    <mergeCell ref="A34:U34"/>
    <mergeCell ref="A55:U55"/>
    <mergeCell ref="A3:U3"/>
    <mergeCell ref="A25:U25"/>
    <mergeCell ref="A28:U28"/>
    <mergeCell ref="A105:U10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5"/>
  <sheetViews>
    <sheetView workbookViewId="0">
      <selection activeCell="G6" sqref="G6"/>
    </sheetView>
  </sheetViews>
  <sheetFormatPr defaultRowHeight="12.75" x14ac:dyDescent="0.2"/>
  <cols>
    <col min="1" max="1" width="5" style="215" customWidth="1"/>
    <col min="2" max="2" width="88.140625" style="215" customWidth="1"/>
    <col min="3" max="3" width="18.5703125" style="215" customWidth="1"/>
    <col min="4" max="4" width="13.28515625" style="214" customWidth="1"/>
    <col min="5" max="41" width="9.140625" style="214"/>
    <col min="42" max="16384" width="9.140625" style="215"/>
  </cols>
  <sheetData>
    <row r="1" spans="1:30" ht="12.75" customHeight="1" x14ac:dyDescent="0.2">
      <c r="A1" s="831" t="s">
        <v>4654</v>
      </c>
      <c r="B1" s="832"/>
      <c r="C1" s="832"/>
      <c r="D1" s="833"/>
    </row>
    <row r="2" spans="1:30" ht="24" customHeight="1" x14ac:dyDescent="0.2">
      <c r="A2" s="558" t="s">
        <v>261</v>
      </c>
      <c r="B2" s="834" t="s">
        <v>499</v>
      </c>
      <c r="C2" s="834"/>
      <c r="D2" s="835"/>
    </row>
    <row r="3" spans="1:30" ht="38.25" x14ac:dyDescent="0.2">
      <c r="A3" s="559" t="s">
        <v>258</v>
      </c>
      <c r="B3" s="560" t="s">
        <v>259</v>
      </c>
      <c r="C3" s="560" t="s">
        <v>260</v>
      </c>
      <c r="D3" s="539" t="s">
        <v>2887</v>
      </c>
    </row>
    <row r="4" spans="1:30" s="230" customFormat="1" ht="51" x14ac:dyDescent="0.2">
      <c r="A4" s="188" t="s">
        <v>261</v>
      </c>
      <c r="B4" s="541" t="s">
        <v>4514</v>
      </c>
      <c r="C4" s="358">
        <v>1111162.56</v>
      </c>
      <c r="D4" s="551" t="s">
        <v>349</v>
      </c>
      <c r="E4" s="214"/>
      <c r="F4" s="214"/>
      <c r="G4" s="214"/>
      <c r="H4" s="214"/>
      <c r="I4" s="214"/>
      <c r="J4" s="214"/>
      <c r="K4" s="214"/>
      <c r="L4" s="214"/>
      <c r="M4" s="214"/>
      <c r="N4" s="214"/>
      <c r="O4" s="214"/>
      <c r="P4" s="214"/>
      <c r="Q4" s="214"/>
      <c r="R4" s="540"/>
      <c r="S4" s="534"/>
      <c r="T4" s="537"/>
      <c r="U4" s="214"/>
      <c r="V4" s="535"/>
      <c r="W4" s="540"/>
      <c r="X4" s="534"/>
      <c r="Y4" s="537"/>
      <c r="Z4" s="214"/>
      <c r="AA4" s="536"/>
      <c r="AB4" s="534"/>
      <c r="AC4" s="537"/>
      <c r="AD4" s="214"/>
    </row>
    <row r="5" spans="1:30" s="230" customFormat="1" ht="25.5" x14ac:dyDescent="0.2">
      <c r="A5" s="188" t="s">
        <v>263</v>
      </c>
      <c r="B5" s="541" t="s">
        <v>4341</v>
      </c>
      <c r="C5" s="358"/>
      <c r="D5" s="551"/>
      <c r="E5" s="214"/>
      <c r="F5" s="214"/>
      <c r="G5" s="214"/>
      <c r="H5" s="214"/>
      <c r="I5" s="214"/>
      <c r="J5" s="214"/>
      <c r="K5" s="214"/>
      <c r="L5" s="214"/>
      <c r="M5" s="214"/>
      <c r="N5" s="214"/>
      <c r="O5" s="214"/>
      <c r="P5" s="214"/>
      <c r="Q5" s="214"/>
      <c r="R5" s="540"/>
      <c r="S5" s="534"/>
      <c r="T5" s="538"/>
      <c r="U5" s="214"/>
      <c r="V5" s="535"/>
      <c r="W5" s="540"/>
      <c r="X5" s="534"/>
      <c r="Y5" s="538"/>
      <c r="Z5" s="214"/>
      <c r="AA5" s="536"/>
      <c r="AB5" s="534"/>
      <c r="AC5" s="538"/>
      <c r="AD5" s="214"/>
    </row>
    <row r="6" spans="1:30" s="230" customFormat="1" ht="51" x14ac:dyDescent="0.2">
      <c r="A6" s="431" t="s">
        <v>4511</v>
      </c>
      <c r="B6" s="541" t="s">
        <v>4630</v>
      </c>
      <c r="C6" s="358">
        <v>548316</v>
      </c>
      <c r="D6" s="551" t="s">
        <v>349</v>
      </c>
      <c r="E6" s="214"/>
      <c r="F6" s="214"/>
      <c r="G6" s="214"/>
      <c r="H6" s="214"/>
      <c r="I6" s="214"/>
      <c r="J6" s="214"/>
      <c r="K6" s="214"/>
      <c r="L6" s="214"/>
      <c r="M6" s="214"/>
      <c r="N6" s="214"/>
      <c r="O6" s="214"/>
      <c r="P6" s="214"/>
      <c r="Q6" s="214"/>
      <c r="R6" s="540"/>
      <c r="S6" s="534"/>
      <c r="T6" s="538"/>
      <c r="U6" s="214"/>
      <c r="V6" s="535"/>
      <c r="W6" s="540"/>
      <c r="X6" s="534"/>
      <c r="Y6" s="538"/>
      <c r="Z6" s="214"/>
      <c r="AA6" s="536"/>
      <c r="AB6" s="534"/>
      <c r="AC6" s="538"/>
      <c r="AD6" s="214"/>
    </row>
    <row r="7" spans="1:30" s="230" customFormat="1" ht="63.75" x14ac:dyDescent="0.2">
      <c r="A7" s="432" t="s">
        <v>4512</v>
      </c>
      <c r="B7" s="433" t="s">
        <v>4628</v>
      </c>
      <c r="C7" s="358">
        <f>5*20542.5+11*19542.5+14*18542.5+1*18542.58</f>
        <v>595817.57999999996</v>
      </c>
      <c r="D7" s="551" t="s">
        <v>349</v>
      </c>
      <c r="E7" s="214"/>
      <c r="F7" s="214"/>
      <c r="G7" s="214"/>
      <c r="H7" s="214"/>
      <c r="I7" s="214"/>
      <c r="J7" s="214"/>
      <c r="K7" s="214"/>
      <c r="L7" s="214"/>
      <c r="M7" s="214"/>
      <c r="N7" s="214"/>
      <c r="O7" s="214"/>
      <c r="P7" s="214"/>
      <c r="Q7" s="214"/>
      <c r="R7" s="540"/>
      <c r="S7" s="534"/>
      <c r="T7" s="538"/>
      <c r="U7" s="214"/>
      <c r="V7" s="535"/>
      <c r="W7" s="540"/>
      <c r="X7" s="534"/>
      <c r="Y7" s="538"/>
      <c r="Z7" s="214"/>
      <c r="AA7" s="536"/>
      <c r="AB7" s="534"/>
      <c r="AC7" s="538"/>
      <c r="AD7" s="214"/>
    </row>
    <row r="8" spans="1:30" s="230" customFormat="1" ht="51" x14ac:dyDescent="0.2">
      <c r="A8" s="432" t="s">
        <v>4513</v>
      </c>
      <c r="B8" s="433" t="s">
        <v>4629</v>
      </c>
      <c r="C8" s="358">
        <v>1242379.8999999999</v>
      </c>
      <c r="D8" s="551" t="s">
        <v>349</v>
      </c>
      <c r="E8" s="214"/>
      <c r="F8" s="214"/>
      <c r="G8" s="214"/>
      <c r="H8" s="214"/>
      <c r="I8" s="214"/>
      <c r="J8" s="214"/>
      <c r="K8" s="214"/>
      <c r="L8" s="214"/>
      <c r="M8" s="214"/>
      <c r="N8" s="214"/>
      <c r="O8" s="214"/>
      <c r="P8" s="214"/>
      <c r="Q8" s="214"/>
      <c r="R8" s="540"/>
      <c r="S8" s="534"/>
      <c r="T8" s="538"/>
      <c r="U8" s="214"/>
      <c r="V8" s="535"/>
      <c r="W8" s="540"/>
      <c r="X8" s="534"/>
      <c r="Y8" s="538"/>
      <c r="Z8" s="214"/>
      <c r="AA8" s="536"/>
      <c r="AB8" s="534"/>
      <c r="AC8" s="538"/>
      <c r="AD8" s="214"/>
    </row>
    <row r="9" spans="1:30" ht="25.5" x14ac:dyDescent="0.2">
      <c r="A9" s="554" t="s">
        <v>264</v>
      </c>
      <c r="B9" s="553" t="s">
        <v>4653</v>
      </c>
      <c r="C9" s="555">
        <v>2099484.94</v>
      </c>
      <c r="D9" s="206" t="s">
        <v>349</v>
      </c>
      <c r="E9" s="556"/>
    </row>
    <row r="10" spans="1:30" s="214" customFormat="1" ht="13.5" thickBot="1" x14ac:dyDescent="0.25">
      <c r="A10" s="829" t="s">
        <v>645</v>
      </c>
      <c r="B10" s="830"/>
      <c r="C10" s="557">
        <f>SUM(C4:C9)</f>
        <v>5597160.9800000004</v>
      </c>
      <c r="D10" s="552"/>
    </row>
    <row r="11" spans="1:30" s="214" customFormat="1" x14ac:dyDescent="0.2"/>
    <row r="12" spans="1:30" s="214" customFormat="1" ht="40.5" customHeight="1" x14ac:dyDescent="0.2">
      <c r="A12" s="828"/>
      <c r="B12" s="828"/>
      <c r="C12" s="828"/>
    </row>
    <row r="13" spans="1:30" s="214" customFormat="1" x14ac:dyDescent="0.2"/>
    <row r="14" spans="1:30" s="214" customFormat="1" x14ac:dyDescent="0.2"/>
    <row r="15" spans="1:30" s="214" customFormat="1" x14ac:dyDescent="0.2"/>
    <row r="16" spans="1:30" s="214" customFormat="1" x14ac:dyDescent="0.2"/>
    <row r="17" s="214" customFormat="1" x14ac:dyDescent="0.2"/>
    <row r="18" s="214" customFormat="1" x14ac:dyDescent="0.2"/>
    <row r="19" s="214" customFormat="1" x14ac:dyDescent="0.2"/>
    <row r="20" s="214" customFormat="1" x14ac:dyDescent="0.2"/>
    <row r="21" s="214" customFormat="1" x14ac:dyDescent="0.2"/>
    <row r="22" s="214" customFormat="1" x14ac:dyDescent="0.2"/>
    <row r="23" s="214" customFormat="1" x14ac:dyDescent="0.2"/>
    <row r="24" s="214" customFormat="1" x14ac:dyDescent="0.2"/>
    <row r="25" s="214" customFormat="1" x14ac:dyDescent="0.2"/>
    <row r="26" s="214" customFormat="1" x14ac:dyDescent="0.2"/>
    <row r="27" s="214" customFormat="1" x14ac:dyDescent="0.2"/>
    <row r="28" s="214" customFormat="1" x14ac:dyDescent="0.2"/>
    <row r="29" s="214" customFormat="1" x14ac:dyDescent="0.2"/>
    <row r="30" s="214" customFormat="1" x14ac:dyDescent="0.2"/>
    <row r="31" s="214" customFormat="1" x14ac:dyDescent="0.2"/>
    <row r="32" s="214" customFormat="1" x14ac:dyDescent="0.2"/>
    <row r="33" s="214" customFormat="1" x14ac:dyDescent="0.2"/>
    <row r="34" s="214" customFormat="1" x14ac:dyDescent="0.2"/>
    <row r="35" s="214" customFormat="1" x14ac:dyDescent="0.2"/>
    <row r="36" s="214" customFormat="1" x14ac:dyDescent="0.2"/>
    <row r="37" s="214" customFormat="1" x14ac:dyDescent="0.2"/>
    <row r="38" s="214" customFormat="1" x14ac:dyDescent="0.2"/>
    <row r="39" s="214" customFormat="1" x14ac:dyDescent="0.2"/>
    <row r="40" s="214" customFormat="1" x14ac:dyDescent="0.2"/>
    <row r="41" s="214" customFormat="1" x14ac:dyDescent="0.2"/>
    <row r="42" s="214" customFormat="1" x14ac:dyDescent="0.2"/>
    <row r="43" s="214" customFormat="1" x14ac:dyDescent="0.2"/>
    <row r="44" s="214" customFormat="1" x14ac:dyDescent="0.2"/>
    <row r="45" s="214" customFormat="1" x14ac:dyDescent="0.2"/>
    <row r="46" s="214" customFormat="1" x14ac:dyDescent="0.2"/>
    <row r="47" s="214" customFormat="1" x14ac:dyDescent="0.2"/>
    <row r="48" s="214" customFormat="1" x14ac:dyDescent="0.2"/>
    <row r="49" s="214" customFormat="1" x14ac:dyDescent="0.2"/>
    <row r="50" s="214" customFormat="1" x14ac:dyDescent="0.2"/>
    <row r="51" s="214" customFormat="1" x14ac:dyDescent="0.2"/>
    <row r="52" s="214" customFormat="1" x14ac:dyDescent="0.2"/>
    <row r="53" s="214" customFormat="1" x14ac:dyDescent="0.2"/>
    <row r="54" s="214" customFormat="1" x14ac:dyDescent="0.2"/>
    <row r="55" s="214" customFormat="1" x14ac:dyDescent="0.2"/>
    <row r="56" s="214" customFormat="1" x14ac:dyDescent="0.2"/>
    <row r="57" s="214" customFormat="1" x14ac:dyDescent="0.2"/>
    <row r="58" s="214" customFormat="1" x14ac:dyDescent="0.2"/>
    <row r="59" s="214" customFormat="1" x14ac:dyDescent="0.2"/>
    <row r="60" s="214" customFormat="1" x14ac:dyDescent="0.2"/>
    <row r="61" s="214" customFormat="1" x14ac:dyDescent="0.2"/>
    <row r="62" s="214" customFormat="1" x14ac:dyDescent="0.2"/>
    <row r="63" s="214" customFormat="1" x14ac:dyDescent="0.2"/>
    <row r="64" s="214" customFormat="1" x14ac:dyDescent="0.2"/>
    <row r="65" s="214" customFormat="1" x14ac:dyDescent="0.2"/>
    <row r="66" s="214" customFormat="1" x14ac:dyDescent="0.2"/>
    <row r="67" s="214" customFormat="1" x14ac:dyDescent="0.2"/>
    <row r="68" s="214" customFormat="1" x14ac:dyDescent="0.2"/>
    <row r="69" s="214" customFormat="1" x14ac:dyDescent="0.2"/>
    <row r="70" s="214" customFormat="1" x14ac:dyDescent="0.2"/>
    <row r="71" s="214" customFormat="1" x14ac:dyDescent="0.2"/>
    <row r="72" s="214" customFormat="1" x14ac:dyDescent="0.2"/>
    <row r="73" s="214" customFormat="1" x14ac:dyDescent="0.2"/>
    <row r="74" s="214" customFormat="1" x14ac:dyDescent="0.2"/>
    <row r="75" s="214" customFormat="1" x14ac:dyDescent="0.2"/>
    <row r="76" s="214" customFormat="1" x14ac:dyDescent="0.2"/>
    <row r="77" s="214" customFormat="1" x14ac:dyDescent="0.2"/>
    <row r="78" s="214" customFormat="1" x14ac:dyDescent="0.2"/>
    <row r="79" s="214" customFormat="1" x14ac:dyDescent="0.2"/>
    <row r="80" s="214" customFormat="1" x14ac:dyDescent="0.2"/>
    <row r="81" s="214" customFormat="1" x14ac:dyDescent="0.2"/>
    <row r="82" s="214" customFormat="1" x14ac:dyDescent="0.2"/>
    <row r="83" s="214" customFormat="1" x14ac:dyDescent="0.2"/>
    <row r="84" s="214" customFormat="1" x14ac:dyDescent="0.2"/>
    <row r="85" s="214" customFormat="1" x14ac:dyDescent="0.2"/>
    <row r="86" s="214" customFormat="1" x14ac:dyDescent="0.2"/>
    <row r="87" s="214" customFormat="1" x14ac:dyDescent="0.2"/>
    <row r="88" s="214" customFormat="1" x14ac:dyDescent="0.2"/>
    <row r="89" s="214" customFormat="1" x14ac:dyDescent="0.2"/>
    <row r="90" s="214" customFormat="1" x14ac:dyDescent="0.2"/>
    <row r="91" s="214" customFormat="1" x14ac:dyDescent="0.2"/>
    <row r="92" s="214" customFormat="1" x14ac:dyDescent="0.2"/>
    <row r="93" s="214" customFormat="1" x14ac:dyDescent="0.2"/>
    <row r="94" s="214" customFormat="1" x14ac:dyDescent="0.2"/>
    <row r="95" s="214" customFormat="1" x14ac:dyDescent="0.2"/>
    <row r="96" s="214" customFormat="1" x14ac:dyDescent="0.2"/>
    <row r="97" s="214" customFormat="1" x14ac:dyDescent="0.2"/>
    <row r="98" s="214" customFormat="1" x14ac:dyDescent="0.2"/>
    <row r="99" s="214" customFormat="1" x14ac:dyDescent="0.2"/>
    <row r="100" s="214" customFormat="1" x14ac:dyDescent="0.2"/>
    <row r="101" s="214" customFormat="1" x14ac:dyDescent="0.2"/>
    <row r="102" s="214" customFormat="1" x14ac:dyDescent="0.2"/>
    <row r="103" s="214" customFormat="1" x14ac:dyDescent="0.2"/>
    <row r="104" s="214" customFormat="1" x14ac:dyDescent="0.2"/>
    <row r="105" s="214" customFormat="1" x14ac:dyDescent="0.2"/>
    <row r="106" s="214" customFormat="1" x14ac:dyDescent="0.2"/>
    <row r="107" s="214" customFormat="1" x14ac:dyDescent="0.2"/>
    <row r="108" s="214" customFormat="1" x14ac:dyDescent="0.2"/>
    <row r="109" s="214" customFormat="1" x14ac:dyDescent="0.2"/>
    <row r="110" s="214" customFormat="1" x14ac:dyDescent="0.2"/>
    <row r="111" s="214" customFormat="1" x14ac:dyDescent="0.2"/>
    <row r="112" s="214" customFormat="1" x14ac:dyDescent="0.2"/>
    <row r="113" s="214" customFormat="1" x14ac:dyDescent="0.2"/>
    <row r="114" s="214" customFormat="1" x14ac:dyDescent="0.2"/>
    <row r="115" s="214" customFormat="1" x14ac:dyDescent="0.2"/>
    <row r="116" s="214" customFormat="1" x14ac:dyDescent="0.2"/>
    <row r="117" s="214" customFormat="1" x14ac:dyDescent="0.2"/>
    <row r="118" s="214" customFormat="1" x14ac:dyDescent="0.2"/>
    <row r="119" s="214" customFormat="1" x14ac:dyDescent="0.2"/>
    <row r="120" s="214" customFormat="1" x14ac:dyDescent="0.2"/>
    <row r="121" s="214" customFormat="1" x14ac:dyDescent="0.2"/>
    <row r="122" s="214" customFormat="1" x14ac:dyDescent="0.2"/>
    <row r="123" s="214" customFormat="1" x14ac:dyDescent="0.2"/>
    <row r="124" s="214" customFormat="1" x14ac:dyDescent="0.2"/>
    <row r="125" s="214" customFormat="1" x14ac:dyDescent="0.2"/>
    <row r="126" s="214" customFormat="1" x14ac:dyDescent="0.2"/>
    <row r="127" s="214" customFormat="1" x14ac:dyDescent="0.2"/>
    <row r="128" s="214" customFormat="1" x14ac:dyDescent="0.2"/>
    <row r="129" s="214" customFormat="1" x14ac:dyDescent="0.2"/>
    <row r="130" s="214" customFormat="1" x14ac:dyDescent="0.2"/>
    <row r="131" s="214" customFormat="1" x14ac:dyDescent="0.2"/>
    <row r="132" s="214" customFormat="1" x14ac:dyDescent="0.2"/>
    <row r="133" s="214" customFormat="1" x14ac:dyDescent="0.2"/>
    <row r="134" s="214" customFormat="1" x14ac:dyDescent="0.2"/>
    <row r="135" s="214" customFormat="1" x14ac:dyDescent="0.2"/>
    <row r="136" s="214" customFormat="1" x14ac:dyDescent="0.2"/>
    <row r="137" s="214" customFormat="1" x14ac:dyDescent="0.2"/>
    <row r="138" s="214" customFormat="1" x14ac:dyDescent="0.2"/>
    <row r="139" s="214" customFormat="1" x14ac:dyDescent="0.2"/>
    <row r="140" s="214" customFormat="1" x14ac:dyDescent="0.2"/>
    <row r="141" s="214" customFormat="1" x14ac:dyDescent="0.2"/>
    <row r="142" s="214" customFormat="1" x14ac:dyDescent="0.2"/>
    <row r="143" s="214" customFormat="1" x14ac:dyDescent="0.2"/>
    <row r="144" s="214" customFormat="1" x14ac:dyDescent="0.2"/>
    <row r="145" s="214" customFormat="1" x14ac:dyDescent="0.2"/>
    <row r="146" s="214" customFormat="1" x14ac:dyDescent="0.2"/>
    <row r="147" s="214" customFormat="1" x14ac:dyDescent="0.2"/>
    <row r="148" s="214" customFormat="1" x14ac:dyDescent="0.2"/>
    <row r="149" s="214" customFormat="1" x14ac:dyDescent="0.2"/>
    <row r="150" s="214" customFormat="1" x14ac:dyDescent="0.2"/>
    <row r="151" s="214" customFormat="1" x14ac:dyDescent="0.2"/>
    <row r="152" s="214" customFormat="1" x14ac:dyDescent="0.2"/>
    <row r="153" s="214" customFormat="1" x14ac:dyDescent="0.2"/>
    <row r="154" s="214" customFormat="1" x14ac:dyDescent="0.2"/>
    <row r="155" s="214" customFormat="1" x14ac:dyDescent="0.2"/>
    <row r="156" s="214" customFormat="1" x14ac:dyDescent="0.2"/>
    <row r="157" s="214" customFormat="1" x14ac:dyDescent="0.2"/>
    <row r="158" s="214" customFormat="1" x14ac:dyDescent="0.2"/>
    <row r="159" s="214" customFormat="1" x14ac:dyDescent="0.2"/>
    <row r="160" s="214" customFormat="1" x14ac:dyDescent="0.2"/>
    <row r="161" s="214" customFormat="1" x14ac:dyDescent="0.2"/>
    <row r="162" s="214" customFormat="1" x14ac:dyDescent="0.2"/>
    <row r="163" s="214" customFormat="1" x14ac:dyDescent="0.2"/>
    <row r="164" s="214" customFormat="1" x14ac:dyDescent="0.2"/>
    <row r="165" s="214" customFormat="1" x14ac:dyDescent="0.2"/>
    <row r="166" s="214" customFormat="1" x14ac:dyDescent="0.2"/>
    <row r="167" s="214" customFormat="1" x14ac:dyDescent="0.2"/>
    <row r="168" s="214" customFormat="1" x14ac:dyDescent="0.2"/>
    <row r="169" s="214" customFormat="1" x14ac:dyDescent="0.2"/>
    <row r="170" s="214" customFormat="1" x14ac:dyDescent="0.2"/>
    <row r="171" s="214" customFormat="1" x14ac:dyDescent="0.2"/>
    <row r="172" s="214" customFormat="1" x14ac:dyDescent="0.2"/>
    <row r="173" s="214" customFormat="1" x14ac:dyDescent="0.2"/>
    <row r="174" s="214" customFormat="1" x14ac:dyDescent="0.2"/>
    <row r="175" s="214" customFormat="1" x14ac:dyDescent="0.2"/>
    <row r="176" s="214" customFormat="1" x14ac:dyDescent="0.2"/>
    <row r="177" s="214" customFormat="1" x14ac:dyDescent="0.2"/>
    <row r="178" s="214" customFormat="1" x14ac:dyDescent="0.2"/>
    <row r="179" s="214" customFormat="1" x14ac:dyDescent="0.2"/>
    <row r="180" s="214" customFormat="1" x14ac:dyDescent="0.2"/>
    <row r="181" s="214" customFormat="1" x14ac:dyDescent="0.2"/>
    <row r="182" s="214" customFormat="1" x14ac:dyDescent="0.2"/>
    <row r="183" s="214" customFormat="1" x14ac:dyDescent="0.2"/>
    <row r="184" s="214" customFormat="1" x14ac:dyDescent="0.2"/>
    <row r="185" s="214" customFormat="1" x14ac:dyDescent="0.2"/>
    <row r="186" s="214" customFormat="1" x14ac:dyDescent="0.2"/>
    <row r="187" s="214" customFormat="1" x14ac:dyDescent="0.2"/>
    <row r="188" s="214" customFormat="1" x14ac:dyDescent="0.2"/>
    <row r="189" s="214" customFormat="1" x14ac:dyDescent="0.2"/>
    <row r="190" s="214" customFormat="1" x14ac:dyDescent="0.2"/>
    <row r="191" s="214" customFormat="1" x14ac:dyDescent="0.2"/>
    <row r="192" s="214" customFormat="1" x14ac:dyDescent="0.2"/>
    <row r="193" s="214" customFormat="1" x14ac:dyDescent="0.2"/>
    <row r="194" s="214" customFormat="1" x14ac:dyDescent="0.2"/>
    <row r="195" s="214" customFormat="1" x14ac:dyDescent="0.2"/>
    <row r="196" s="214" customFormat="1" x14ac:dyDescent="0.2"/>
    <row r="197" s="214" customFormat="1" x14ac:dyDescent="0.2"/>
    <row r="198" s="214" customFormat="1" x14ac:dyDescent="0.2"/>
    <row r="199" s="214" customFormat="1" x14ac:dyDescent="0.2"/>
    <row r="200" s="214" customFormat="1" x14ac:dyDescent="0.2"/>
    <row r="201" s="214" customFormat="1" x14ac:dyDescent="0.2"/>
    <row r="202" s="214" customFormat="1" x14ac:dyDescent="0.2"/>
    <row r="203" s="214" customFormat="1" x14ac:dyDescent="0.2"/>
    <row r="204" s="214" customFormat="1" x14ac:dyDescent="0.2"/>
    <row r="205" s="214" customFormat="1" x14ac:dyDescent="0.2"/>
  </sheetData>
  <mergeCells count="4">
    <mergeCell ref="A12:C12"/>
    <mergeCell ref="A10:B10"/>
    <mergeCell ref="A1:D1"/>
    <mergeCell ref="B2:D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47"/>
  <sheetViews>
    <sheetView workbookViewId="0">
      <selection activeCell="O4" sqref="O4"/>
    </sheetView>
  </sheetViews>
  <sheetFormatPr defaultRowHeight="12.75" x14ac:dyDescent="0.2"/>
  <cols>
    <col min="1" max="1" width="16.85546875" style="299" customWidth="1"/>
    <col min="2" max="2" width="21.42578125" style="615" customWidth="1"/>
    <col min="3" max="3" width="17.5703125" style="332" customWidth="1"/>
    <col min="4" max="4" width="17.42578125" style="299" customWidth="1"/>
    <col min="5" max="5" width="16.42578125" style="299" customWidth="1"/>
    <col min="6" max="6" width="17.42578125" style="332" customWidth="1"/>
    <col min="7" max="13" width="16.42578125" style="299" customWidth="1"/>
    <col min="14" max="14" width="15.7109375" style="298" customWidth="1"/>
    <col min="15" max="15" width="15.42578125" style="298" customWidth="1"/>
    <col min="16" max="16" width="13" style="298" customWidth="1"/>
    <col min="17" max="17" width="14.7109375" style="298" customWidth="1"/>
    <col min="18" max="18" width="54.140625" style="298" customWidth="1"/>
    <col min="19" max="19" width="34.85546875" style="298" customWidth="1"/>
    <col min="20" max="62" width="9.140625" style="298"/>
    <col min="63" max="16384" width="9.140625" style="299"/>
  </cols>
  <sheetData>
    <row r="1" spans="1:17" ht="15" customHeight="1" x14ac:dyDescent="0.2">
      <c r="A1" s="573" t="s">
        <v>2545</v>
      </c>
      <c r="B1" s="851">
        <v>2016</v>
      </c>
      <c r="C1" s="851"/>
      <c r="D1" s="851">
        <v>2017</v>
      </c>
      <c r="E1" s="851"/>
      <c r="F1" s="851">
        <v>2018</v>
      </c>
      <c r="G1" s="851"/>
      <c r="H1" s="849">
        <v>2019</v>
      </c>
      <c r="I1" s="850"/>
      <c r="J1" s="849">
        <v>2020</v>
      </c>
      <c r="K1" s="850"/>
      <c r="L1" s="849">
        <v>2021</v>
      </c>
      <c r="M1" s="850"/>
      <c r="N1" s="844" t="s">
        <v>645</v>
      </c>
    </row>
    <row r="2" spans="1:17" x14ac:dyDescent="0.2">
      <c r="A2" s="574"/>
      <c r="B2" s="607" t="s">
        <v>2546</v>
      </c>
      <c r="C2" s="301" t="s">
        <v>2547</v>
      </c>
      <c r="D2" s="300" t="s">
        <v>2546</v>
      </c>
      <c r="E2" s="300" t="s">
        <v>2547</v>
      </c>
      <c r="F2" s="300" t="s">
        <v>2546</v>
      </c>
      <c r="G2" s="300" t="s">
        <v>2547</v>
      </c>
      <c r="H2" s="300" t="s">
        <v>2546</v>
      </c>
      <c r="I2" s="300" t="s">
        <v>2547</v>
      </c>
      <c r="J2" s="300" t="s">
        <v>2546</v>
      </c>
      <c r="K2" s="300" t="s">
        <v>2547</v>
      </c>
      <c r="L2" s="300" t="s">
        <v>2546</v>
      </c>
      <c r="M2" s="300" t="s">
        <v>2547</v>
      </c>
      <c r="N2" s="845"/>
    </row>
    <row r="3" spans="1:17" x14ac:dyDescent="0.2">
      <c r="A3" s="302" t="s">
        <v>2560</v>
      </c>
      <c r="B3" s="608">
        <f>SUM(D262:D276)</f>
        <v>47687.210000000006</v>
      </c>
      <c r="C3" s="608">
        <f>SUM(E262:E276)</f>
        <v>9.0949470177292804E-13</v>
      </c>
      <c r="D3" s="303">
        <f>SUM(D277:D299)</f>
        <v>37117.629999999997</v>
      </c>
      <c r="E3" s="303">
        <f>SUM(E277:E299)</f>
        <v>0</v>
      </c>
      <c r="F3" s="303">
        <f>SUM(D300:D331)</f>
        <v>37199.58</v>
      </c>
      <c r="G3" s="303">
        <f>SUM(E300:E331)</f>
        <v>25000</v>
      </c>
      <c r="H3" s="303">
        <f>SUM(D332:D376)</f>
        <v>53300.179999999993</v>
      </c>
      <c r="I3" s="303">
        <f>SUM(E332:E376)</f>
        <v>10000</v>
      </c>
      <c r="J3" s="304">
        <f>SUM(D377:D419)</f>
        <v>91378.430000000008</v>
      </c>
      <c r="K3" s="304">
        <f>SUM(E377:E419)</f>
        <v>0</v>
      </c>
      <c r="L3" s="304">
        <f>SUM(D420:D430)</f>
        <v>29963.25</v>
      </c>
      <c r="M3" s="304">
        <f>SUM(E420:E430)</f>
        <v>19989.02</v>
      </c>
      <c r="N3" s="305">
        <f>SUM(B3:M3)</f>
        <v>351635.3</v>
      </c>
      <c r="P3" s="306"/>
    </row>
    <row r="4" spans="1:17" x14ac:dyDescent="0.2">
      <c r="A4" s="302" t="s">
        <v>2548</v>
      </c>
      <c r="B4" s="608">
        <v>0</v>
      </c>
      <c r="C4" s="307">
        <v>0</v>
      </c>
      <c r="D4" s="303">
        <v>0</v>
      </c>
      <c r="E4" s="303">
        <v>0</v>
      </c>
      <c r="F4" s="303">
        <v>0</v>
      </c>
      <c r="G4" s="303">
        <v>0</v>
      </c>
      <c r="H4" s="303">
        <v>0</v>
      </c>
      <c r="I4" s="303">
        <v>0</v>
      </c>
      <c r="J4" s="304">
        <f>D431</f>
        <v>270</v>
      </c>
      <c r="K4" s="304">
        <f>E431</f>
        <v>0</v>
      </c>
      <c r="L4" s="304">
        <v>0</v>
      </c>
      <c r="M4" s="304">
        <v>0</v>
      </c>
      <c r="N4" s="305">
        <f t="shared" ref="N4:N5" si="0">SUM(B4:M4)</f>
        <v>270</v>
      </c>
      <c r="P4" s="306"/>
    </row>
    <row r="5" spans="1:17" x14ac:dyDescent="0.2">
      <c r="A5" s="302" t="s">
        <v>2561</v>
      </c>
      <c r="B5" s="608">
        <f>SUM(D33:D50)</f>
        <v>32141.890000000003</v>
      </c>
      <c r="C5" s="608">
        <f>SUM(E33:E50)</f>
        <v>0</v>
      </c>
      <c r="D5" s="303">
        <f>SUM(D51:D106)</f>
        <v>74587.240000000005</v>
      </c>
      <c r="E5" s="303">
        <f>SUM(E51:E106)</f>
        <v>0</v>
      </c>
      <c r="F5" s="303">
        <f>SUM(D107:D150)</f>
        <v>16373.100000000002</v>
      </c>
      <c r="G5" s="303">
        <f>SUM(E107:E150)</f>
        <v>-1.13686837721616E-13</v>
      </c>
      <c r="H5" s="303">
        <f>SUM(D151:D209)</f>
        <v>31530.460000000006</v>
      </c>
      <c r="I5" s="303">
        <f>SUM(E151:E209)</f>
        <v>0</v>
      </c>
      <c r="J5" s="304">
        <f>SUM(D210:D245)</f>
        <v>46066.06</v>
      </c>
      <c r="K5" s="304">
        <f>SUM(E210:E245)</f>
        <v>0</v>
      </c>
      <c r="L5" s="304">
        <f>SUM(D246:D261)</f>
        <v>30309.079999999998</v>
      </c>
      <c r="M5" s="304">
        <f>SUM(E246:E261)</f>
        <v>2000</v>
      </c>
      <c r="N5" s="305">
        <f t="shared" si="0"/>
        <v>233007.83</v>
      </c>
      <c r="P5" s="306"/>
    </row>
    <row r="6" spans="1:17" x14ac:dyDescent="0.2">
      <c r="A6" s="846" t="s">
        <v>2550</v>
      </c>
      <c r="B6" s="609">
        <f t="shared" ref="B6:M6" si="1">SUM(B3:B5)</f>
        <v>79829.100000000006</v>
      </c>
      <c r="C6" s="308">
        <f t="shared" si="1"/>
        <v>9.0949470177292804E-13</v>
      </c>
      <c r="D6" s="308">
        <f t="shared" si="1"/>
        <v>111704.87</v>
      </c>
      <c r="E6" s="308">
        <f t="shared" si="1"/>
        <v>0</v>
      </c>
      <c r="F6" s="308">
        <f t="shared" si="1"/>
        <v>53572.680000000008</v>
      </c>
      <c r="G6" s="308">
        <f t="shared" si="1"/>
        <v>25000</v>
      </c>
      <c r="H6" s="308">
        <f t="shared" si="1"/>
        <v>84830.64</v>
      </c>
      <c r="I6" s="308">
        <f t="shared" si="1"/>
        <v>10000</v>
      </c>
      <c r="J6" s="308">
        <f t="shared" si="1"/>
        <v>137714.49</v>
      </c>
      <c r="K6" s="308">
        <f t="shared" si="1"/>
        <v>0</v>
      </c>
      <c r="L6" s="308">
        <f t="shared" si="1"/>
        <v>60272.33</v>
      </c>
      <c r="M6" s="308">
        <f t="shared" si="1"/>
        <v>21989.02</v>
      </c>
      <c r="N6" s="309">
        <f>SUM(N3:N5)</f>
        <v>584913.13</v>
      </c>
      <c r="O6" s="306"/>
      <c r="P6" s="306"/>
      <c r="Q6" s="310"/>
    </row>
    <row r="7" spans="1:17" ht="13.5" customHeight="1" thickBot="1" x14ac:dyDescent="0.25">
      <c r="A7" s="847"/>
      <c r="B7" s="848">
        <f>B6+C6</f>
        <v>79829.100000000006</v>
      </c>
      <c r="C7" s="848"/>
      <c r="D7" s="848">
        <f>D6+E6</f>
        <v>111704.87</v>
      </c>
      <c r="E7" s="848"/>
      <c r="F7" s="848">
        <f>F6+G6</f>
        <v>78572.680000000008</v>
      </c>
      <c r="G7" s="848"/>
      <c r="H7" s="848">
        <f>H6+I6</f>
        <v>94830.64</v>
      </c>
      <c r="I7" s="848"/>
      <c r="J7" s="852">
        <f>SUM(J6:K6)</f>
        <v>137714.49</v>
      </c>
      <c r="K7" s="853"/>
      <c r="L7" s="852">
        <f>SUM(L6:M6)</f>
        <v>82261.350000000006</v>
      </c>
      <c r="M7" s="853"/>
      <c r="N7" s="311"/>
      <c r="O7" s="306"/>
      <c r="P7" s="306"/>
    </row>
    <row r="8" spans="1:17" ht="13.5" thickBot="1" x14ac:dyDescent="0.25">
      <c r="A8" s="232"/>
      <c r="B8" s="233"/>
      <c r="C8" s="231"/>
      <c r="D8" s="232"/>
      <c r="E8" s="232"/>
      <c r="F8" s="232"/>
      <c r="G8" s="232"/>
      <c r="H8" s="232"/>
      <c r="I8" s="232"/>
      <c r="J8" s="232"/>
      <c r="K8" s="232"/>
      <c r="L8" s="232"/>
      <c r="M8" s="232"/>
    </row>
    <row r="9" spans="1:17" x14ac:dyDescent="0.2">
      <c r="A9" s="573" t="s">
        <v>2551</v>
      </c>
      <c r="B9" s="851">
        <v>2016</v>
      </c>
      <c r="C9" s="851"/>
      <c r="D9" s="851">
        <v>2017</v>
      </c>
      <c r="E9" s="851"/>
      <c r="F9" s="851">
        <v>2018</v>
      </c>
      <c r="G9" s="851"/>
      <c r="H9" s="849">
        <v>2019</v>
      </c>
      <c r="I9" s="850"/>
      <c r="J9" s="849">
        <v>2020</v>
      </c>
      <c r="K9" s="850"/>
      <c r="L9" s="849">
        <v>2021</v>
      </c>
      <c r="M9" s="850"/>
      <c r="N9" s="844" t="s">
        <v>645</v>
      </c>
    </row>
    <row r="10" spans="1:17" x14ac:dyDescent="0.2">
      <c r="A10" s="574"/>
      <c r="B10" s="607" t="s">
        <v>2546</v>
      </c>
      <c r="C10" s="301" t="s">
        <v>2547</v>
      </c>
      <c r="D10" s="300" t="s">
        <v>2546</v>
      </c>
      <c r="E10" s="300" t="s">
        <v>2547</v>
      </c>
      <c r="F10" s="300" t="s">
        <v>2546</v>
      </c>
      <c r="G10" s="300" t="s">
        <v>2547</v>
      </c>
      <c r="H10" s="300" t="s">
        <v>2546</v>
      </c>
      <c r="I10" s="300" t="s">
        <v>2547</v>
      </c>
      <c r="J10" s="300" t="s">
        <v>2546</v>
      </c>
      <c r="K10" s="300" t="s">
        <v>2547</v>
      </c>
      <c r="L10" s="300" t="s">
        <v>2546</v>
      </c>
      <c r="M10" s="300" t="s">
        <v>2547</v>
      </c>
      <c r="N10" s="845"/>
    </row>
    <row r="11" spans="1:17" x14ac:dyDescent="0.2">
      <c r="A11" s="302" t="s">
        <v>2552</v>
      </c>
      <c r="B11" s="608">
        <f>SUM(D452:D456)</f>
        <v>17870.68</v>
      </c>
      <c r="C11" s="608">
        <f>SUM(E452:E456)</f>
        <v>0</v>
      </c>
      <c r="D11" s="303">
        <v>0</v>
      </c>
      <c r="E11" s="303">
        <v>0</v>
      </c>
      <c r="F11" s="303">
        <f>SUM(D457)</f>
        <v>1296.02</v>
      </c>
      <c r="G11" s="303">
        <f>SUM(E457)</f>
        <v>0</v>
      </c>
      <c r="H11" s="303">
        <f>SUM(D458:D461)</f>
        <v>12307.82</v>
      </c>
      <c r="I11" s="303">
        <f>SUM(E458:E461)</f>
        <v>0</v>
      </c>
      <c r="J11" s="304">
        <f>SUM(D462:D468)</f>
        <v>43230.41</v>
      </c>
      <c r="K11" s="304">
        <f>SUM(E462:E468)</f>
        <v>0</v>
      </c>
      <c r="L11" s="304">
        <f>SUM(D469:D473)</f>
        <v>8487.27</v>
      </c>
      <c r="M11" s="304">
        <f>SUM(E469:E473)</f>
        <v>1161.48</v>
      </c>
      <c r="N11" s="305">
        <f>SUM(B11:M11)</f>
        <v>84353.680000000008</v>
      </c>
    </row>
    <row r="12" spans="1:17" x14ac:dyDescent="0.2">
      <c r="A12" s="302" t="s">
        <v>2553</v>
      </c>
      <c r="B12" s="610">
        <f>SUM(D439:D440)</f>
        <v>13332.68</v>
      </c>
      <c r="C12" s="610">
        <f>SUM(E439:E440)</f>
        <v>0</v>
      </c>
      <c r="D12" s="307">
        <v>0</v>
      </c>
      <c r="E12" s="307">
        <v>0</v>
      </c>
      <c r="F12" s="307">
        <f>SUM(D441:D442)</f>
        <v>6184.25</v>
      </c>
      <c r="G12" s="307">
        <f>SUM(E441:E442)</f>
        <v>0</v>
      </c>
      <c r="H12" s="307">
        <f>SUM(D443:D445)</f>
        <v>9932.93</v>
      </c>
      <c r="I12" s="307">
        <f>SUM(E443:E445)</f>
        <v>0</v>
      </c>
      <c r="J12" s="312">
        <f>SUM(D446:D450)</f>
        <v>14427.800000000001</v>
      </c>
      <c r="K12" s="312">
        <f>SUM(E446:E450)</f>
        <v>0</v>
      </c>
      <c r="L12" s="312">
        <f>SUM(D451)</f>
        <v>0</v>
      </c>
      <c r="M12" s="312">
        <f>SUM(E451)</f>
        <v>0</v>
      </c>
      <c r="N12" s="305">
        <f>SUM(B12:M12)</f>
        <v>43877.66</v>
      </c>
    </row>
    <row r="13" spans="1:17" x14ac:dyDescent="0.2">
      <c r="A13" s="846" t="s">
        <v>2554</v>
      </c>
      <c r="B13" s="609">
        <f t="shared" ref="B13:M13" si="2">SUM(B11:B12)</f>
        <v>31203.360000000001</v>
      </c>
      <c r="C13" s="308">
        <f t="shared" si="2"/>
        <v>0</v>
      </c>
      <c r="D13" s="308">
        <f t="shared" si="2"/>
        <v>0</v>
      </c>
      <c r="E13" s="308">
        <f t="shared" si="2"/>
        <v>0</v>
      </c>
      <c r="F13" s="308">
        <f t="shared" si="2"/>
        <v>7480.27</v>
      </c>
      <c r="G13" s="308">
        <f t="shared" si="2"/>
        <v>0</v>
      </c>
      <c r="H13" s="308">
        <f t="shared" si="2"/>
        <v>22240.75</v>
      </c>
      <c r="I13" s="308">
        <f t="shared" si="2"/>
        <v>0</v>
      </c>
      <c r="J13" s="308">
        <f t="shared" si="2"/>
        <v>57658.210000000006</v>
      </c>
      <c r="K13" s="308">
        <f t="shared" si="2"/>
        <v>0</v>
      </c>
      <c r="L13" s="308">
        <f t="shared" si="2"/>
        <v>8487.27</v>
      </c>
      <c r="M13" s="308">
        <f t="shared" si="2"/>
        <v>1161.48</v>
      </c>
      <c r="N13" s="309">
        <f>SUM(N11:N12)</f>
        <v>128231.34000000001</v>
      </c>
      <c r="O13" s="306"/>
      <c r="P13" s="306"/>
    </row>
    <row r="14" spans="1:17" ht="13.5" customHeight="1" thickBot="1" x14ac:dyDescent="0.25">
      <c r="A14" s="847"/>
      <c r="B14" s="848">
        <f>B13+C13</f>
        <v>31203.360000000001</v>
      </c>
      <c r="C14" s="848"/>
      <c r="D14" s="854">
        <f>SUM(D13:E13)</f>
        <v>0</v>
      </c>
      <c r="E14" s="854"/>
      <c r="F14" s="854">
        <f>SUM(F13:G13)</f>
        <v>7480.27</v>
      </c>
      <c r="G14" s="854"/>
      <c r="H14" s="854">
        <f>SUM(H13:I13)</f>
        <v>22240.75</v>
      </c>
      <c r="I14" s="854"/>
      <c r="J14" s="860">
        <f>SUM(J13:K13)</f>
        <v>57658.210000000006</v>
      </c>
      <c r="K14" s="861"/>
      <c r="L14" s="860">
        <f>SUM(L13:M13)</f>
        <v>9648.75</v>
      </c>
      <c r="M14" s="861"/>
      <c r="N14" s="311"/>
    </row>
    <row r="15" spans="1:17" ht="13.5" thickBot="1" x14ac:dyDescent="0.25">
      <c r="A15" s="232"/>
      <c r="B15" s="233"/>
      <c r="C15" s="231"/>
      <c r="D15" s="232"/>
      <c r="E15" s="232"/>
      <c r="F15" s="232"/>
      <c r="G15" s="232"/>
      <c r="H15" s="232"/>
      <c r="I15" s="232"/>
      <c r="J15" s="232"/>
      <c r="K15" s="232"/>
      <c r="L15" s="232"/>
      <c r="M15" s="232"/>
      <c r="N15" s="232"/>
    </row>
    <row r="16" spans="1:17" x14ac:dyDescent="0.2">
      <c r="A16" s="855" t="s">
        <v>4605</v>
      </c>
      <c r="B16" s="851">
        <v>2016</v>
      </c>
      <c r="C16" s="851"/>
      <c r="D16" s="851">
        <v>2017</v>
      </c>
      <c r="E16" s="851"/>
      <c r="F16" s="851">
        <v>2018</v>
      </c>
      <c r="G16" s="851"/>
      <c r="H16" s="849">
        <v>2019</v>
      </c>
      <c r="I16" s="850"/>
      <c r="J16" s="849">
        <v>2020</v>
      </c>
      <c r="K16" s="850"/>
      <c r="L16" s="849">
        <v>2021</v>
      </c>
      <c r="M16" s="850"/>
      <c r="N16" s="844" t="s">
        <v>645</v>
      </c>
    </row>
    <row r="17" spans="1:19" x14ac:dyDescent="0.2">
      <c r="A17" s="856"/>
      <c r="B17" s="607" t="s">
        <v>2546</v>
      </c>
      <c r="C17" s="301" t="s">
        <v>2547</v>
      </c>
      <c r="D17" s="300" t="s">
        <v>2546</v>
      </c>
      <c r="E17" s="300" t="s">
        <v>2547</v>
      </c>
      <c r="F17" s="300" t="s">
        <v>2546</v>
      </c>
      <c r="G17" s="300" t="s">
        <v>2547</v>
      </c>
      <c r="H17" s="300" t="s">
        <v>2546</v>
      </c>
      <c r="I17" s="300" t="s">
        <v>2547</v>
      </c>
      <c r="J17" s="300" t="s">
        <v>2546</v>
      </c>
      <c r="K17" s="300" t="s">
        <v>2547</v>
      </c>
      <c r="L17" s="300" t="s">
        <v>2546</v>
      </c>
      <c r="M17" s="300" t="s">
        <v>2547</v>
      </c>
      <c r="N17" s="845"/>
    </row>
    <row r="18" spans="1:19" x14ac:dyDescent="0.2">
      <c r="A18" s="302" t="s">
        <v>4626</v>
      </c>
      <c r="B18" s="608">
        <v>0</v>
      </c>
      <c r="C18" s="307">
        <v>0</v>
      </c>
      <c r="D18" s="303">
        <v>0</v>
      </c>
      <c r="E18" s="303">
        <v>0</v>
      </c>
      <c r="F18" s="303">
        <f>D480</f>
        <v>400</v>
      </c>
      <c r="G18" s="303">
        <f>E480</f>
        <v>0</v>
      </c>
      <c r="H18" s="303">
        <v>0</v>
      </c>
      <c r="I18" s="303">
        <v>0</v>
      </c>
      <c r="J18" s="304">
        <v>0</v>
      </c>
      <c r="K18" s="304">
        <v>0</v>
      </c>
      <c r="L18" s="304">
        <v>0</v>
      </c>
      <c r="M18" s="304">
        <v>0</v>
      </c>
      <c r="N18" s="305">
        <f>SUM(B18:M18)</f>
        <v>400</v>
      </c>
    </row>
    <row r="19" spans="1:19" ht="12.75" customHeight="1" x14ac:dyDescent="0.2">
      <c r="A19" s="846" t="s">
        <v>2555</v>
      </c>
      <c r="B19" s="609">
        <f t="shared" ref="B19:C19" si="3">SUM(B18)</f>
        <v>0</v>
      </c>
      <c r="C19" s="308">
        <f t="shared" si="3"/>
        <v>0</v>
      </c>
      <c r="D19" s="308">
        <f t="shared" ref="D19:M19" si="4">SUM(D17:D18)</f>
        <v>0</v>
      </c>
      <c r="E19" s="308">
        <f t="shared" si="4"/>
        <v>0</v>
      </c>
      <c r="F19" s="308">
        <f t="shared" si="4"/>
        <v>400</v>
      </c>
      <c r="G19" s="308">
        <f t="shared" si="4"/>
        <v>0</v>
      </c>
      <c r="H19" s="308">
        <f t="shared" si="4"/>
        <v>0</v>
      </c>
      <c r="I19" s="308">
        <f t="shared" si="4"/>
        <v>0</v>
      </c>
      <c r="J19" s="308">
        <f t="shared" si="4"/>
        <v>0</v>
      </c>
      <c r="K19" s="308">
        <f t="shared" si="4"/>
        <v>0</v>
      </c>
      <c r="L19" s="308">
        <f t="shared" si="4"/>
        <v>0</v>
      </c>
      <c r="M19" s="308">
        <f t="shared" si="4"/>
        <v>0</v>
      </c>
      <c r="N19" s="309">
        <f>N18</f>
        <v>400</v>
      </c>
    </row>
    <row r="20" spans="1:19" ht="13.5" customHeight="1" thickBot="1" x14ac:dyDescent="0.25">
      <c r="A20" s="847"/>
      <c r="B20" s="848">
        <f>SUM(B19:C19)</f>
        <v>0</v>
      </c>
      <c r="C20" s="848"/>
      <c r="D20" s="854">
        <f>SUM(D19:E19)</f>
        <v>0</v>
      </c>
      <c r="E20" s="854"/>
      <c r="F20" s="854">
        <f>SUM(F19:G19)</f>
        <v>400</v>
      </c>
      <c r="G20" s="854"/>
      <c r="H20" s="854">
        <f>SUM(H19:I19)</f>
        <v>0</v>
      </c>
      <c r="I20" s="854"/>
      <c r="J20" s="860">
        <f>SUM(J19:K19)</f>
        <v>0</v>
      </c>
      <c r="K20" s="861"/>
      <c r="L20" s="860">
        <f>SUM(L19:M19)</f>
        <v>0</v>
      </c>
      <c r="M20" s="861"/>
      <c r="N20" s="311"/>
    </row>
    <row r="21" spans="1:19" s="298" customFormat="1" ht="13.5" thickBot="1" x14ac:dyDescent="0.25">
      <c r="A21" s="196"/>
      <c r="B21" s="611"/>
      <c r="C21" s="196"/>
      <c r="D21" s="273"/>
      <c r="F21" s="273"/>
    </row>
    <row r="22" spans="1:19" ht="20.25" customHeight="1" x14ac:dyDescent="0.2">
      <c r="A22" s="857" t="s">
        <v>2562</v>
      </c>
      <c r="B22" s="851">
        <v>2016</v>
      </c>
      <c r="C22" s="851"/>
      <c r="D22" s="851">
        <v>2017</v>
      </c>
      <c r="E22" s="851"/>
      <c r="F22" s="851">
        <v>2018</v>
      </c>
      <c r="G22" s="851"/>
      <c r="H22" s="849">
        <v>2019</v>
      </c>
      <c r="I22" s="850"/>
      <c r="J22" s="849">
        <v>2020</v>
      </c>
      <c r="K22" s="850"/>
      <c r="L22" s="849">
        <v>2021</v>
      </c>
      <c r="M22" s="850"/>
      <c r="N22" s="844" t="s">
        <v>645</v>
      </c>
    </row>
    <row r="23" spans="1:19" x14ac:dyDescent="0.2">
      <c r="A23" s="858"/>
      <c r="B23" s="607" t="s">
        <v>2546</v>
      </c>
      <c r="C23" s="301" t="s">
        <v>2547</v>
      </c>
      <c r="D23" s="300" t="s">
        <v>2546</v>
      </c>
      <c r="E23" s="300" t="s">
        <v>2547</v>
      </c>
      <c r="F23" s="300" t="s">
        <v>2546</v>
      </c>
      <c r="G23" s="300" t="s">
        <v>2547</v>
      </c>
      <c r="H23" s="300" t="s">
        <v>2546</v>
      </c>
      <c r="I23" s="300" t="s">
        <v>2547</v>
      </c>
      <c r="J23" s="300" t="s">
        <v>2546</v>
      </c>
      <c r="K23" s="300" t="s">
        <v>2547</v>
      </c>
      <c r="L23" s="300" t="s">
        <v>2546</v>
      </c>
      <c r="M23" s="300" t="s">
        <v>2547</v>
      </c>
      <c r="N23" s="845"/>
    </row>
    <row r="24" spans="1:19" x14ac:dyDescent="0.2">
      <c r="A24" s="858"/>
      <c r="B24" s="609">
        <f t="shared" ref="B24:M24" si="5">B6+B13+B19</f>
        <v>111032.46</v>
      </c>
      <c r="C24" s="308">
        <f t="shared" si="5"/>
        <v>9.0949470177292804E-13</v>
      </c>
      <c r="D24" s="308">
        <f t="shared" si="5"/>
        <v>111704.87</v>
      </c>
      <c r="E24" s="308">
        <f t="shared" si="5"/>
        <v>0</v>
      </c>
      <c r="F24" s="308">
        <f t="shared" si="5"/>
        <v>61452.950000000012</v>
      </c>
      <c r="G24" s="308">
        <f t="shared" si="5"/>
        <v>25000</v>
      </c>
      <c r="H24" s="308">
        <f t="shared" si="5"/>
        <v>107071.39</v>
      </c>
      <c r="I24" s="308">
        <f t="shared" si="5"/>
        <v>10000</v>
      </c>
      <c r="J24" s="308">
        <f t="shared" si="5"/>
        <v>195372.7</v>
      </c>
      <c r="K24" s="308">
        <f t="shared" si="5"/>
        <v>0</v>
      </c>
      <c r="L24" s="308">
        <f t="shared" si="5"/>
        <v>68759.600000000006</v>
      </c>
      <c r="M24" s="308">
        <f t="shared" si="5"/>
        <v>23150.5</v>
      </c>
      <c r="N24" s="305">
        <f>SUM(B24:M24)</f>
        <v>713544.47000000009</v>
      </c>
    </row>
    <row r="25" spans="1:19" ht="13.5" customHeight="1" thickBot="1" x14ac:dyDescent="0.25">
      <c r="A25" s="859"/>
      <c r="B25" s="848">
        <f>SUM(B24:C24)</f>
        <v>111032.46</v>
      </c>
      <c r="C25" s="848"/>
      <c r="D25" s="848">
        <f>SUM(D24,E24)</f>
        <v>111704.87</v>
      </c>
      <c r="E25" s="848"/>
      <c r="F25" s="848">
        <f>SUM(F24,G24)</f>
        <v>86452.950000000012</v>
      </c>
      <c r="G25" s="848"/>
      <c r="H25" s="848">
        <f>SUM(H24,I24)</f>
        <v>117071.39</v>
      </c>
      <c r="I25" s="848"/>
      <c r="J25" s="852">
        <f>SUM(J24,K24)</f>
        <v>195372.7</v>
      </c>
      <c r="K25" s="853"/>
      <c r="L25" s="852">
        <f>SUM(L24:M24)</f>
        <v>91910.1</v>
      </c>
      <c r="M25" s="853"/>
      <c r="N25" s="313">
        <f>N24</f>
        <v>713544.47000000009</v>
      </c>
      <c r="P25" s="306"/>
    </row>
    <row r="26" spans="1:19" s="298" customFormat="1" x14ac:dyDescent="0.2">
      <c r="B26" s="612"/>
      <c r="C26" s="196"/>
      <c r="F26" s="196"/>
    </row>
    <row r="27" spans="1:19" s="298" customFormat="1" x14ac:dyDescent="0.2">
      <c r="B27" s="612"/>
      <c r="F27" s="306"/>
      <c r="H27" s="306"/>
      <c r="N27" s="306"/>
    </row>
    <row r="28" spans="1:19" s="298" customFormat="1" ht="15" customHeight="1" x14ac:dyDescent="0.2">
      <c r="A28" s="314"/>
      <c r="B28" s="612"/>
      <c r="J28" s="315"/>
      <c r="K28" s="315"/>
      <c r="L28" s="315"/>
      <c r="M28" s="315"/>
      <c r="N28" s="316"/>
      <c r="O28" s="315"/>
      <c r="P28" s="315"/>
    </row>
    <row r="29" spans="1:19" s="298" customFormat="1" ht="15" customHeight="1" x14ac:dyDescent="0.2">
      <c r="A29" s="314" t="s">
        <v>4621</v>
      </c>
      <c r="B29" s="611"/>
      <c r="E29" s="196"/>
      <c r="J29" s="315"/>
      <c r="K29" s="315"/>
      <c r="L29" s="315"/>
      <c r="M29" s="315"/>
      <c r="N29" s="316"/>
      <c r="O29" s="315"/>
      <c r="P29" s="315"/>
    </row>
    <row r="30" spans="1:19" s="298" customFormat="1" x14ac:dyDescent="0.2">
      <c r="A30" s="315"/>
      <c r="B30" s="260"/>
      <c r="C30" s="315"/>
      <c r="D30" s="315"/>
      <c r="E30" s="238"/>
      <c r="F30" s="315"/>
      <c r="G30" s="315"/>
      <c r="H30" s="315"/>
      <c r="J30" s="315"/>
      <c r="K30" s="315"/>
      <c r="L30" s="315"/>
      <c r="M30" s="315"/>
      <c r="N30" s="316"/>
      <c r="O30" s="315"/>
      <c r="P30" s="315"/>
    </row>
    <row r="31" spans="1:19" s="298" customFormat="1" ht="13.5" thickBot="1" x14ac:dyDescent="0.25">
      <c r="A31" s="317" t="s">
        <v>2563</v>
      </c>
      <c r="B31" s="260"/>
      <c r="C31" s="315"/>
      <c r="D31" s="315"/>
      <c r="E31" s="238"/>
      <c r="F31" s="315"/>
      <c r="G31" s="315"/>
      <c r="H31" s="315"/>
      <c r="N31" s="231"/>
      <c r="S31" s="315"/>
    </row>
    <row r="32" spans="1:19" s="325" customFormat="1" ht="25.5" x14ac:dyDescent="0.2">
      <c r="A32" s="328" t="s">
        <v>646</v>
      </c>
      <c r="B32" s="329" t="s">
        <v>2556</v>
      </c>
      <c r="C32" s="329" t="s">
        <v>2564</v>
      </c>
      <c r="D32" s="330" t="s">
        <v>2546</v>
      </c>
      <c r="E32" s="330" t="s">
        <v>2547</v>
      </c>
      <c r="F32" s="329" t="s">
        <v>2864</v>
      </c>
      <c r="G32" s="329" t="s">
        <v>2557</v>
      </c>
      <c r="H32" s="331" t="s">
        <v>2558</v>
      </c>
    </row>
    <row r="33" spans="1:62" s="318" customFormat="1" ht="73.5" x14ac:dyDescent="0.2">
      <c r="A33" s="319" t="s">
        <v>261</v>
      </c>
      <c r="B33" s="598" t="s">
        <v>2549</v>
      </c>
      <c r="C33" s="592">
        <v>42394</v>
      </c>
      <c r="D33" s="593">
        <v>0</v>
      </c>
      <c r="E33" s="322">
        <v>0</v>
      </c>
      <c r="F33" s="578" t="s">
        <v>2826</v>
      </c>
      <c r="G33" s="323" t="s">
        <v>2576</v>
      </c>
      <c r="H33" s="324">
        <v>1</v>
      </c>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5"/>
      <c r="BH33" s="325"/>
      <c r="BI33" s="325"/>
      <c r="BJ33" s="325"/>
    </row>
    <row r="34" spans="1:62" s="318" customFormat="1" ht="52.5" x14ac:dyDescent="0.2">
      <c r="A34" s="319" t="s">
        <v>263</v>
      </c>
      <c r="B34" s="598" t="s">
        <v>2549</v>
      </c>
      <c r="C34" s="326">
        <v>42488</v>
      </c>
      <c r="D34" s="322">
        <v>1240.6500000000001</v>
      </c>
      <c r="E34" s="322">
        <v>0</v>
      </c>
      <c r="F34" s="578" t="s">
        <v>2662</v>
      </c>
      <c r="G34" s="323" t="s">
        <v>2568</v>
      </c>
      <c r="H34" s="324">
        <v>1</v>
      </c>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5"/>
      <c r="BH34" s="325"/>
      <c r="BI34" s="325"/>
      <c r="BJ34" s="325"/>
    </row>
    <row r="35" spans="1:62" s="318" customFormat="1" ht="42" x14ac:dyDescent="0.2">
      <c r="A35" s="319" t="s">
        <v>264</v>
      </c>
      <c r="B35" s="598" t="s">
        <v>2549</v>
      </c>
      <c r="C35" s="326">
        <v>42549</v>
      </c>
      <c r="D35" s="322">
        <v>180.01</v>
      </c>
      <c r="E35" s="322">
        <v>0</v>
      </c>
      <c r="F35" s="578" t="s">
        <v>2824</v>
      </c>
      <c r="G35" s="323" t="s">
        <v>2568</v>
      </c>
      <c r="H35" s="324">
        <v>1</v>
      </c>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5"/>
      <c r="BH35" s="325"/>
      <c r="BI35" s="325"/>
      <c r="BJ35" s="325"/>
    </row>
    <row r="36" spans="1:62" s="318" customFormat="1" ht="42" x14ac:dyDescent="0.2">
      <c r="A36" s="319" t="s">
        <v>265</v>
      </c>
      <c r="B36" s="598" t="s">
        <v>2549</v>
      </c>
      <c r="C36" s="326">
        <v>42563</v>
      </c>
      <c r="D36" s="322">
        <v>0</v>
      </c>
      <c r="E36" s="322">
        <v>0</v>
      </c>
      <c r="F36" s="578" t="s">
        <v>2825</v>
      </c>
      <c r="G36" s="327" t="s">
        <v>2576</v>
      </c>
      <c r="H36" s="324">
        <v>1</v>
      </c>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row>
    <row r="37" spans="1:62" s="318" customFormat="1" ht="52.5" x14ac:dyDescent="0.2">
      <c r="A37" s="319" t="s">
        <v>266</v>
      </c>
      <c r="B37" s="598" t="s">
        <v>2549</v>
      </c>
      <c r="C37" s="326">
        <v>42566</v>
      </c>
      <c r="D37" s="322">
        <v>335.5</v>
      </c>
      <c r="E37" s="322">
        <v>0</v>
      </c>
      <c r="F37" s="578" t="s">
        <v>2663</v>
      </c>
      <c r="G37" s="323" t="s">
        <v>2568</v>
      </c>
      <c r="H37" s="324">
        <v>1</v>
      </c>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row>
    <row r="38" spans="1:62" s="325" customFormat="1" ht="63" x14ac:dyDescent="0.2">
      <c r="A38" s="319" t="s">
        <v>267</v>
      </c>
      <c r="B38" s="598" t="s">
        <v>2549</v>
      </c>
      <c r="C38" s="326">
        <v>42574</v>
      </c>
      <c r="D38" s="322">
        <v>742.27</v>
      </c>
      <c r="E38" s="322">
        <v>0</v>
      </c>
      <c r="F38" s="578" t="s">
        <v>2664</v>
      </c>
      <c r="G38" s="323" t="s">
        <v>2568</v>
      </c>
      <c r="H38" s="324">
        <v>1</v>
      </c>
    </row>
    <row r="39" spans="1:62" s="325" customFormat="1" ht="31.5" x14ac:dyDescent="0.2">
      <c r="A39" s="319" t="s">
        <v>268</v>
      </c>
      <c r="B39" s="598" t="s">
        <v>2549</v>
      </c>
      <c r="C39" s="326">
        <v>42575</v>
      </c>
      <c r="D39" s="322">
        <v>1437.03</v>
      </c>
      <c r="E39" s="322">
        <v>0</v>
      </c>
      <c r="F39" s="578" t="s">
        <v>2665</v>
      </c>
      <c r="G39" s="323" t="s">
        <v>2568</v>
      </c>
      <c r="H39" s="324">
        <v>1</v>
      </c>
    </row>
    <row r="40" spans="1:62" s="325" customFormat="1" ht="31.5" x14ac:dyDescent="0.2">
      <c r="A40" s="319" t="s">
        <v>269</v>
      </c>
      <c r="B40" s="598" t="s">
        <v>2549</v>
      </c>
      <c r="C40" s="326">
        <v>42575</v>
      </c>
      <c r="D40" s="322">
        <v>677.1</v>
      </c>
      <c r="E40" s="322">
        <v>0</v>
      </c>
      <c r="F40" s="578" t="s">
        <v>2665</v>
      </c>
      <c r="G40" s="323" t="s">
        <v>2568</v>
      </c>
      <c r="H40" s="324">
        <v>1</v>
      </c>
    </row>
    <row r="41" spans="1:62" s="325" customFormat="1" ht="42" x14ac:dyDescent="0.2">
      <c r="A41" s="319" t="s">
        <v>270</v>
      </c>
      <c r="B41" s="598" t="s">
        <v>2549</v>
      </c>
      <c r="C41" s="326">
        <v>42582</v>
      </c>
      <c r="D41" s="322">
        <v>350</v>
      </c>
      <c r="E41" s="322">
        <v>0</v>
      </c>
      <c r="F41" s="578" t="s">
        <v>2666</v>
      </c>
      <c r="G41" s="323" t="s">
        <v>2568</v>
      </c>
      <c r="H41" s="324">
        <v>1</v>
      </c>
    </row>
    <row r="42" spans="1:62" s="325" customFormat="1" ht="42" x14ac:dyDescent="0.2">
      <c r="A42" s="319" t="s">
        <v>271</v>
      </c>
      <c r="B42" s="598" t="s">
        <v>2549</v>
      </c>
      <c r="C42" s="326">
        <v>42591</v>
      </c>
      <c r="D42" s="322">
        <v>16000</v>
      </c>
      <c r="E42" s="322">
        <v>0</v>
      </c>
      <c r="F42" s="578" t="s">
        <v>2667</v>
      </c>
      <c r="G42" s="323" t="s">
        <v>2568</v>
      </c>
      <c r="H42" s="324">
        <v>1</v>
      </c>
    </row>
    <row r="43" spans="1:62" s="325" customFormat="1" ht="63" x14ac:dyDescent="0.2">
      <c r="A43" s="319" t="s">
        <v>272</v>
      </c>
      <c r="B43" s="598" t="s">
        <v>2549</v>
      </c>
      <c r="C43" s="326">
        <v>42633</v>
      </c>
      <c r="D43" s="322">
        <v>1602.02</v>
      </c>
      <c r="E43" s="322">
        <v>0</v>
      </c>
      <c r="F43" s="578" t="s">
        <v>2668</v>
      </c>
      <c r="G43" s="323" t="s">
        <v>2568</v>
      </c>
      <c r="H43" s="324">
        <v>1</v>
      </c>
    </row>
    <row r="44" spans="1:62" s="325" customFormat="1" ht="25.5" x14ac:dyDescent="0.2">
      <c r="A44" s="319" t="s">
        <v>273</v>
      </c>
      <c r="B44" s="598" t="s">
        <v>2549</v>
      </c>
      <c r="C44" s="326">
        <v>42644</v>
      </c>
      <c r="D44" s="322">
        <v>1035.77</v>
      </c>
      <c r="E44" s="322">
        <v>0</v>
      </c>
      <c r="F44" s="578" t="s">
        <v>2669</v>
      </c>
      <c r="G44" s="323" t="s">
        <v>2568</v>
      </c>
      <c r="H44" s="324">
        <v>1</v>
      </c>
    </row>
    <row r="45" spans="1:62" s="325" customFormat="1" ht="25.5" x14ac:dyDescent="0.2">
      <c r="A45" s="319" t="s">
        <v>274</v>
      </c>
      <c r="B45" s="598" t="s">
        <v>2549</v>
      </c>
      <c r="C45" s="326">
        <v>42655</v>
      </c>
      <c r="D45" s="322">
        <v>1170.26</v>
      </c>
      <c r="E45" s="322">
        <v>0</v>
      </c>
      <c r="F45" s="578" t="s">
        <v>2670</v>
      </c>
      <c r="G45" s="323" t="s">
        <v>2568</v>
      </c>
      <c r="H45" s="324">
        <v>1</v>
      </c>
    </row>
    <row r="46" spans="1:62" s="325" customFormat="1" ht="63" x14ac:dyDescent="0.2">
      <c r="A46" s="319" t="s">
        <v>275</v>
      </c>
      <c r="B46" s="598" t="s">
        <v>2549</v>
      </c>
      <c r="C46" s="326">
        <v>42656</v>
      </c>
      <c r="D46" s="322">
        <v>5600</v>
      </c>
      <c r="E46" s="322">
        <v>0</v>
      </c>
      <c r="F46" s="578" t="s">
        <v>2671</v>
      </c>
      <c r="G46" s="323" t="s">
        <v>2568</v>
      </c>
      <c r="H46" s="324">
        <v>1</v>
      </c>
    </row>
    <row r="47" spans="1:62" s="325" customFormat="1" ht="25.5" x14ac:dyDescent="0.2">
      <c r="A47" s="319" t="s">
        <v>276</v>
      </c>
      <c r="B47" s="598" t="s">
        <v>2549</v>
      </c>
      <c r="C47" s="326">
        <v>42701</v>
      </c>
      <c r="D47" s="322">
        <v>305.11</v>
      </c>
      <c r="E47" s="322">
        <v>0</v>
      </c>
      <c r="F47" s="578" t="s">
        <v>2672</v>
      </c>
      <c r="G47" s="323" t="s">
        <v>2568</v>
      </c>
      <c r="H47" s="324">
        <v>1</v>
      </c>
    </row>
    <row r="48" spans="1:62" s="325" customFormat="1" ht="31.5" x14ac:dyDescent="0.2">
      <c r="A48" s="319" t="s">
        <v>277</v>
      </c>
      <c r="B48" s="598" t="s">
        <v>2549</v>
      </c>
      <c r="C48" s="326">
        <v>42702</v>
      </c>
      <c r="D48" s="322">
        <v>0</v>
      </c>
      <c r="E48" s="322">
        <v>0</v>
      </c>
      <c r="F48" s="578" t="s">
        <v>2673</v>
      </c>
      <c r="G48" s="327" t="s">
        <v>2576</v>
      </c>
      <c r="H48" s="324">
        <v>1</v>
      </c>
    </row>
    <row r="49" spans="1:8" s="325" customFormat="1" ht="52.5" x14ac:dyDescent="0.2">
      <c r="A49" s="319" t="s">
        <v>278</v>
      </c>
      <c r="B49" s="598" t="s">
        <v>2549</v>
      </c>
      <c r="C49" s="326">
        <v>42705</v>
      </c>
      <c r="D49" s="322">
        <v>681.63</v>
      </c>
      <c r="E49" s="322">
        <v>0</v>
      </c>
      <c r="F49" s="578" t="s">
        <v>2674</v>
      </c>
      <c r="G49" s="323" t="s">
        <v>2568</v>
      </c>
      <c r="H49" s="324">
        <v>1</v>
      </c>
    </row>
    <row r="50" spans="1:8" s="325" customFormat="1" ht="42" x14ac:dyDescent="0.2">
      <c r="A50" s="319" t="s">
        <v>279</v>
      </c>
      <c r="B50" s="598" t="s">
        <v>2549</v>
      </c>
      <c r="C50" s="326">
        <v>42715</v>
      </c>
      <c r="D50" s="322">
        <v>784.54</v>
      </c>
      <c r="E50" s="322">
        <v>0</v>
      </c>
      <c r="F50" s="578" t="s">
        <v>2675</v>
      </c>
      <c r="G50" s="323" t="s">
        <v>2568</v>
      </c>
      <c r="H50" s="324">
        <v>1</v>
      </c>
    </row>
    <row r="51" spans="1:8" s="325" customFormat="1" ht="42" x14ac:dyDescent="0.2">
      <c r="A51" s="319" t="s">
        <v>280</v>
      </c>
      <c r="B51" s="598" t="s">
        <v>2549</v>
      </c>
      <c r="C51" s="326">
        <v>42741</v>
      </c>
      <c r="D51" s="322">
        <v>0</v>
      </c>
      <c r="E51" s="322">
        <v>0</v>
      </c>
      <c r="F51" s="578" t="s">
        <v>2676</v>
      </c>
      <c r="G51" s="327" t="s">
        <v>2576</v>
      </c>
      <c r="H51" s="324">
        <v>1</v>
      </c>
    </row>
    <row r="52" spans="1:8" s="325" customFormat="1" ht="42" x14ac:dyDescent="0.2">
      <c r="A52" s="319" t="s">
        <v>281</v>
      </c>
      <c r="B52" s="598" t="s">
        <v>2549</v>
      </c>
      <c r="C52" s="326">
        <v>42744</v>
      </c>
      <c r="D52" s="322">
        <v>9950</v>
      </c>
      <c r="E52" s="322">
        <v>0</v>
      </c>
      <c r="F52" s="578" t="s">
        <v>2677</v>
      </c>
      <c r="G52" s="323" t="s">
        <v>2568</v>
      </c>
      <c r="H52" s="324">
        <v>1</v>
      </c>
    </row>
    <row r="53" spans="1:8" s="325" customFormat="1" ht="63" x14ac:dyDescent="0.2">
      <c r="A53" s="319" t="s">
        <v>282</v>
      </c>
      <c r="B53" s="598" t="s">
        <v>2549</v>
      </c>
      <c r="C53" s="326">
        <v>42762</v>
      </c>
      <c r="D53" s="322">
        <v>15000</v>
      </c>
      <c r="E53" s="322">
        <v>0</v>
      </c>
      <c r="F53" s="578" t="s">
        <v>2678</v>
      </c>
      <c r="G53" s="323" t="s">
        <v>2568</v>
      </c>
      <c r="H53" s="324">
        <v>1</v>
      </c>
    </row>
    <row r="54" spans="1:8" s="325" customFormat="1" ht="31.5" x14ac:dyDescent="0.2">
      <c r="A54" s="319" t="s">
        <v>283</v>
      </c>
      <c r="B54" s="598" t="s">
        <v>2549</v>
      </c>
      <c r="C54" s="326">
        <v>42766</v>
      </c>
      <c r="D54" s="322">
        <v>3500</v>
      </c>
      <c r="E54" s="322">
        <v>0</v>
      </c>
      <c r="F54" s="578" t="s">
        <v>2679</v>
      </c>
      <c r="G54" s="323" t="s">
        <v>2568</v>
      </c>
      <c r="H54" s="324">
        <v>1</v>
      </c>
    </row>
    <row r="55" spans="1:8" s="325" customFormat="1" ht="31.5" x14ac:dyDescent="0.2">
      <c r="A55" s="319" t="s">
        <v>284</v>
      </c>
      <c r="B55" s="598" t="s">
        <v>2549</v>
      </c>
      <c r="C55" s="326">
        <v>42767</v>
      </c>
      <c r="D55" s="322">
        <v>659.28</v>
      </c>
      <c r="E55" s="322">
        <v>0</v>
      </c>
      <c r="F55" s="578" t="s">
        <v>2680</v>
      </c>
      <c r="G55" s="323" t="s">
        <v>2568</v>
      </c>
      <c r="H55" s="324">
        <v>1</v>
      </c>
    </row>
    <row r="56" spans="1:8" s="325" customFormat="1" ht="63" x14ac:dyDescent="0.2">
      <c r="A56" s="319" t="s">
        <v>285</v>
      </c>
      <c r="B56" s="598" t="s">
        <v>2549</v>
      </c>
      <c r="C56" s="326">
        <v>42767</v>
      </c>
      <c r="D56" s="322">
        <v>0</v>
      </c>
      <c r="E56" s="322">
        <v>0</v>
      </c>
      <c r="F56" s="578" t="s">
        <v>2681</v>
      </c>
      <c r="G56" s="327" t="s">
        <v>2576</v>
      </c>
      <c r="H56" s="324">
        <v>1</v>
      </c>
    </row>
    <row r="57" spans="1:8" s="325" customFormat="1" ht="52.5" x14ac:dyDescent="0.2">
      <c r="A57" s="319" t="s">
        <v>286</v>
      </c>
      <c r="B57" s="598" t="s">
        <v>2549</v>
      </c>
      <c r="C57" s="326">
        <v>42767</v>
      </c>
      <c r="D57" s="322">
        <v>14000</v>
      </c>
      <c r="E57" s="322">
        <v>0</v>
      </c>
      <c r="F57" s="578" t="s">
        <v>2682</v>
      </c>
      <c r="G57" s="323" t="s">
        <v>2568</v>
      </c>
      <c r="H57" s="324">
        <v>1</v>
      </c>
    </row>
    <row r="58" spans="1:8" s="325" customFormat="1" ht="63" x14ac:dyDescent="0.2">
      <c r="A58" s="319" t="s">
        <v>287</v>
      </c>
      <c r="B58" s="598" t="s">
        <v>2549</v>
      </c>
      <c r="C58" s="326">
        <v>42769</v>
      </c>
      <c r="D58" s="322">
        <v>0</v>
      </c>
      <c r="E58" s="322">
        <v>0</v>
      </c>
      <c r="F58" s="578" t="s">
        <v>2683</v>
      </c>
      <c r="G58" s="327" t="s">
        <v>2576</v>
      </c>
      <c r="H58" s="324">
        <v>1</v>
      </c>
    </row>
    <row r="59" spans="1:8" s="325" customFormat="1" ht="147" x14ac:dyDescent="0.2">
      <c r="A59" s="319" t="s">
        <v>288</v>
      </c>
      <c r="B59" s="598" t="s">
        <v>2549</v>
      </c>
      <c r="C59" s="326">
        <v>42770</v>
      </c>
      <c r="D59" s="322">
        <v>489</v>
      </c>
      <c r="E59" s="322">
        <v>0</v>
      </c>
      <c r="F59" s="578" t="s">
        <v>2684</v>
      </c>
      <c r="G59" s="323" t="s">
        <v>2568</v>
      </c>
      <c r="H59" s="324">
        <v>1</v>
      </c>
    </row>
    <row r="60" spans="1:8" s="325" customFormat="1" ht="52.5" x14ac:dyDescent="0.2">
      <c r="A60" s="319" t="s">
        <v>289</v>
      </c>
      <c r="B60" s="598" t="s">
        <v>2549</v>
      </c>
      <c r="C60" s="326">
        <v>42781</v>
      </c>
      <c r="D60" s="322">
        <v>0</v>
      </c>
      <c r="E60" s="322">
        <v>0</v>
      </c>
      <c r="F60" s="578" t="s">
        <v>2685</v>
      </c>
      <c r="G60" s="327" t="s">
        <v>2576</v>
      </c>
      <c r="H60" s="324">
        <v>1</v>
      </c>
    </row>
    <row r="61" spans="1:8" s="325" customFormat="1" ht="42" x14ac:dyDescent="0.2">
      <c r="A61" s="319" t="s">
        <v>290</v>
      </c>
      <c r="B61" s="598" t="s">
        <v>2549</v>
      </c>
      <c r="C61" s="326">
        <v>42783</v>
      </c>
      <c r="D61" s="322">
        <v>751.05</v>
      </c>
      <c r="E61" s="322">
        <v>0</v>
      </c>
      <c r="F61" s="578" t="s">
        <v>2686</v>
      </c>
      <c r="G61" s="323" t="s">
        <v>2568</v>
      </c>
      <c r="H61" s="324">
        <v>1</v>
      </c>
    </row>
    <row r="62" spans="1:8" s="325" customFormat="1" ht="31.5" x14ac:dyDescent="0.2">
      <c r="A62" s="319" t="s">
        <v>291</v>
      </c>
      <c r="B62" s="598" t="s">
        <v>2549</v>
      </c>
      <c r="C62" s="326">
        <v>42794</v>
      </c>
      <c r="D62" s="322">
        <v>0</v>
      </c>
      <c r="E62" s="322">
        <v>0</v>
      </c>
      <c r="F62" s="578" t="s">
        <v>2687</v>
      </c>
      <c r="G62" s="327" t="s">
        <v>2576</v>
      </c>
      <c r="H62" s="324">
        <v>1</v>
      </c>
    </row>
    <row r="63" spans="1:8" s="325" customFormat="1" ht="31.5" x14ac:dyDescent="0.2">
      <c r="A63" s="319" t="s">
        <v>292</v>
      </c>
      <c r="B63" s="598" t="s">
        <v>2549</v>
      </c>
      <c r="C63" s="326">
        <v>42802</v>
      </c>
      <c r="D63" s="322">
        <v>0</v>
      </c>
      <c r="E63" s="322">
        <v>0</v>
      </c>
      <c r="F63" s="578" t="s">
        <v>2688</v>
      </c>
      <c r="G63" s="327" t="s">
        <v>2576</v>
      </c>
      <c r="H63" s="324">
        <v>1</v>
      </c>
    </row>
    <row r="64" spans="1:8" s="325" customFormat="1" ht="42" x14ac:dyDescent="0.2">
      <c r="A64" s="319" t="s">
        <v>293</v>
      </c>
      <c r="B64" s="598" t="s">
        <v>2549</v>
      </c>
      <c r="C64" s="326">
        <v>42803</v>
      </c>
      <c r="D64" s="322">
        <v>0</v>
      </c>
      <c r="E64" s="322">
        <v>0</v>
      </c>
      <c r="F64" s="578" t="s">
        <v>2689</v>
      </c>
      <c r="G64" s="327" t="s">
        <v>2576</v>
      </c>
      <c r="H64" s="324">
        <v>1</v>
      </c>
    </row>
    <row r="65" spans="1:8" s="325" customFormat="1" ht="17.649999999999999" customHeight="1" x14ac:dyDescent="0.2">
      <c r="A65" s="319" t="s">
        <v>294</v>
      </c>
      <c r="B65" s="598" t="s">
        <v>2549</v>
      </c>
      <c r="C65" s="326">
        <v>42812</v>
      </c>
      <c r="D65" s="322">
        <v>906.36</v>
      </c>
      <c r="E65" s="322">
        <v>0</v>
      </c>
      <c r="F65" s="578" t="s">
        <v>2690</v>
      </c>
      <c r="G65" s="323" t="s">
        <v>2568</v>
      </c>
      <c r="H65" s="324">
        <v>1</v>
      </c>
    </row>
    <row r="66" spans="1:8" s="325" customFormat="1" ht="17.649999999999999" customHeight="1" x14ac:dyDescent="0.2">
      <c r="A66" s="319" t="s">
        <v>295</v>
      </c>
      <c r="B66" s="598" t="s">
        <v>2549</v>
      </c>
      <c r="C66" s="326">
        <v>42815</v>
      </c>
      <c r="D66" s="322">
        <v>1909.34</v>
      </c>
      <c r="E66" s="322">
        <v>0</v>
      </c>
      <c r="F66" s="578" t="s">
        <v>2691</v>
      </c>
      <c r="G66" s="327" t="s">
        <v>2576</v>
      </c>
      <c r="H66" s="324">
        <v>1</v>
      </c>
    </row>
    <row r="67" spans="1:8" s="325" customFormat="1" ht="31.5" x14ac:dyDescent="0.2">
      <c r="A67" s="319" t="s">
        <v>296</v>
      </c>
      <c r="B67" s="598" t="s">
        <v>2549</v>
      </c>
      <c r="C67" s="326">
        <v>42821</v>
      </c>
      <c r="D67" s="322">
        <v>3566.95</v>
      </c>
      <c r="E67" s="322">
        <v>0</v>
      </c>
      <c r="F67" s="578" t="s">
        <v>2692</v>
      </c>
      <c r="G67" s="323" t="s">
        <v>2568</v>
      </c>
      <c r="H67" s="324">
        <v>1</v>
      </c>
    </row>
    <row r="68" spans="1:8" s="325" customFormat="1" ht="52.5" x14ac:dyDescent="0.2">
      <c r="A68" s="319" t="s">
        <v>297</v>
      </c>
      <c r="B68" s="598" t="s">
        <v>2549</v>
      </c>
      <c r="C68" s="326">
        <v>42822</v>
      </c>
      <c r="D68" s="322">
        <v>0</v>
      </c>
      <c r="E68" s="322">
        <v>0</v>
      </c>
      <c r="F68" s="578" t="s">
        <v>2693</v>
      </c>
      <c r="G68" s="327" t="s">
        <v>2576</v>
      </c>
      <c r="H68" s="324">
        <v>1</v>
      </c>
    </row>
    <row r="69" spans="1:8" s="325" customFormat="1" ht="52.5" x14ac:dyDescent="0.2">
      <c r="A69" s="319" t="s">
        <v>298</v>
      </c>
      <c r="B69" s="598" t="s">
        <v>2549</v>
      </c>
      <c r="C69" s="326">
        <v>42822</v>
      </c>
      <c r="D69" s="322">
        <v>0</v>
      </c>
      <c r="E69" s="322">
        <v>0</v>
      </c>
      <c r="F69" s="578" t="s">
        <v>2693</v>
      </c>
      <c r="G69" s="327" t="s">
        <v>2576</v>
      </c>
      <c r="H69" s="324">
        <v>1</v>
      </c>
    </row>
    <row r="70" spans="1:8" s="325" customFormat="1" ht="25.5" x14ac:dyDescent="0.2">
      <c r="A70" s="319" t="s">
        <v>299</v>
      </c>
      <c r="B70" s="598" t="s">
        <v>2549</v>
      </c>
      <c r="C70" s="326">
        <v>42838</v>
      </c>
      <c r="D70" s="322">
        <v>1229.3</v>
      </c>
      <c r="E70" s="322">
        <v>0</v>
      </c>
      <c r="F70" s="578" t="s">
        <v>2694</v>
      </c>
      <c r="G70" s="323" t="s">
        <v>2568</v>
      </c>
      <c r="H70" s="324">
        <v>1</v>
      </c>
    </row>
    <row r="71" spans="1:8" s="325" customFormat="1" ht="25.5" x14ac:dyDescent="0.2">
      <c r="A71" s="319" t="s">
        <v>300</v>
      </c>
      <c r="B71" s="598" t="s">
        <v>2549</v>
      </c>
      <c r="C71" s="326">
        <v>42853</v>
      </c>
      <c r="D71" s="322">
        <v>1933.88</v>
      </c>
      <c r="E71" s="322">
        <v>0</v>
      </c>
      <c r="F71" s="578" t="s">
        <v>2695</v>
      </c>
      <c r="G71" s="323" t="s">
        <v>2568</v>
      </c>
      <c r="H71" s="324">
        <v>1</v>
      </c>
    </row>
    <row r="72" spans="1:8" s="325" customFormat="1" ht="52.5" x14ac:dyDescent="0.2">
      <c r="A72" s="319" t="s">
        <v>301</v>
      </c>
      <c r="B72" s="598" t="s">
        <v>2549</v>
      </c>
      <c r="C72" s="326">
        <v>42860</v>
      </c>
      <c r="D72" s="322">
        <v>946.25</v>
      </c>
      <c r="E72" s="322">
        <v>0</v>
      </c>
      <c r="F72" s="578" t="s">
        <v>2696</v>
      </c>
      <c r="G72" s="323" t="s">
        <v>2568</v>
      </c>
      <c r="H72" s="324">
        <v>1</v>
      </c>
    </row>
    <row r="73" spans="1:8" s="325" customFormat="1" ht="31.5" x14ac:dyDescent="0.2">
      <c r="A73" s="319" t="s">
        <v>302</v>
      </c>
      <c r="B73" s="598" t="s">
        <v>2549</v>
      </c>
      <c r="C73" s="326">
        <v>42870</v>
      </c>
      <c r="D73" s="322">
        <v>6420.68</v>
      </c>
      <c r="E73" s="322">
        <v>0</v>
      </c>
      <c r="F73" s="578" t="s">
        <v>2697</v>
      </c>
      <c r="G73" s="323" t="s">
        <v>2568</v>
      </c>
      <c r="H73" s="324">
        <v>1</v>
      </c>
    </row>
    <row r="74" spans="1:8" s="325" customFormat="1" ht="42" x14ac:dyDescent="0.2">
      <c r="A74" s="319" t="s">
        <v>303</v>
      </c>
      <c r="B74" s="598" t="s">
        <v>2549</v>
      </c>
      <c r="C74" s="326">
        <v>42879</v>
      </c>
      <c r="D74" s="322">
        <v>0</v>
      </c>
      <c r="E74" s="322">
        <v>0</v>
      </c>
      <c r="F74" s="578" t="s">
        <v>2698</v>
      </c>
      <c r="G74" s="327" t="s">
        <v>2576</v>
      </c>
      <c r="H74" s="324">
        <v>1</v>
      </c>
    </row>
    <row r="75" spans="1:8" s="325" customFormat="1" ht="42" x14ac:dyDescent="0.2">
      <c r="A75" s="319" t="s">
        <v>304</v>
      </c>
      <c r="B75" s="598" t="s">
        <v>2549</v>
      </c>
      <c r="C75" s="326">
        <v>42886</v>
      </c>
      <c r="D75" s="322">
        <v>300</v>
      </c>
      <c r="E75" s="322">
        <v>0</v>
      </c>
      <c r="F75" s="578" t="s">
        <v>2699</v>
      </c>
      <c r="G75" s="323" t="s">
        <v>2568</v>
      </c>
      <c r="H75" s="324">
        <v>1</v>
      </c>
    </row>
    <row r="76" spans="1:8" s="325" customFormat="1" ht="25.5" x14ac:dyDescent="0.2">
      <c r="A76" s="319" t="s">
        <v>305</v>
      </c>
      <c r="B76" s="598" t="s">
        <v>2549</v>
      </c>
      <c r="C76" s="326">
        <v>42887</v>
      </c>
      <c r="D76" s="322">
        <v>0</v>
      </c>
      <c r="E76" s="322">
        <v>0</v>
      </c>
      <c r="F76" s="578" t="s">
        <v>2700</v>
      </c>
      <c r="G76" s="323" t="s">
        <v>2568</v>
      </c>
      <c r="H76" s="324">
        <v>1</v>
      </c>
    </row>
    <row r="77" spans="1:8" s="325" customFormat="1" ht="31.5" x14ac:dyDescent="0.2">
      <c r="A77" s="319" t="s">
        <v>306</v>
      </c>
      <c r="B77" s="598" t="s">
        <v>2549</v>
      </c>
      <c r="C77" s="326">
        <v>42909</v>
      </c>
      <c r="D77" s="322">
        <v>0</v>
      </c>
      <c r="E77" s="322">
        <v>0</v>
      </c>
      <c r="F77" s="578" t="s">
        <v>2701</v>
      </c>
      <c r="G77" s="327" t="s">
        <v>2576</v>
      </c>
      <c r="H77" s="324">
        <v>1</v>
      </c>
    </row>
    <row r="78" spans="1:8" s="325" customFormat="1" ht="17.649999999999999" customHeight="1" x14ac:dyDescent="0.2">
      <c r="A78" s="319" t="s">
        <v>307</v>
      </c>
      <c r="B78" s="598" t="s">
        <v>2549</v>
      </c>
      <c r="C78" s="326">
        <v>42914</v>
      </c>
      <c r="D78" s="322">
        <v>0</v>
      </c>
      <c r="E78" s="322">
        <v>0</v>
      </c>
      <c r="F78" s="578" t="s">
        <v>2702</v>
      </c>
      <c r="G78" s="327" t="s">
        <v>2576</v>
      </c>
      <c r="H78" s="324">
        <v>1</v>
      </c>
    </row>
    <row r="79" spans="1:8" s="325" customFormat="1" ht="31.5" x14ac:dyDescent="0.2">
      <c r="A79" s="319" t="s">
        <v>308</v>
      </c>
      <c r="B79" s="598" t="s">
        <v>2549</v>
      </c>
      <c r="C79" s="326">
        <v>42915</v>
      </c>
      <c r="D79" s="322">
        <v>0</v>
      </c>
      <c r="E79" s="322">
        <v>0</v>
      </c>
      <c r="F79" s="578" t="s">
        <v>2703</v>
      </c>
      <c r="G79" s="327" t="s">
        <v>2576</v>
      </c>
      <c r="H79" s="324">
        <v>1</v>
      </c>
    </row>
    <row r="80" spans="1:8" s="325" customFormat="1" ht="31.5" x14ac:dyDescent="0.2">
      <c r="A80" s="319" t="s">
        <v>309</v>
      </c>
      <c r="B80" s="598" t="s">
        <v>2549</v>
      </c>
      <c r="C80" s="326">
        <v>42925</v>
      </c>
      <c r="D80" s="322">
        <v>0</v>
      </c>
      <c r="E80" s="322">
        <v>0</v>
      </c>
      <c r="F80" s="578" t="s">
        <v>2704</v>
      </c>
      <c r="G80" s="327" t="s">
        <v>2576</v>
      </c>
      <c r="H80" s="324">
        <v>1</v>
      </c>
    </row>
    <row r="81" spans="1:8" s="325" customFormat="1" ht="42" x14ac:dyDescent="0.2">
      <c r="A81" s="319" t="s">
        <v>310</v>
      </c>
      <c r="B81" s="598" t="s">
        <v>2549</v>
      </c>
      <c r="C81" s="326">
        <v>42935</v>
      </c>
      <c r="D81" s="322">
        <v>0</v>
      </c>
      <c r="E81" s="322">
        <v>0</v>
      </c>
      <c r="F81" s="578" t="s">
        <v>2705</v>
      </c>
      <c r="G81" s="327" t="s">
        <v>2576</v>
      </c>
      <c r="H81" s="324">
        <v>1</v>
      </c>
    </row>
    <row r="82" spans="1:8" s="325" customFormat="1" ht="31.5" x14ac:dyDescent="0.2">
      <c r="A82" s="319" t="s">
        <v>311</v>
      </c>
      <c r="B82" s="598" t="s">
        <v>2549</v>
      </c>
      <c r="C82" s="326">
        <v>42939</v>
      </c>
      <c r="D82" s="322">
        <v>552.33000000000004</v>
      </c>
      <c r="E82" s="322">
        <v>0</v>
      </c>
      <c r="F82" s="578" t="s">
        <v>2706</v>
      </c>
      <c r="G82" s="323" t="s">
        <v>2568</v>
      </c>
      <c r="H82" s="324">
        <v>1</v>
      </c>
    </row>
    <row r="83" spans="1:8" s="325" customFormat="1" ht="31.5" x14ac:dyDescent="0.2">
      <c r="A83" s="319" t="s">
        <v>312</v>
      </c>
      <c r="B83" s="598" t="s">
        <v>2549</v>
      </c>
      <c r="C83" s="326">
        <v>42939</v>
      </c>
      <c r="D83" s="322">
        <v>0</v>
      </c>
      <c r="E83" s="322">
        <v>0</v>
      </c>
      <c r="F83" s="578" t="s">
        <v>2706</v>
      </c>
      <c r="G83" s="327" t="s">
        <v>2576</v>
      </c>
      <c r="H83" s="324">
        <v>1</v>
      </c>
    </row>
    <row r="84" spans="1:8" s="325" customFormat="1" ht="25.5" x14ac:dyDescent="0.2">
      <c r="A84" s="319" t="s">
        <v>313</v>
      </c>
      <c r="B84" s="598" t="s">
        <v>2549</v>
      </c>
      <c r="C84" s="326">
        <v>42940</v>
      </c>
      <c r="D84" s="322">
        <v>0</v>
      </c>
      <c r="E84" s="322">
        <v>0</v>
      </c>
      <c r="F84" s="578" t="s">
        <v>4615</v>
      </c>
      <c r="G84" s="327" t="s">
        <v>2576</v>
      </c>
      <c r="H84" s="324">
        <v>1</v>
      </c>
    </row>
    <row r="85" spans="1:8" s="325" customFormat="1" ht="25.5" x14ac:dyDescent="0.2">
      <c r="A85" s="319" t="s">
        <v>314</v>
      </c>
      <c r="B85" s="598" t="s">
        <v>2549</v>
      </c>
      <c r="C85" s="326">
        <v>42957</v>
      </c>
      <c r="D85" s="322">
        <v>0</v>
      </c>
      <c r="E85" s="322">
        <v>0</v>
      </c>
      <c r="F85" s="578" t="s">
        <v>2707</v>
      </c>
      <c r="G85" s="327" t="s">
        <v>2576</v>
      </c>
      <c r="H85" s="324">
        <v>1</v>
      </c>
    </row>
    <row r="86" spans="1:8" s="325" customFormat="1" ht="31.5" x14ac:dyDescent="0.2">
      <c r="A86" s="319" t="s">
        <v>315</v>
      </c>
      <c r="B86" s="598" t="s">
        <v>2549</v>
      </c>
      <c r="C86" s="326">
        <v>42957</v>
      </c>
      <c r="D86" s="322">
        <v>0</v>
      </c>
      <c r="E86" s="322">
        <v>0</v>
      </c>
      <c r="F86" s="578" t="s">
        <v>2708</v>
      </c>
      <c r="G86" s="327" t="s">
        <v>2576</v>
      </c>
      <c r="H86" s="324">
        <v>1</v>
      </c>
    </row>
    <row r="87" spans="1:8" s="325" customFormat="1" ht="25.5" x14ac:dyDescent="0.2">
      <c r="A87" s="319" t="s">
        <v>316</v>
      </c>
      <c r="B87" s="598" t="s">
        <v>2549</v>
      </c>
      <c r="C87" s="326">
        <v>42958</v>
      </c>
      <c r="D87" s="322">
        <v>1800</v>
      </c>
      <c r="E87" s="322">
        <v>0</v>
      </c>
      <c r="F87" s="578" t="s">
        <v>2709</v>
      </c>
      <c r="G87" s="323" t="s">
        <v>2568</v>
      </c>
      <c r="H87" s="324">
        <v>1</v>
      </c>
    </row>
    <row r="88" spans="1:8" s="325" customFormat="1" ht="52.5" x14ac:dyDescent="0.2">
      <c r="A88" s="319" t="s">
        <v>317</v>
      </c>
      <c r="B88" s="598" t="s">
        <v>2549</v>
      </c>
      <c r="C88" s="326">
        <v>42967</v>
      </c>
      <c r="D88" s="322">
        <v>0</v>
      </c>
      <c r="E88" s="322">
        <v>0</v>
      </c>
      <c r="F88" s="578" t="s">
        <v>2710</v>
      </c>
      <c r="G88" s="327" t="s">
        <v>2576</v>
      </c>
      <c r="H88" s="324">
        <v>1</v>
      </c>
    </row>
    <row r="89" spans="1:8" s="325" customFormat="1" ht="63" x14ac:dyDescent="0.2">
      <c r="A89" s="319" t="s">
        <v>318</v>
      </c>
      <c r="B89" s="598" t="s">
        <v>2549</v>
      </c>
      <c r="C89" s="326">
        <v>42967</v>
      </c>
      <c r="D89" s="322">
        <v>933.7</v>
      </c>
      <c r="E89" s="322">
        <v>0</v>
      </c>
      <c r="F89" s="578" t="s">
        <v>2711</v>
      </c>
      <c r="G89" s="323" t="s">
        <v>2568</v>
      </c>
      <c r="H89" s="324">
        <v>1</v>
      </c>
    </row>
    <row r="90" spans="1:8" s="325" customFormat="1" ht="63" x14ac:dyDescent="0.2">
      <c r="A90" s="319" t="s">
        <v>319</v>
      </c>
      <c r="B90" s="598" t="s">
        <v>2549</v>
      </c>
      <c r="C90" s="326">
        <v>42975</v>
      </c>
      <c r="D90" s="322">
        <v>0</v>
      </c>
      <c r="E90" s="322">
        <v>0</v>
      </c>
      <c r="F90" s="578" t="s">
        <v>2712</v>
      </c>
      <c r="G90" s="327" t="s">
        <v>2576</v>
      </c>
      <c r="H90" s="324">
        <v>1</v>
      </c>
    </row>
    <row r="91" spans="1:8" s="325" customFormat="1" ht="31.5" x14ac:dyDescent="0.2">
      <c r="A91" s="319" t="s">
        <v>320</v>
      </c>
      <c r="B91" s="598" t="s">
        <v>2549</v>
      </c>
      <c r="C91" s="326">
        <v>42977</v>
      </c>
      <c r="D91" s="322">
        <v>1093.48</v>
      </c>
      <c r="E91" s="322">
        <v>0</v>
      </c>
      <c r="F91" s="578" t="s">
        <v>2713</v>
      </c>
      <c r="G91" s="323" t="s">
        <v>2568</v>
      </c>
      <c r="H91" s="324">
        <v>1</v>
      </c>
    </row>
    <row r="92" spans="1:8" s="325" customFormat="1" ht="31.5" x14ac:dyDescent="0.2">
      <c r="A92" s="319" t="s">
        <v>321</v>
      </c>
      <c r="B92" s="598" t="s">
        <v>2549</v>
      </c>
      <c r="C92" s="326">
        <v>42979</v>
      </c>
      <c r="D92" s="322">
        <v>636.72</v>
      </c>
      <c r="E92" s="322">
        <v>0</v>
      </c>
      <c r="F92" s="578" t="s">
        <v>2714</v>
      </c>
      <c r="G92" s="323" t="s">
        <v>2568</v>
      </c>
      <c r="H92" s="324">
        <v>1</v>
      </c>
    </row>
    <row r="93" spans="1:8" s="325" customFormat="1" ht="31.5" x14ac:dyDescent="0.2">
      <c r="A93" s="319" t="s">
        <v>322</v>
      </c>
      <c r="B93" s="598" t="s">
        <v>2549</v>
      </c>
      <c r="C93" s="326">
        <v>43001</v>
      </c>
      <c r="D93" s="322">
        <v>890</v>
      </c>
      <c r="E93" s="322">
        <v>0</v>
      </c>
      <c r="F93" s="578" t="s">
        <v>2715</v>
      </c>
      <c r="G93" s="323" t="s">
        <v>2568</v>
      </c>
      <c r="H93" s="324">
        <v>1</v>
      </c>
    </row>
    <row r="94" spans="1:8" s="325" customFormat="1" ht="52.5" x14ac:dyDescent="0.2">
      <c r="A94" s="319" t="s">
        <v>323</v>
      </c>
      <c r="B94" s="598" t="s">
        <v>2549</v>
      </c>
      <c r="C94" s="326">
        <v>43002</v>
      </c>
      <c r="D94" s="322">
        <v>823.55</v>
      </c>
      <c r="E94" s="322">
        <v>0</v>
      </c>
      <c r="F94" s="578" t="s">
        <v>2716</v>
      </c>
      <c r="G94" s="323" t="s">
        <v>2568</v>
      </c>
      <c r="H94" s="324">
        <v>1</v>
      </c>
    </row>
    <row r="95" spans="1:8" s="325" customFormat="1" ht="31.5" x14ac:dyDescent="0.2">
      <c r="A95" s="319" t="s">
        <v>324</v>
      </c>
      <c r="B95" s="598" t="s">
        <v>2549</v>
      </c>
      <c r="C95" s="326">
        <v>43008</v>
      </c>
      <c r="D95" s="322">
        <v>434.95</v>
      </c>
      <c r="E95" s="322">
        <v>0</v>
      </c>
      <c r="F95" s="578" t="s">
        <v>2717</v>
      </c>
      <c r="G95" s="323" t="s">
        <v>2568</v>
      </c>
      <c r="H95" s="324">
        <v>1</v>
      </c>
    </row>
    <row r="96" spans="1:8" s="325" customFormat="1" ht="63" x14ac:dyDescent="0.2">
      <c r="A96" s="319" t="s">
        <v>325</v>
      </c>
      <c r="B96" s="598" t="s">
        <v>2549</v>
      </c>
      <c r="C96" s="326">
        <v>43011</v>
      </c>
      <c r="D96" s="322">
        <v>0</v>
      </c>
      <c r="E96" s="322">
        <v>0</v>
      </c>
      <c r="F96" s="578" t="s">
        <v>2718</v>
      </c>
      <c r="G96" s="327" t="s">
        <v>2576</v>
      </c>
      <c r="H96" s="324">
        <v>1</v>
      </c>
    </row>
    <row r="97" spans="1:8" s="325" customFormat="1" ht="73.5" x14ac:dyDescent="0.2">
      <c r="A97" s="319" t="s">
        <v>326</v>
      </c>
      <c r="B97" s="598" t="s">
        <v>2549</v>
      </c>
      <c r="C97" s="326">
        <v>43017</v>
      </c>
      <c r="D97" s="322">
        <v>0</v>
      </c>
      <c r="E97" s="322">
        <v>0</v>
      </c>
      <c r="F97" s="578" t="s">
        <v>2719</v>
      </c>
      <c r="G97" s="327" t="s">
        <v>2576</v>
      </c>
      <c r="H97" s="324">
        <v>1</v>
      </c>
    </row>
    <row r="98" spans="1:8" s="325" customFormat="1" ht="42" x14ac:dyDescent="0.2">
      <c r="A98" s="319" t="s">
        <v>327</v>
      </c>
      <c r="B98" s="598" t="s">
        <v>2549</v>
      </c>
      <c r="C98" s="326">
        <v>43027</v>
      </c>
      <c r="D98" s="322">
        <v>0</v>
      </c>
      <c r="E98" s="322">
        <v>0</v>
      </c>
      <c r="F98" s="578" t="s">
        <v>2720</v>
      </c>
      <c r="G98" s="327" t="s">
        <v>2576</v>
      </c>
      <c r="H98" s="324">
        <v>1</v>
      </c>
    </row>
    <row r="99" spans="1:8" s="325" customFormat="1" ht="52.5" x14ac:dyDescent="0.2">
      <c r="A99" s="319" t="s">
        <v>328</v>
      </c>
      <c r="B99" s="598" t="s">
        <v>2549</v>
      </c>
      <c r="C99" s="326">
        <v>43048</v>
      </c>
      <c r="D99" s="322">
        <v>450</v>
      </c>
      <c r="E99" s="322">
        <v>0</v>
      </c>
      <c r="F99" s="578" t="s">
        <v>2721</v>
      </c>
      <c r="G99" s="323" t="s">
        <v>2568</v>
      </c>
      <c r="H99" s="324">
        <v>1</v>
      </c>
    </row>
    <row r="100" spans="1:8" s="325" customFormat="1" ht="25.5" x14ac:dyDescent="0.2">
      <c r="A100" s="319" t="s">
        <v>329</v>
      </c>
      <c r="B100" s="598" t="s">
        <v>2549</v>
      </c>
      <c r="C100" s="326">
        <v>43062</v>
      </c>
      <c r="D100" s="322">
        <v>0</v>
      </c>
      <c r="E100" s="322">
        <v>0</v>
      </c>
      <c r="F100" s="578" t="s">
        <v>2722</v>
      </c>
      <c r="G100" s="327" t="s">
        <v>2576</v>
      </c>
      <c r="H100" s="324">
        <v>1</v>
      </c>
    </row>
    <row r="101" spans="1:8" s="325" customFormat="1" ht="94.5" x14ac:dyDescent="0.2">
      <c r="A101" s="319" t="s">
        <v>330</v>
      </c>
      <c r="B101" s="598" t="s">
        <v>2549</v>
      </c>
      <c r="C101" s="326">
        <v>43063</v>
      </c>
      <c r="D101" s="322">
        <v>0</v>
      </c>
      <c r="E101" s="322">
        <v>0</v>
      </c>
      <c r="F101" s="578" t="s">
        <v>2723</v>
      </c>
      <c r="G101" s="327" t="s">
        <v>2576</v>
      </c>
      <c r="H101" s="324">
        <v>1</v>
      </c>
    </row>
    <row r="102" spans="1:8" s="325" customFormat="1" ht="33" customHeight="1" x14ac:dyDescent="0.2">
      <c r="A102" s="319" t="s">
        <v>331</v>
      </c>
      <c r="B102" s="598" t="s">
        <v>2549</v>
      </c>
      <c r="C102" s="326">
        <v>43067</v>
      </c>
      <c r="D102" s="322">
        <v>465.46</v>
      </c>
      <c r="E102" s="322">
        <v>0</v>
      </c>
      <c r="F102" s="578" t="s">
        <v>2724</v>
      </c>
      <c r="G102" s="323" t="s">
        <v>2568</v>
      </c>
      <c r="H102" s="324">
        <v>1</v>
      </c>
    </row>
    <row r="103" spans="1:8" s="325" customFormat="1" ht="52.5" x14ac:dyDescent="0.2">
      <c r="A103" s="319" t="s">
        <v>332</v>
      </c>
      <c r="B103" s="598" t="s">
        <v>2549</v>
      </c>
      <c r="C103" s="326">
        <v>43068</v>
      </c>
      <c r="D103" s="322">
        <v>0</v>
      </c>
      <c r="E103" s="322">
        <v>0</v>
      </c>
      <c r="F103" s="578" t="s">
        <v>2725</v>
      </c>
      <c r="G103" s="327" t="s">
        <v>2576</v>
      </c>
      <c r="H103" s="324">
        <v>1</v>
      </c>
    </row>
    <row r="104" spans="1:8" s="325" customFormat="1" ht="52.5" x14ac:dyDescent="0.2">
      <c r="A104" s="319" t="s">
        <v>333</v>
      </c>
      <c r="B104" s="598" t="s">
        <v>2549</v>
      </c>
      <c r="C104" s="326">
        <v>43069</v>
      </c>
      <c r="D104" s="322">
        <v>4500</v>
      </c>
      <c r="E104" s="322">
        <v>0</v>
      </c>
      <c r="F104" s="578" t="s">
        <v>2726</v>
      </c>
      <c r="G104" s="323" t="s">
        <v>2568</v>
      </c>
      <c r="H104" s="324">
        <v>1</v>
      </c>
    </row>
    <row r="105" spans="1:8" s="325" customFormat="1" ht="73.5" x14ac:dyDescent="0.2">
      <c r="A105" s="319" t="s">
        <v>334</v>
      </c>
      <c r="B105" s="598" t="s">
        <v>2549</v>
      </c>
      <c r="C105" s="326">
        <v>43081</v>
      </c>
      <c r="D105" s="322">
        <v>0</v>
      </c>
      <c r="E105" s="322">
        <v>0</v>
      </c>
      <c r="F105" s="578" t="s">
        <v>2727</v>
      </c>
      <c r="G105" s="327" t="s">
        <v>2576</v>
      </c>
      <c r="H105" s="324">
        <v>1</v>
      </c>
    </row>
    <row r="106" spans="1:8" s="325" customFormat="1" ht="31.5" x14ac:dyDescent="0.2">
      <c r="A106" s="319" t="s">
        <v>335</v>
      </c>
      <c r="B106" s="598" t="s">
        <v>2549</v>
      </c>
      <c r="C106" s="326">
        <v>43084</v>
      </c>
      <c r="D106" s="322">
        <v>444.96</v>
      </c>
      <c r="E106" s="322">
        <v>0</v>
      </c>
      <c r="F106" s="578" t="s">
        <v>2728</v>
      </c>
      <c r="G106" s="323" t="s">
        <v>2568</v>
      </c>
      <c r="H106" s="324">
        <v>1</v>
      </c>
    </row>
    <row r="107" spans="1:8" s="325" customFormat="1" ht="52.5" x14ac:dyDescent="0.2">
      <c r="A107" s="319" t="s">
        <v>336</v>
      </c>
      <c r="B107" s="598" t="s">
        <v>2549</v>
      </c>
      <c r="C107" s="326">
        <v>43116</v>
      </c>
      <c r="D107" s="322">
        <v>0</v>
      </c>
      <c r="E107" s="322">
        <v>0</v>
      </c>
      <c r="F107" s="578" t="s">
        <v>2729</v>
      </c>
      <c r="G107" s="327" t="s">
        <v>2576</v>
      </c>
      <c r="H107" s="324">
        <v>1</v>
      </c>
    </row>
    <row r="108" spans="1:8" s="325" customFormat="1" ht="63" x14ac:dyDescent="0.2">
      <c r="A108" s="319" t="s">
        <v>337</v>
      </c>
      <c r="B108" s="598" t="s">
        <v>2549</v>
      </c>
      <c r="C108" s="326">
        <v>43118</v>
      </c>
      <c r="D108" s="322">
        <v>0</v>
      </c>
      <c r="E108" s="322">
        <v>0</v>
      </c>
      <c r="F108" s="578" t="s">
        <v>2730</v>
      </c>
      <c r="G108" s="327" t="s">
        <v>2576</v>
      </c>
      <c r="H108" s="324">
        <v>1</v>
      </c>
    </row>
    <row r="109" spans="1:8" s="325" customFormat="1" ht="63" x14ac:dyDescent="0.2">
      <c r="A109" s="319" t="s">
        <v>338</v>
      </c>
      <c r="B109" s="598" t="s">
        <v>2549</v>
      </c>
      <c r="C109" s="326">
        <v>43120</v>
      </c>
      <c r="D109" s="322">
        <v>0</v>
      </c>
      <c r="E109" s="322">
        <v>0</v>
      </c>
      <c r="F109" s="578" t="s">
        <v>2731</v>
      </c>
      <c r="G109" s="327" t="s">
        <v>2576</v>
      </c>
      <c r="H109" s="324">
        <v>1</v>
      </c>
    </row>
    <row r="110" spans="1:8" s="325" customFormat="1" ht="94.5" x14ac:dyDescent="0.2">
      <c r="A110" s="319" t="s">
        <v>339</v>
      </c>
      <c r="B110" s="598" t="s">
        <v>2549</v>
      </c>
      <c r="C110" s="326">
        <v>43127</v>
      </c>
      <c r="D110" s="322">
        <v>184.08</v>
      </c>
      <c r="E110" s="322">
        <v>0</v>
      </c>
      <c r="F110" s="578" t="s">
        <v>2732</v>
      </c>
      <c r="G110" s="323" t="s">
        <v>2568</v>
      </c>
      <c r="H110" s="324">
        <v>1</v>
      </c>
    </row>
    <row r="111" spans="1:8" s="325" customFormat="1" ht="17.649999999999999" customHeight="1" x14ac:dyDescent="0.2">
      <c r="A111" s="319" t="s">
        <v>340</v>
      </c>
      <c r="B111" s="598" t="s">
        <v>2549</v>
      </c>
      <c r="C111" s="326">
        <v>43143</v>
      </c>
      <c r="D111" s="322">
        <v>0</v>
      </c>
      <c r="E111" s="322">
        <v>0</v>
      </c>
      <c r="F111" s="578" t="s">
        <v>2733</v>
      </c>
      <c r="G111" s="327" t="s">
        <v>2576</v>
      </c>
      <c r="H111" s="324">
        <v>1</v>
      </c>
    </row>
    <row r="112" spans="1:8" s="325" customFormat="1" ht="42" x14ac:dyDescent="0.2">
      <c r="A112" s="319" t="s">
        <v>341</v>
      </c>
      <c r="B112" s="598" t="s">
        <v>2549</v>
      </c>
      <c r="C112" s="326">
        <v>43160</v>
      </c>
      <c r="D112" s="322">
        <v>100</v>
      </c>
      <c r="E112" s="322">
        <v>0</v>
      </c>
      <c r="F112" s="578" t="s">
        <v>2734</v>
      </c>
      <c r="G112" s="327" t="s">
        <v>2568</v>
      </c>
      <c r="H112" s="324">
        <v>1</v>
      </c>
    </row>
    <row r="113" spans="1:8" s="325" customFormat="1" ht="63" x14ac:dyDescent="0.2">
      <c r="A113" s="319" t="s">
        <v>342</v>
      </c>
      <c r="B113" s="598" t="s">
        <v>2549</v>
      </c>
      <c r="C113" s="326">
        <v>43160</v>
      </c>
      <c r="D113" s="322">
        <v>0</v>
      </c>
      <c r="E113" s="322">
        <v>0</v>
      </c>
      <c r="F113" s="578" t="s">
        <v>2735</v>
      </c>
      <c r="G113" s="327" t="s">
        <v>2576</v>
      </c>
      <c r="H113" s="324">
        <v>1</v>
      </c>
    </row>
    <row r="114" spans="1:8" s="325" customFormat="1" ht="52.5" x14ac:dyDescent="0.2">
      <c r="A114" s="319" t="s">
        <v>343</v>
      </c>
      <c r="B114" s="598" t="s">
        <v>2549</v>
      </c>
      <c r="C114" s="326">
        <v>43171</v>
      </c>
      <c r="D114" s="322">
        <v>289.13</v>
      </c>
      <c r="E114" s="322">
        <v>0</v>
      </c>
      <c r="F114" s="578" t="s">
        <v>2736</v>
      </c>
      <c r="G114" s="327" t="s">
        <v>2568</v>
      </c>
      <c r="H114" s="324">
        <v>1</v>
      </c>
    </row>
    <row r="115" spans="1:8" s="325" customFormat="1" ht="52.5" x14ac:dyDescent="0.2">
      <c r="A115" s="319" t="s">
        <v>344</v>
      </c>
      <c r="B115" s="598" t="s">
        <v>2549</v>
      </c>
      <c r="C115" s="326">
        <v>43175</v>
      </c>
      <c r="D115" s="322">
        <v>562.05999999999995</v>
      </c>
      <c r="E115" s="322">
        <v>0</v>
      </c>
      <c r="F115" s="578" t="s">
        <v>2737</v>
      </c>
      <c r="G115" s="327" t="s">
        <v>2568</v>
      </c>
      <c r="H115" s="324">
        <v>1</v>
      </c>
    </row>
    <row r="116" spans="1:8" s="325" customFormat="1" ht="25.5" x14ac:dyDescent="0.2">
      <c r="A116" s="319" t="s">
        <v>345</v>
      </c>
      <c r="B116" s="598" t="s">
        <v>2549</v>
      </c>
      <c r="C116" s="326">
        <v>43180</v>
      </c>
      <c r="D116" s="322">
        <v>417.26</v>
      </c>
      <c r="E116" s="322">
        <v>0</v>
      </c>
      <c r="F116" s="578" t="s">
        <v>2738</v>
      </c>
      <c r="G116" s="327" t="s">
        <v>2568</v>
      </c>
      <c r="H116" s="324">
        <v>1</v>
      </c>
    </row>
    <row r="117" spans="1:8" s="325" customFormat="1" ht="84" x14ac:dyDescent="0.2">
      <c r="A117" s="319" t="s">
        <v>346</v>
      </c>
      <c r="B117" s="598" t="s">
        <v>2549</v>
      </c>
      <c r="C117" s="326">
        <v>43185</v>
      </c>
      <c r="D117" s="322">
        <v>1040</v>
      </c>
      <c r="E117" s="322">
        <v>0</v>
      </c>
      <c r="F117" s="578" t="s">
        <v>2739</v>
      </c>
      <c r="G117" s="327" t="s">
        <v>2568</v>
      </c>
      <c r="H117" s="324">
        <v>1</v>
      </c>
    </row>
    <row r="118" spans="1:8" s="325" customFormat="1" ht="52.5" x14ac:dyDescent="0.2">
      <c r="A118" s="319" t="s">
        <v>347</v>
      </c>
      <c r="B118" s="598" t="s">
        <v>2549</v>
      </c>
      <c r="C118" s="326">
        <v>43202</v>
      </c>
      <c r="D118" s="322">
        <v>0</v>
      </c>
      <c r="E118" s="322">
        <v>0</v>
      </c>
      <c r="F118" s="578" t="s">
        <v>2740</v>
      </c>
      <c r="G118" s="327" t="s">
        <v>2576</v>
      </c>
      <c r="H118" s="324">
        <v>1</v>
      </c>
    </row>
    <row r="119" spans="1:8" s="325" customFormat="1" ht="25.5" x14ac:dyDescent="0.2">
      <c r="A119" s="319" t="s">
        <v>348</v>
      </c>
      <c r="B119" s="598" t="s">
        <v>2549</v>
      </c>
      <c r="C119" s="326">
        <v>43207</v>
      </c>
      <c r="D119" s="322">
        <v>1082.19</v>
      </c>
      <c r="E119" s="322">
        <v>0</v>
      </c>
      <c r="F119" s="578" t="s">
        <v>2741</v>
      </c>
      <c r="G119" s="327" t="s">
        <v>2568</v>
      </c>
      <c r="H119" s="324">
        <v>1</v>
      </c>
    </row>
    <row r="120" spans="1:8" s="325" customFormat="1" ht="52.5" x14ac:dyDescent="0.2">
      <c r="A120" s="319" t="s">
        <v>751</v>
      </c>
      <c r="B120" s="598" t="s">
        <v>2549</v>
      </c>
      <c r="C120" s="326">
        <v>43224</v>
      </c>
      <c r="D120" s="322">
        <v>319.8</v>
      </c>
      <c r="E120" s="322">
        <v>0</v>
      </c>
      <c r="F120" s="578" t="s">
        <v>2742</v>
      </c>
      <c r="G120" s="327" t="s">
        <v>2568</v>
      </c>
      <c r="H120" s="324">
        <v>1</v>
      </c>
    </row>
    <row r="121" spans="1:8" s="325" customFormat="1" ht="31.5" x14ac:dyDescent="0.2">
      <c r="A121" s="319" t="s">
        <v>2889</v>
      </c>
      <c r="B121" s="598" t="s">
        <v>2549</v>
      </c>
      <c r="C121" s="326">
        <v>43226</v>
      </c>
      <c r="D121" s="322">
        <v>0</v>
      </c>
      <c r="E121" s="322">
        <v>0</v>
      </c>
      <c r="F121" s="578" t="s">
        <v>2743</v>
      </c>
      <c r="G121" s="327" t="s">
        <v>2568</v>
      </c>
      <c r="H121" s="324">
        <v>1</v>
      </c>
    </row>
    <row r="122" spans="1:8" s="325" customFormat="1" ht="42" x14ac:dyDescent="0.2">
      <c r="A122" s="319" t="s">
        <v>2890</v>
      </c>
      <c r="B122" s="598" t="s">
        <v>2549</v>
      </c>
      <c r="C122" s="326">
        <v>43232</v>
      </c>
      <c r="D122" s="322">
        <v>314.99</v>
      </c>
      <c r="E122" s="322">
        <v>0</v>
      </c>
      <c r="F122" s="578" t="s">
        <v>2744</v>
      </c>
      <c r="G122" s="327" t="s">
        <v>2568</v>
      </c>
      <c r="H122" s="324">
        <v>1</v>
      </c>
    </row>
    <row r="123" spans="1:8" s="325" customFormat="1" ht="42" x14ac:dyDescent="0.2">
      <c r="A123" s="319" t="s">
        <v>2891</v>
      </c>
      <c r="B123" s="598" t="s">
        <v>2549</v>
      </c>
      <c r="C123" s="326">
        <v>43234</v>
      </c>
      <c r="D123" s="322">
        <v>910.46</v>
      </c>
      <c r="E123" s="322">
        <v>0</v>
      </c>
      <c r="F123" s="578" t="s">
        <v>2745</v>
      </c>
      <c r="G123" s="327" t="s">
        <v>2568</v>
      </c>
      <c r="H123" s="324">
        <v>1</v>
      </c>
    </row>
    <row r="124" spans="1:8" s="325" customFormat="1" ht="63" x14ac:dyDescent="0.2">
      <c r="A124" s="319" t="s">
        <v>2892</v>
      </c>
      <c r="B124" s="598" t="s">
        <v>2549</v>
      </c>
      <c r="C124" s="326">
        <v>43247</v>
      </c>
      <c r="D124" s="322">
        <v>150.35</v>
      </c>
      <c r="E124" s="322">
        <v>0</v>
      </c>
      <c r="F124" s="578" t="s">
        <v>2746</v>
      </c>
      <c r="G124" s="327" t="s">
        <v>2568</v>
      </c>
      <c r="H124" s="324">
        <v>1</v>
      </c>
    </row>
    <row r="125" spans="1:8" s="325" customFormat="1" ht="63" x14ac:dyDescent="0.2">
      <c r="A125" s="319" t="s">
        <v>2893</v>
      </c>
      <c r="B125" s="598" t="s">
        <v>2549</v>
      </c>
      <c r="C125" s="326">
        <v>43249</v>
      </c>
      <c r="D125" s="322">
        <v>0</v>
      </c>
      <c r="E125" s="322">
        <v>0</v>
      </c>
      <c r="F125" s="578" t="s">
        <v>2747</v>
      </c>
      <c r="G125" s="327" t="s">
        <v>2576</v>
      </c>
      <c r="H125" s="324">
        <v>1</v>
      </c>
    </row>
    <row r="126" spans="1:8" s="325" customFormat="1" ht="31.5" x14ac:dyDescent="0.2">
      <c r="A126" s="319" t="s">
        <v>2894</v>
      </c>
      <c r="B126" s="598" t="s">
        <v>2549</v>
      </c>
      <c r="C126" s="326">
        <v>43264</v>
      </c>
      <c r="D126" s="322">
        <v>0</v>
      </c>
      <c r="E126" s="322">
        <v>0</v>
      </c>
      <c r="F126" s="578" t="s">
        <v>2748</v>
      </c>
      <c r="G126" s="327" t="s">
        <v>2576</v>
      </c>
      <c r="H126" s="324">
        <v>1</v>
      </c>
    </row>
    <row r="127" spans="1:8" s="325" customFormat="1" ht="63" x14ac:dyDescent="0.2">
      <c r="A127" s="319" t="s">
        <v>2895</v>
      </c>
      <c r="B127" s="598" t="s">
        <v>2549</v>
      </c>
      <c r="C127" s="326">
        <v>43284</v>
      </c>
      <c r="D127" s="322">
        <v>0</v>
      </c>
      <c r="E127" s="322">
        <v>0</v>
      </c>
      <c r="F127" s="578" t="s">
        <v>2749</v>
      </c>
      <c r="G127" s="327" t="s">
        <v>2568</v>
      </c>
      <c r="H127" s="324">
        <v>1</v>
      </c>
    </row>
    <row r="128" spans="1:8" s="325" customFormat="1" ht="31.5" x14ac:dyDescent="0.2">
      <c r="A128" s="319" t="s">
        <v>2896</v>
      </c>
      <c r="B128" s="598" t="s">
        <v>2549</v>
      </c>
      <c r="C128" s="326">
        <v>43299</v>
      </c>
      <c r="D128" s="322">
        <v>512.53</v>
      </c>
      <c r="E128" s="322">
        <v>0</v>
      </c>
      <c r="F128" s="578" t="s">
        <v>2750</v>
      </c>
      <c r="G128" s="327" t="s">
        <v>2568</v>
      </c>
      <c r="H128" s="324">
        <v>1</v>
      </c>
    </row>
    <row r="129" spans="1:8" s="325" customFormat="1" ht="31.5" x14ac:dyDescent="0.2">
      <c r="A129" s="319" t="s">
        <v>2897</v>
      </c>
      <c r="B129" s="598" t="s">
        <v>2549</v>
      </c>
      <c r="C129" s="326">
        <v>43308</v>
      </c>
      <c r="D129" s="322">
        <v>257.18</v>
      </c>
      <c r="E129" s="322">
        <v>0</v>
      </c>
      <c r="F129" s="578" t="s">
        <v>2751</v>
      </c>
      <c r="G129" s="327" t="s">
        <v>2568</v>
      </c>
      <c r="H129" s="324">
        <v>1</v>
      </c>
    </row>
    <row r="130" spans="1:8" s="325" customFormat="1" ht="147" x14ac:dyDescent="0.2">
      <c r="A130" s="319" t="s">
        <v>2898</v>
      </c>
      <c r="B130" s="598" t="s">
        <v>2549</v>
      </c>
      <c r="C130" s="326">
        <v>43314</v>
      </c>
      <c r="D130" s="322">
        <v>0</v>
      </c>
      <c r="E130" s="322">
        <v>0</v>
      </c>
      <c r="F130" s="578" t="s">
        <v>2752</v>
      </c>
      <c r="G130" s="327" t="s">
        <v>2576</v>
      </c>
      <c r="H130" s="324">
        <v>1</v>
      </c>
    </row>
    <row r="131" spans="1:8" s="325" customFormat="1" ht="42" x14ac:dyDescent="0.2">
      <c r="A131" s="319" t="s">
        <v>2899</v>
      </c>
      <c r="B131" s="598" t="s">
        <v>2549</v>
      </c>
      <c r="C131" s="326">
        <v>43318</v>
      </c>
      <c r="D131" s="322">
        <v>412.15</v>
      </c>
      <c r="E131" s="322">
        <v>0</v>
      </c>
      <c r="F131" s="578" t="s">
        <v>2753</v>
      </c>
      <c r="G131" s="327" t="s">
        <v>2568</v>
      </c>
      <c r="H131" s="324">
        <v>1</v>
      </c>
    </row>
    <row r="132" spans="1:8" s="325" customFormat="1" ht="42" x14ac:dyDescent="0.2">
      <c r="A132" s="319" t="s">
        <v>2900</v>
      </c>
      <c r="B132" s="598" t="s">
        <v>2549</v>
      </c>
      <c r="C132" s="326">
        <v>43322</v>
      </c>
      <c r="D132" s="322">
        <v>657.94</v>
      </c>
      <c r="E132" s="322">
        <v>0</v>
      </c>
      <c r="F132" s="578" t="s">
        <v>2754</v>
      </c>
      <c r="G132" s="327" t="s">
        <v>2568</v>
      </c>
      <c r="H132" s="324">
        <v>1</v>
      </c>
    </row>
    <row r="133" spans="1:8" s="325" customFormat="1" ht="73.5" x14ac:dyDescent="0.2">
      <c r="A133" s="319" t="s">
        <v>2963</v>
      </c>
      <c r="B133" s="598" t="s">
        <v>2549</v>
      </c>
      <c r="C133" s="326">
        <v>43331</v>
      </c>
      <c r="D133" s="322">
        <v>0</v>
      </c>
      <c r="E133" s="322">
        <v>0</v>
      </c>
      <c r="F133" s="578" t="s">
        <v>2755</v>
      </c>
      <c r="G133" s="327" t="s">
        <v>2576</v>
      </c>
      <c r="H133" s="324">
        <v>1</v>
      </c>
    </row>
    <row r="134" spans="1:8" s="325" customFormat="1" ht="73.5" x14ac:dyDescent="0.2">
      <c r="A134" s="319" t="s">
        <v>2964</v>
      </c>
      <c r="B134" s="598" t="s">
        <v>2549</v>
      </c>
      <c r="C134" s="326">
        <v>43331</v>
      </c>
      <c r="D134" s="322">
        <v>0</v>
      </c>
      <c r="E134" s="322">
        <v>0</v>
      </c>
      <c r="F134" s="578" t="s">
        <v>2755</v>
      </c>
      <c r="G134" s="323" t="s">
        <v>2573</v>
      </c>
      <c r="H134" s="324">
        <v>1</v>
      </c>
    </row>
    <row r="135" spans="1:8" s="325" customFormat="1" ht="25.5" x14ac:dyDescent="0.2">
      <c r="A135" s="319" t="s">
        <v>2965</v>
      </c>
      <c r="B135" s="598" t="s">
        <v>2549</v>
      </c>
      <c r="C135" s="591">
        <v>43347</v>
      </c>
      <c r="D135" s="322">
        <v>701.15</v>
      </c>
      <c r="E135" s="322">
        <v>0</v>
      </c>
      <c r="F135" s="578" t="s">
        <v>2756</v>
      </c>
      <c r="G135" s="327" t="s">
        <v>2568</v>
      </c>
      <c r="H135" s="324">
        <v>1</v>
      </c>
    </row>
    <row r="136" spans="1:8" s="325" customFormat="1" ht="94.5" x14ac:dyDescent="0.2">
      <c r="A136" s="319" t="s">
        <v>2966</v>
      </c>
      <c r="B136" s="598" t="s">
        <v>2549</v>
      </c>
      <c r="C136" s="591">
        <v>43359</v>
      </c>
      <c r="D136" s="322">
        <v>0</v>
      </c>
      <c r="E136" s="322">
        <v>0</v>
      </c>
      <c r="F136" s="578" t="s">
        <v>2757</v>
      </c>
      <c r="G136" s="327" t="s">
        <v>2576</v>
      </c>
      <c r="H136" s="324">
        <v>1</v>
      </c>
    </row>
    <row r="137" spans="1:8" s="325" customFormat="1" ht="63" x14ac:dyDescent="0.2">
      <c r="A137" s="319" t="s">
        <v>2967</v>
      </c>
      <c r="B137" s="598" t="s">
        <v>2549</v>
      </c>
      <c r="C137" s="591">
        <v>43383</v>
      </c>
      <c r="D137" s="322">
        <v>184.63</v>
      </c>
      <c r="E137" s="322">
        <v>0</v>
      </c>
      <c r="F137" s="578" t="s">
        <v>2758</v>
      </c>
      <c r="G137" s="327" t="s">
        <v>2568</v>
      </c>
      <c r="H137" s="324">
        <v>1</v>
      </c>
    </row>
    <row r="138" spans="1:8" s="325" customFormat="1" ht="31.5" x14ac:dyDescent="0.2">
      <c r="A138" s="319" t="s">
        <v>2968</v>
      </c>
      <c r="B138" s="598" t="s">
        <v>2549</v>
      </c>
      <c r="C138" s="591">
        <v>43394</v>
      </c>
      <c r="D138" s="322">
        <v>0</v>
      </c>
      <c r="E138" s="322">
        <v>0</v>
      </c>
      <c r="F138" s="578" t="s">
        <v>2759</v>
      </c>
      <c r="G138" s="327" t="s">
        <v>2576</v>
      </c>
      <c r="H138" s="324">
        <v>1</v>
      </c>
    </row>
    <row r="139" spans="1:8" s="325" customFormat="1" ht="42" x14ac:dyDescent="0.2">
      <c r="A139" s="319" t="s">
        <v>2969</v>
      </c>
      <c r="B139" s="598" t="s">
        <v>2549</v>
      </c>
      <c r="C139" s="591">
        <v>43396</v>
      </c>
      <c r="D139" s="322">
        <v>83.02</v>
      </c>
      <c r="E139" s="322">
        <v>0</v>
      </c>
      <c r="F139" s="578" t="s">
        <v>2760</v>
      </c>
      <c r="G139" s="327" t="s">
        <v>2568</v>
      </c>
      <c r="H139" s="324">
        <v>1</v>
      </c>
    </row>
    <row r="140" spans="1:8" s="325" customFormat="1" ht="252" x14ac:dyDescent="0.2">
      <c r="A140" s="319" t="s">
        <v>2970</v>
      </c>
      <c r="B140" s="598" t="s">
        <v>2549</v>
      </c>
      <c r="C140" s="591">
        <v>43410</v>
      </c>
      <c r="D140" s="322">
        <v>497.57</v>
      </c>
      <c r="E140" s="322">
        <v>0</v>
      </c>
      <c r="F140" s="594" t="s">
        <v>2761</v>
      </c>
      <c r="G140" s="327" t="s">
        <v>2568</v>
      </c>
      <c r="H140" s="324">
        <v>1</v>
      </c>
    </row>
    <row r="141" spans="1:8" s="325" customFormat="1" ht="52.5" x14ac:dyDescent="0.2">
      <c r="A141" s="319" t="s">
        <v>2971</v>
      </c>
      <c r="B141" s="598" t="s">
        <v>2549</v>
      </c>
      <c r="C141" s="591">
        <v>43413</v>
      </c>
      <c r="D141" s="322">
        <v>0</v>
      </c>
      <c r="E141" s="322">
        <v>0</v>
      </c>
      <c r="F141" s="578" t="s">
        <v>2762</v>
      </c>
      <c r="G141" s="327" t="s">
        <v>2576</v>
      </c>
      <c r="H141" s="324">
        <v>1</v>
      </c>
    </row>
    <row r="142" spans="1:8" s="325" customFormat="1" ht="25.5" x14ac:dyDescent="0.2">
      <c r="A142" s="319" t="s">
        <v>2972</v>
      </c>
      <c r="B142" s="598" t="s">
        <v>2549</v>
      </c>
      <c r="C142" s="591">
        <v>43413</v>
      </c>
      <c r="D142" s="322">
        <v>0</v>
      </c>
      <c r="E142" s="322">
        <v>0</v>
      </c>
      <c r="F142" s="578"/>
      <c r="G142" s="327" t="s">
        <v>2568</v>
      </c>
      <c r="H142" s="324">
        <v>1</v>
      </c>
    </row>
    <row r="143" spans="1:8" s="325" customFormat="1" ht="52.5" x14ac:dyDescent="0.2">
      <c r="A143" s="319" t="s">
        <v>2973</v>
      </c>
      <c r="B143" s="598" t="s">
        <v>2549</v>
      </c>
      <c r="C143" s="591">
        <v>43439</v>
      </c>
      <c r="D143" s="322">
        <v>398.15</v>
      </c>
      <c r="E143" s="322">
        <v>0</v>
      </c>
      <c r="F143" s="578" t="s">
        <v>2763</v>
      </c>
      <c r="G143" s="327" t="s">
        <v>2568</v>
      </c>
      <c r="H143" s="324">
        <v>1</v>
      </c>
    </row>
    <row r="144" spans="1:8" s="325" customFormat="1" ht="84" x14ac:dyDescent="0.2">
      <c r="A144" s="319" t="s">
        <v>2974</v>
      </c>
      <c r="B144" s="598" t="s">
        <v>2549</v>
      </c>
      <c r="C144" s="591">
        <v>43450</v>
      </c>
      <c r="D144" s="322">
        <v>1294.8499999999999</v>
      </c>
      <c r="E144" s="322">
        <v>-1.13686837721616E-13</v>
      </c>
      <c r="F144" s="578" t="s">
        <v>2764</v>
      </c>
      <c r="G144" s="327" t="s">
        <v>2568</v>
      </c>
      <c r="H144" s="324">
        <v>1</v>
      </c>
    </row>
    <row r="145" spans="1:8" s="325" customFormat="1" ht="52.5" x14ac:dyDescent="0.2">
      <c r="A145" s="319" t="s">
        <v>2975</v>
      </c>
      <c r="B145" s="598" t="s">
        <v>2549</v>
      </c>
      <c r="C145" s="591">
        <v>43454</v>
      </c>
      <c r="D145" s="322">
        <v>105.38</v>
      </c>
      <c r="E145" s="322">
        <v>0</v>
      </c>
      <c r="F145" s="578" t="s">
        <v>2765</v>
      </c>
      <c r="G145" s="327" t="s">
        <v>2568</v>
      </c>
      <c r="H145" s="324">
        <v>1</v>
      </c>
    </row>
    <row r="146" spans="1:8" s="325" customFormat="1" ht="25.5" x14ac:dyDescent="0.2">
      <c r="A146" s="319" t="s">
        <v>2976</v>
      </c>
      <c r="B146" s="598" t="s">
        <v>2549</v>
      </c>
      <c r="C146" s="591">
        <v>43455</v>
      </c>
      <c r="D146" s="322">
        <v>170.39</v>
      </c>
      <c r="E146" s="322">
        <v>0</v>
      </c>
      <c r="F146" s="578" t="s">
        <v>2766</v>
      </c>
      <c r="G146" s="327" t="s">
        <v>2568</v>
      </c>
      <c r="H146" s="324">
        <v>1</v>
      </c>
    </row>
    <row r="147" spans="1:8" s="325" customFormat="1" ht="52.5" x14ac:dyDescent="0.2">
      <c r="A147" s="319" t="s">
        <v>2977</v>
      </c>
      <c r="B147" s="598" t="s">
        <v>2549</v>
      </c>
      <c r="C147" s="591">
        <v>43455</v>
      </c>
      <c r="D147" s="322">
        <v>384.2</v>
      </c>
      <c r="E147" s="322">
        <v>0</v>
      </c>
      <c r="F147" s="578" t="s">
        <v>2767</v>
      </c>
      <c r="G147" s="327" t="s">
        <v>2568</v>
      </c>
      <c r="H147" s="324">
        <v>1</v>
      </c>
    </row>
    <row r="148" spans="1:8" s="325" customFormat="1" ht="157.5" x14ac:dyDescent="0.2">
      <c r="A148" s="319" t="s">
        <v>2978</v>
      </c>
      <c r="B148" s="598" t="s">
        <v>2549</v>
      </c>
      <c r="C148" s="591">
        <v>43461</v>
      </c>
      <c r="D148" s="322">
        <v>2768.09</v>
      </c>
      <c r="E148" s="322">
        <v>0</v>
      </c>
      <c r="F148" s="594" t="s">
        <v>2768</v>
      </c>
      <c r="G148" s="327" t="s">
        <v>2568</v>
      </c>
      <c r="H148" s="324">
        <v>1</v>
      </c>
    </row>
    <row r="149" spans="1:8" s="325" customFormat="1" ht="52.5" x14ac:dyDescent="0.2">
      <c r="A149" s="319" t="s">
        <v>2979</v>
      </c>
      <c r="B149" s="598" t="s">
        <v>2549</v>
      </c>
      <c r="C149" s="591">
        <v>43461</v>
      </c>
      <c r="D149" s="322">
        <v>2340.9299999999998</v>
      </c>
      <c r="E149" s="322">
        <v>0</v>
      </c>
      <c r="F149" s="578" t="s">
        <v>2769</v>
      </c>
      <c r="G149" s="327" t="s">
        <v>2568</v>
      </c>
      <c r="H149" s="324">
        <v>1</v>
      </c>
    </row>
    <row r="150" spans="1:8" s="325" customFormat="1" ht="73.5" x14ac:dyDescent="0.2">
      <c r="A150" s="319" t="s">
        <v>2980</v>
      </c>
      <c r="B150" s="598" t="s">
        <v>2549</v>
      </c>
      <c r="C150" s="591">
        <v>43464</v>
      </c>
      <c r="D150" s="322">
        <v>234.62</v>
      </c>
      <c r="E150" s="322">
        <v>0</v>
      </c>
      <c r="F150" s="578" t="s">
        <v>2770</v>
      </c>
      <c r="G150" s="327" t="s">
        <v>2568</v>
      </c>
      <c r="H150" s="324">
        <v>1</v>
      </c>
    </row>
    <row r="151" spans="1:8" s="325" customFormat="1" ht="115.5" x14ac:dyDescent="0.2">
      <c r="A151" s="319" t="s">
        <v>2981</v>
      </c>
      <c r="B151" s="598" t="s">
        <v>2549</v>
      </c>
      <c r="C151" s="326">
        <v>43476</v>
      </c>
      <c r="D151" s="322">
        <v>0</v>
      </c>
      <c r="E151" s="322">
        <v>0</v>
      </c>
      <c r="F151" s="578" t="s">
        <v>2771</v>
      </c>
      <c r="G151" s="327" t="s">
        <v>2576</v>
      </c>
      <c r="H151" s="324">
        <v>1</v>
      </c>
    </row>
    <row r="152" spans="1:8" s="325" customFormat="1" ht="63" x14ac:dyDescent="0.2">
      <c r="A152" s="319" t="s">
        <v>2982</v>
      </c>
      <c r="B152" s="598" t="s">
        <v>2549</v>
      </c>
      <c r="C152" s="591">
        <v>43476</v>
      </c>
      <c r="D152" s="322">
        <v>0</v>
      </c>
      <c r="E152" s="322">
        <v>0</v>
      </c>
      <c r="F152" s="578" t="s">
        <v>2772</v>
      </c>
      <c r="G152" s="327" t="s">
        <v>2576</v>
      </c>
      <c r="H152" s="324">
        <v>1</v>
      </c>
    </row>
    <row r="153" spans="1:8" s="325" customFormat="1" ht="25.5" x14ac:dyDescent="0.2">
      <c r="A153" s="319" t="s">
        <v>2983</v>
      </c>
      <c r="B153" s="598" t="s">
        <v>2549</v>
      </c>
      <c r="C153" s="591">
        <v>43478</v>
      </c>
      <c r="D153" s="322">
        <v>302.18</v>
      </c>
      <c r="E153" s="322">
        <v>0</v>
      </c>
      <c r="F153" s="578" t="s">
        <v>2773</v>
      </c>
      <c r="G153" s="327" t="s">
        <v>2568</v>
      </c>
      <c r="H153" s="324">
        <v>1</v>
      </c>
    </row>
    <row r="154" spans="1:8" s="325" customFormat="1" ht="25.5" x14ac:dyDescent="0.2">
      <c r="A154" s="319" t="s">
        <v>2984</v>
      </c>
      <c r="B154" s="598" t="s">
        <v>2549</v>
      </c>
      <c r="C154" s="591">
        <v>43478</v>
      </c>
      <c r="D154" s="322">
        <v>0</v>
      </c>
      <c r="E154" s="322">
        <v>0</v>
      </c>
      <c r="F154" s="578" t="s">
        <v>2773</v>
      </c>
      <c r="G154" s="323" t="s">
        <v>2573</v>
      </c>
      <c r="H154" s="324">
        <v>1</v>
      </c>
    </row>
    <row r="155" spans="1:8" s="325" customFormat="1" ht="25.5" x14ac:dyDescent="0.2">
      <c r="A155" s="319" t="s">
        <v>2985</v>
      </c>
      <c r="B155" s="598" t="s">
        <v>2549</v>
      </c>
      <c r="C155" s="591">
        <v>43479</v>
      </c>
      <c r="D155" s="322">
        <v>8236.7199999999993</v>
      </c>
      <c r="E155" s="322">
        <v>0</v>
      </c>
      <c r="F155" s="578" t="s">
        <v>4615</v>
      </c>
      <c r="G155" s="323" t="s">
        <v>2568</v>
      </c>
      <c r="H155" s="324">
        <v>1</v>
      </c>
    </row>
    <row r="156" spans="1:8" s="325" customFormat="1" ht="25.5" x14ac:dyDescent="0.2">
      <c r="A156" s="319" t="s">
        <v>2986</v>
      </c>
      <c r="B156" s="598" t="s">
        <v>2549</v>
      </c>
      <c r="C156" s="326">
        <v>43480</v>
      </c>
      <c r="D156" s="322">
        <v>311.56</v>
      </c>
      <c r="E156" s="322">
        <v>0</v>
      </c>
      <c r="F156" s="578" t="s">
        <v>4615</v>
      </c>
      <c r="G156" s="323" t="s">
        <v>2568</v>
      </c>
      <c r="H156" s="324">
        <v>1</v>
      </c>
    </row>
    <row r="157" spans="1:8" s="325" customFormat="1" ht="25.5" x14ac:dyDescent="0.2">
      <c r="A157" s="319" t="s">
        <v>2987</v>
      </c>
      <c r="B157" s="598" t="s">
        <v>2549</v>
      </c>
      <c r="C157" s="326">
        <v>43480</v>
      </c>
      <c r="D157" s="322">
        <v>0</v>
      </c>
      <c r="E157" s="322">
        <v>0</v>
      </c>
      <c r="F157" s="578" t="s">
        <v>2774</v>
      </c>
      <c r="G157" s="323" t="s">
        <v>2573</v>
      </c>
      <c r="H157" s="324">
        <v>1</v>
      </c>
    </row>
    <row r="158" spans="1:8" s="325" customFormat="1" ht="52.5" x14ac:dyDescent="0.2">
      <c r="A158" s="319" t="s">
        <v>2988</v>
      </c>
      <c r="B158" s="598" t="s">
        <v>2549</v>
      </c>
      <c r="C158" s="326">
        <v>43481</v>
      </c>
      <c r="D158" s="322">
        <v>0</v>
      </c>
      <c r="E158" s="322">
        <v>0</v>
      </c>
      <c r="F158" s="578" t="s">
        <v>2775</v>
      </c>
      <c r="G158" s="323" t="s">
        <v>2573</v>
      </c>
      <c r="H158" s="324">
        <v>1</v>
      </c>
    </row>
    <row r="159" spans="1:8" s="325" customFormat="1" ht="52.5" x14ac:dyDescent="0.2">
      <c r="A159" s="319" t="s">
        <v>2989</v>
      </c>
      <c r="B159" s="598" t="s">
        <v>2549</v>
      </c>
      <c r="C159" s="326">
        <v>43481</v>
      </c>
      <c r="D159" s="322">
        <v>0</v>
      </c>
      <c r="E159" s="322">
        <v>0</v>
      </c>
      <c r="F159" s="578" t="s">
        <v>2776</v>
      </c>
      <c r="G159" s="327" t="s">
        <v>2576</v>
      </c>
      <c r="H159" s="324">
        <v>1</v>
      </c>
    </row>
    <row r="160" spans="1:8" s="325" customFormat="1" ht="52.5" x14ac:dyDescent="0.2">
      <c r="A160" s="319" t="s">
        <v>2990</v>
      </c>
      <c r="B160" s="598" t="s">
        <v>2549</v>
      </c>
      <c r="C160" s="326">
        <v>43481</v>
      </c>
      <c r="D160" s="322">
        <v>1427.09</v>
      </c>
      <c r="E160" s="322">
        <v>0</v>
      </c>
      <c r="F160" s="578" t="s">
        <v>2777</v>
      </c>
      <c r="G160" s="327" t="s">
        <v>2568</v>
      </c>
      <c r="H160" s="324">
        <v>1</v>
      </c>
    </row>
    <row r="161" spans="1:62" s="325" customFormat="1" ht="31.5" x14ac:dyDescent="0.2">
      <c r="A161" s="319" t="s">
        <v>2991</v>
      </c>
      <c r="B161" s="598" t="s">
        <v>2549</v>
      </c>
      <c r="C161" s="326">
        <v>43481</v>
      </c>
      <c r="D161" s="322">
        <v>239.99</v>
      </c>
      <c r="E161" s="322">
        <v>0</v>
      </c>
      <c r="F161" s="578" t="s">
        <v>2778</v>
      </c>
      <c r="G161" s="327" t="s">
        <v>2568</v>
      </c>
      <c r="H161" s="324">
        <v>1</v>
      </c>
    </row>
    <row r="162" spans="1:62" s="325" customFormat="1" ht="42" x14ac:dyDescent="0.2">
      <c r="A162" s="319" t="s">
        <v>2992</v>
      </c>
      <c r="B162" s="598" t="s">
        <v>2549</v>
      </c>
      <c r="C162" s="326">
        <v>43482</v>
      </c>
      <c r="D162" s="322">
        <v>0</v>
      </c>
      <c r="E162" s="322">
        <v>0</v>
      </c>
      <c r="F162" s="578" t="s">
        <v>2779</v>
      </c>
      <c r="G162" s="327" t="s">
        <v>2576</v>
      </c>
      <c r="H162" s="324">
        <v>1</v>
      </c>
    </row>
    <row r="163" spans="1:62" s="325" customFormat="1" ht="31.5" x14ac:dyDescent="0.2">
      <c r="A163" s="319" t="s">
        <v>2993</v>
      </c>
      <c r="B163" s="598" t="s">
        <v>2549</v>
      </c>
      <c r="C163" s="326">
        <v>43483</v>
      </c>
      <c r="D163" s="322">
        <v>6126.75</v>
      </c>
      <c r="E163" s="322">
        <v>0</v>
      </c>
      <c r="F163" s="578" t="s">
        <v>2778</v>
      </c>
      <c r="G163" s="327" t="s">
        <v>2576</v>
      </c>
      <c r="H163" s="324">
        <v>1</v>
      </c>
    </row>
    <row r="164" spans="1:62" s="579" customFormat="1" ht="52.5" x14ac:dyDescent="0.2">
      <c r="A164" s="319" t="s">
        <v>2994</v>
      </c>
      <c r="B164" s="598" t="s">
        <v>2549</v>
      </c>
      <c r="C164" s="326">
        <v>43484</v>
      </c>
      <c r="D164" s="322">
        <v>0</v>
      </c>
      <c r="E164" s="322">
        <v>0</v>
      </c>
      <c r="F164" s="578" t="s">
        <v>2780</v>
      </c>
      <c r="G164" s="327" t="s">
        <v>2576</v>
      </c>
      <c r="H164" s="324">
        <v>1</v>
      </c>
      <c r="I164" s="325"/>
      <c r="J164" s="325"/>
      <c r="K164" s="325"/>
      <c r="L164" s="325"/>
      <c r="M164" s="325"/>
      <c r="N164" s="325"/>
      <c r="O164" s="325"/>
      <c r="P164" s="325"/>
      <c r="Q164" s="325"/>
      <c r="R164" s="325"/>
      <c r="S164" s="325"/>
      <c r="T164" s="325"/>
      <c r="U164" s="325"/>
      <c r="V164" s="325"/>
      <c r="W164" s="325"/>
      <c r="X164" s="325"/>
      <c r="Y164" s="325"/>
      <c r="Z164" s="325"/>
      <c r="AA164" s="325"/>
      <c r="AB164" s="325"/>
      <c r="AC164" s="325"/>
      <c r="AD164" s="325"/>
      <c r="AE164" s="325"/>
      <c r="AF164" s="325"/>
      <c r="AG164" s="325"/>
      <c r="AH164" s="325"/>
      <c r="AI164" s="325"/>
      <c r="AJ164" s="325"/>
      <c r="AK164" s="325"/>
      <c r="AL164" s="325"/>
      <c r="AM164" s="325"/>
      <c r="AN164" s="325"/>
      <c r="AO164" s="325"/>
      <c r="AP164" s="325"/>
      <c r="AQ164" s="325"/>
      <c r="AR164" s="325"/>
      <c r="AS164" s="325"/>
      <c r="AT164" s="325"/>
      <c r="AU164" s="325"/>
      <c r="AV164" s="325"/>
      <c r="AW164" s="325"/>
      <c r="AX164" s="325"/>
      <c r="AY164" s="325"/>
      <c r="AZ164" s="325"/>
      <c r="BA164" s="325"/>
      <c r="BB164" s="325"/>
      <c r="BC164" s="325"/>
      <c r="BD164" s="325"/>
      <c r="BE164" s="325"/>
      <c r="BF164" s="325"/>
      <c r="BG164" s="325"/>
      <c r="BH164" s="325"/>
      <c r="BI164" s="325"/>
      <c r="BJ164" s="325"/>
    </row>
    <row r="165" spans="1:62" s="579" customFormat="1" ht="52.5" x14ac:dyDescent="0.2">
      <c r="A165" s="319" t="s">
        <v>2995</v>
      </c>
      <c r="B165" s="598" t="s">
        <v>2549</v>
      </c>
      <c r="C165" s="326">
        <v>43487</v>
      </c>
      <c r="D165" s="322">
        <v>2068.31</v>
      </c>
      <c r="E165" s="322">
        <v>0</v>
      </c>
      <c r="F165" s="578" t="s">
        <v>2781</v>
      </c>
      <c r="G165" s="327" t="s">
        <v>2568</v>
      </c>
      <c r="H165" s="324">
        <v>1</v>
      </c>
      <c r="I165" s="325"/>
      <c r="J165" s="325"/>
      <c r="K165" s="325"/>
      <c r="L165" s="325"/>
      <c r="M165" s="325"/>
      <c r="N165" s="325"/>
      <c r="O165" s="325"/>
      <c r="P165" s="325"/>
      <c r="Q165" s="325"/>
      <c r="R165" s="325"/>
      <c r="S165" s="325"/>
      <c r="T165" s="325"/>
      <c r="U165" s="325"/>
      <c r="V165" s="325"/>
      <c r="W165" s="325"/>
      <c r="X165" s="325"/>
      <c r="Y165" s="325"/>
      <c r="Z165" s="325"/>
      <c r="AA165" s="325"/>
      <c r="AB165" s="325"/>
      <c r="AC165" s="325"/>
      <c r="AD165" s="325"/>
      <c r="AE165" s="325"/>
      <c r="AF165" s="325"/>
      <c r="AG165" s="325"/>
      <c r="AH165" s="325"/>
      <c r="AI165" s="325"/>
      <c r="AJ165" s="325"/>
      <c r="AK165" s="325"/>
      <c r="AL165" s="325"/>
      <c r="AM165" s="325"/>
      <c r="AN165" s="325"/>
      <c r="AO165" s="325"/>
      <c r="AP165" s="325"/>
      <c r="AQ165" s="325"/>
      <c r="AR165" s="325"/>
      <c r="AS165" s="325"/>
      <c r="AT165" s="325"/>
      <c r="AU165" s="325"/>
      <c r="AV165" s="325"/>
      <c r="AW165" s="325"/>
      <c r="AX165" s="325"/>
      <c r="AY165" s="325"/>
      <c r="AZ165" s="325"/>
      <c r="BA165" s="325"/>
      <c r="BB165" s="325"/>
      <c r="BC165" s="325"/>
      <c r="BD165" s="325"/>
      <c r="BE165" s="325"/>
      <c r="BF165" s="325"/>
      <c r="BG165" s="325"/>
      <c r="BH165" s="325"/>
      <c r="BI165" s="325"/>
      <c r="BJ165" s="325"/>
    </row>
    <row r="166" spans="1:62" s="325" customFormat="1" ht="63" x14ac:dyDescent="0.2">
      <c r="A166" s="319" t="s">
        <v>2996</v>
      </c>
      <c r="B166" s="598" t="s">
        <v>2549</v>
      </c>
      <c r="C166" s="326">
        <v>43494</v>
      </c>
      <c r="D166" s="322">
        <v>609.83000000000004</v>
      </c>
      <c r="E166" s="322">
        <v>0</v>
      </c>
      <c r="F166" s="578" t="s">
        <v>2782</v>
      </c>
      <c r="G166" s="327" t="s">
        <v>2568</v>
      </c>
      <c r="H166" s="324">
        <v>1</v>
      </c>
    </row>
    <row r="167" spans="1:62" s="325" customFormat="1" ht="52.5" x14ac:dyDescent="0.2">
      <c r="A167" s="319" t="s">
        <v>2997</v>
      </c>
      <c r="B167" s="598" t="s">
        <v>2549</v>
      </c>
      <c r="C167" s="326">
        <v>43494</v>
      </c>
      <c r="D167" s="322">
        <v>0</v>
      </c>
      <c r="E167" s="322">
        <v>0</v>
      </c>
      <c r="F167" s="578" t="s">
        <v>2783</v>
      </c>
      <c r="G167" s="327" t="s">
        <v>2576</v>
      </c>
      <c r="H167" s="324">
        <v>1</v>
      </c>
    </row>
    <row r="168" spans="1:62" s="325" customFormat="1" ht="31.5" x14ac:dyDescent="0.2">
      <c r="A168" s="319" t="s">
        <v>2998</v>
      </c>
      <c r="B168" s="598" t="s">
        <v>2549</v>
      </c>
      <c r="C168" s="326">
        <v>43495</v>
      </c>
      <c r="D168" s="322">
        <v>469.83</v>
      </c>
      <c r="E168" s="322">
        <v>0</v>
      </c>
      <c r="F168" s="578" t="s">
        <v>2778</v>
      </c>
      <c r="G168" s="327" t="s">
        <v>2568</v>
      </c>
      <c r="H168" s="324">
        <v>1</v>
      </c>
    </row>
    <row r="169" spans="1:62" s="325" customFormat="1" ht="25.5" x14ac:dyDescent="0.2">
      <c r="A169" s="319" t="s">
        <v>2999</v>
      </c>
      <c r="B169" s="598" t="s">
        <v>2549</v>
      </c>
      <c r="C169" s="326">
        <v>43497</v>
      </c>
      <c r="D169" s="322">
        <v>0</v>
      </c>
      <c r="E169" s="322">
        <v>0</v>
      </c>
      <c r="F169" s="578" t="s">
        <v>4615</v>
      </c>
      <c r="G169" s="327" t="s">
        <v>2576</v>
      </c>
      <c r="H169" s="324">
        <v>1</v>
      </c>
    </row>
    <row r="170" spans="1:62" s="325" customFormat="1" ht="31.5" x14ac:dyDescent="0.2">
      <c r="A170" s="319" t="s">
        <v>3000</v>
      </c>
      <c r="B170" s="598" t="s">
        <v>2549</v>
      </c>
      <c r="C170" s="326">
        <v>43500</v>
      </c>
      <c r="D170" s="322">
        <v>1249.47</v>
      </c>
      <c r="E170" s="322">
        <v>0</v>
      </c>
      <c r="F170" s="578" t="s">
        <v>2784</v>
      </c>
      <c r="G170" s="327" t="s">
        <v>2568</v>
      </c>
      <c r="H170" s="324">
        <v>1</v>
      </c>
    </row>
    <row r="171" spans="1:62" s="325" customFormat="1" ht="63" x14ac:dyDescent="0.2">
      <c r="A171" s="319" t="s">
        <v>3001</v>
      </c>
      <c r="B171" s="598" t="s">
        <v>2549</v>
      </c>
      <c r="C171" s="326">
        <v>43504</v>
      </c>
      <c r="D171" s="322">
        <v>0</v>
      </c>
      <c r="E171" s="322">
        <v>0</v>
      </c>
      <c r="F171" s="578" t="s">
        <v>2785</v>
      </c>
      <c r="G171" s="327" t="s">
        <v>2576</v>
      </c>
      <c r="H171" s="324">
        <v>1</v>
      </c>
    </row>
    <row r="172" spans="1:62" s="325" customFormat="1" ht="25.5" x14ac:dyDescent="0.2">
      <c r="A172" s="319" t="s">
        <v>3002</v>
      </c>
      <c r="B172" s="598" t="s">
        <v>2549</v>
      </c>
      <c r="C172" s="326">
        <v>43504</v>
      </c>
      <c r="D172" s="322">
        <v>0</v>
      </c>
      <c r="E172" s="322">
        <v>0</v>
      </c>
      <c r="F172" s="578" t="s">
        <v>4615</v>
      </c>
      <c r="G172" s="327" t="s">
        <v>2576</v>
      </c>
      <c r="H172" s="324">
        <v>1</v>
      </c>
    </row>
    <row r="173" spans="1:62" s="325" customFormat="1" ht="42" x14ac:dyDescent="0.2">
      <c r="A173" s="319" t="s">
        <v>3003</v>
      </c>
      <c r="B173" s="598" t="s">
        <v>2549</v>
      </c>
      <c r="C173" s="326">
        <v>43522</v>
      </c>
      <c r="D173" s="322">
        <v>0</v>
      </c>
      <c r="E173" s="322">
        <v>0</v>
      </c>
      <c r="F173" s="578" t="s">
        <v>2786</v>
      </c>
      <c r="G173" s="327" t="s">
        <v>2576</v>
      </c>
      <c r="H173" s="324">
        <v>1</v>
      </c>
    </row>
    <row r="174" spans="1:62" s="325" customFormat="1" ht="73.5" x14ac:dyDescent="0.2">
      <c r="A174" s="319" t="s">
        <v>3004</v>
      </c>
      <c r="B174" s="598" t="s">
        <v>2549</v>
      </c>
      <c r="C174" s="326">
        <v>43525</v>
      </c>
      <c r="D174" s="322">
        <v>0</v>
      </c>
      <c r="E174" s="322">
        <v>0</v>
      </c>
      <c r="F174" s="578" t="s">
        <v>2787</v>
      </c>
      <c r="G174" s="327" t="s">
        <v>2576</v>
      </c>
      <c r="H174" s="324">
        <v>1</v>
      </c>
    </row>
    <row r="175" spans="1:62" s="325" customFormat="1" ht="42" x14ac:dyDescent="0.2">
      <c r="A175" s="319" t="s">
        <v>3005</v>
      </c>
      <c r="B175" s="598" t="s">
        <v>2549</v>
      </c>
      <c r="C175" s="326">
        <v>43541</v>
      </c>
      <c r="D175" s="322">
        <v>0</v>
      </c>
      <c r="E175" s="322">
        <v>0</v>
      </c>
      <c r="F175" s="578" t="s">
        <v>2788</v>
      </c>
      <c r="G175" s="327" t="s">
        <v>2576</v>
      </c>
      <c r="H175" s="324">
        <v>1</v>
      </c>
    </row>
    <row r="176" spans="1:62" s="325" customFormat="1" ht="25.5" x14ac:dyDescent="0.2">
      <c r="A176" s="319" t="s">
        <v>3006</v>
      </c>
      <c r="B176" s="598" t="s">
        <v>2549</v>
      </c>
      <c r="C176" s="326">
        <v>43541</v>
      </c>
      <c r="D176" s="322">
        <v>150</v>
      </c>
      <c r="E176" s="322">
        <v>0</v>
      </c>
      <c r="F176" s="578" t="s">
        <v>2789</v>
      </c>
      <c r="G176" s="327" t="s">
        <v>2568</v>
      </c>
      <c r="H176" s="324">
        <v>1</v>
      </c>
    </row>
    <row r="177" spans="1:8" s="325" customFormat="1" ht="94.5" x14ac:dyDescent="0.2">
      <c r="A177" s="319" t="s">
        <v>3007</v>
      </c>
      <c r="B177" s="598" t="s">
        <v>2549</v>
      </c>
      <c r="C177" s="326">
        <v>43546</v>
      </c>
      <c r="D177" s="322">
        <v>0</v>
      </c>
      <c r="E177" s="322">
        <v>0</v>
      </c>
      <c r="F177" s="578" t="s">
        <v>2790</v>
      </c>
      <c r="G177" s="327" t="s">
        <v>2576</v>
      </c>
      <c r="H177" s="324">
        <v>1</v>
      </c>
    </row>
    <row r="178" spans="1:8" s="325" customFormat="1" ht="42" x14ac:dyDescent="0.2">
      <c r="A178" s="319" t="s">
        <v>3008</v>
      </c>
      <c r="B178" s="598" t="s">
        <v>2549</v>
      </c>
      <c r="C178" s="326">
        <v>43551</v>
      </c>
      <c r="D178" s="322">
        <v>0</v>
      </c>
      <c r="E178" s="322">
        <v>0</v>
      </c>
      <c r="F178" s="578" t="s">
        <v>2791</v>
      </c>
      <c r="G178" s="327" t="s">
        <v>2576</v>
      </c>
      <c r="H178" s="324">
        <v>1</v>
      </c>
    </row>
    <row r="179" spans="1:8" s="325" customFormat="1" ht="52.5" x14ac:dyDescent="0.2">
      <c r="A179" s="319" t="s">
        <v>3009</v>
      </c>
      <c r="B179" s="598" t="s">
        <v>2549</v>
      </c>
      <c r="C179" s="326">
        <v>43566</v>
      </c>
      <c r="D179" s="322">
        <v>287.69</v>
      </c>
      <c r="E179" s="322">
        <v>0</v>
      </c>
      <c r="F179" s="578" t="s">
        <v>2792</v>
      </c>
      <c r="G179" s="327" t="s">
        <v>2568</v>
      </c>
      <c r="H179" s="324">
        <v>1</v>
      </c>
    </row>
    <row r="180" spans="1:8" s="325" customFormat="1" ht="73.5" x14ac:dyDescent="0.2">
      <c r="A180" s="319" t="s">
        <v>3010</v>
      </c>
      <c r="B180" s="598" t="s">
        <v>2549</v>
      </c>
      <c r="C180" s="326">
        <v>43572</v>
      </c>
      <c r="D180" s="322">
        <v>225</v>
      </c>
      <c r="E180" s="322">
        <v>0</v>
      </c>
      <c r="F180" s="578" t="s">
        <v>2793</v>
      </c>
      <c r="G180" s="327" t="s">
        <v>2568</v>
      </c>
      <c r="H180" s="324">
        <v>1</v>
      </c>
    </row>
    <row r="181" spans="1:8" s="325" customFormat="1" ht="63" x14ac:dyDescent="0.2">
      <c r="A181" s="319" t="s">
        <v>3011</v>
      </c>
      <c r="B181" s="598" t="s">
        <v>2549</v>
      </c>
      <c r="C181" s="326">
        <v>43584</v>
      </c>
      <c r="D181" s="322">
        <v>434.6</v>
      </c>
      <c r="E181" s="322">
        <v>0</v>
      </c>
      <c r="F181" s="578" t="s">
        <v>2794</v>
      </c>
      <c r="G181" s="327" t="s">
        <v>2568</v>
      </c>
      <c r="H181" s="324">
        <v>1</v>
      </c>
    </row>
    <row r="182" spans="1:8" s="325" customFormat="1" ht="25.5" x14ac:dyDescent="0.2">
      <c r="A182" s="319" t="s">
        <v>3012</v>
      </c>
      <c r="B182" s="598" t="s">
        <v>2549</v>
      </c>
      <c r="C182" s="326">
        <v>43598</v>
      </c>
      <c r="D182" s="322">
        <v>463.74</v>
      </c>
      <c r="E182" s="322">
        <v>0</v>
      </c>
      <c r="F182" s="578" t="s">
        <v>4615</v>
      </c>
      <c r="G182" s="327" t="s">
        <v>2568</v>
      </c>
      <c r="H182" s="324">
        <v>1</v>
      </c>
    </row>
    <row r="183" spans="1:8" s="325" customFormat="1" ht="25.5" x14ac:dyDescent="0.2">
      <c r="A183" s="319" t="s">
        <v>3013</v>
      </c>
      <c r="B183" s="598" t="s">
        <v>2549</v>
      </c>
      <c r="C183" s="326">
        <v>43600</v>
      </c>
      <c r="D183" s="322">
        <v>481.67</v>
      </c>
      <c r="E183" s="322">
        <v>0</v>
      </c>
      <c r="F183" s="578" t="s">
        <v>2795</v>
      </c>
      <c r="G183" s="327" t="s">
        <v>2568</v>
      </c>
      <c r="H183" s="324">
        <v>1</v>
      </c>
    </row>
    <row r="184" spans="1:8" s="325" customFormat="1" ht="25.5" x14ac:dyDescent="0.2">
      <c r="A184" s="319" t="s">
        <v>3014</v>
      </c>
      <c r="B184" s="598" t="s">
        <v>2549</v>
      </c>
      <c r="C184" s="326">
        <v>43600</v>
      </c>
      <c r="D184" s="322">
        <v>282.45</v>
      </c>
      <c r="E184" s="322">
        <v>0</v>
      </c>
      <c r="F184" s="578" t="s">
        <v>2796</v>
      </c>
      <c r="G184" s="327" t="s">
        <v>2568</v>
      </c>
      <c r="H184" s="324">
        <v>1</v>
      </c>
    </row>
    <row r="185" spans="1:8" s="325" customFormat="1" ht="31.5" x14ac:dyDescent="0.2">
      <c r="A185" s="319" t="s">
        <v>3015</v>
      </c>
      <c r="B185" s="598" t="s">
        <v>2549</v>
      </c>
      <c r="C185" s="326">
        <v>43601</v>
      </c>
      <c r="D185" s="322">
        <v>407.3</v>
      </c>
      <c r="E185" s="322">
        <v>0</v>
      </c>
      <c r="F185" s="578" t="s">
        <v>2797</v>
      </c>
      <c r="G185" s="327" t="s">
        <v>2568</v>
      </c>
      <c r="H185" s="324">
        <v>1</v>
      </c>
    </row>
    <row r="186" spans="1:8" s="325" customFormat="1" ht="52.5" x14ac:dyDescent="0.2">
      <c r="A186" s="319" t="s">
        <v>3016</v>
      </c>
      <c r="B186" s="598" t="s">
        <v>2549</v>
      </c>
      <c r="C186" s="326">
        <v>43604</v>
      </c>
      <c r="D186" s="322">
        <v>0</v>
      </c>
      <c r="E186" s="322">
        <v>0</v>
      </c>
      <c r="F186" s="578" t="s">
        <v>2798</v>
      </c>
      <c r="G186" s="327" t="s">
        <v>2576</v>
      </c>
      <c r="H186" s="324">
        <v>1</v>
      </c>
    </row>
    <row r="187" spans="1:8" s="325" customFormat="1" ht="42" x14ac:dyDescent="0.2">
      <c r="A187" s="319" t="s">
        <v>3017</v>
      </c>
      <c r="B187" s="598" t="s">
        <v>2549</v>
      </c>
      <c r="C187" s="326">
        <v>43605</v>
      </c>
      <c r="D187" s="322">
        <v>170.76</v>
      </c>
      <c r="E187" s="322">
        <v>0</v>
      </c>
      <c r="F187" s="578" t="s">
        <v>2799</v>
      </c>
      <c r="G187" s="327" t="s">
        <v>2568</v>
      </c>
      <c r="H187" s="324">
        <v>1</v>
      </c>
    </row>
    <row r="188" spans="1:8" s="325" customFormat="1" ht="42" x14ac:dyDescent="0.2">
      <c r="A188" s="319" t="s">
        <v>3018</v>
      </c>
      <c r="B188" s="598" t="s">
        <v>2549</v>
      </c>
      <c r="C188" s="595">
        <v>43609</v>
      </c>
      <c r="D188" s="322">
        <v>500</v>
      </c>
      <c r="E188" s="322">
        <v>0</v>
      </c>
      <c r="F188" s="578" t="s">
        <v>2844</v>
      </c>
      <c r="G188" s="327" t="s">
        <v>2568</v>
      </c>
      <c r="H188" s="324">
        <v>1</v>
      </c>
    </row>
    <row r="189" spans="1:8" s="325" customFormat="1" ht="25.5" x14ac:dyDescent="0.2">
      <c r="A189" s="319" t="s">
        <v>3019</v>
      </c>
      <c r="B189" s="598" t="s">
        <v>2549</v>
      </c>
      <c r="C189" s="595">
        <v>43609</v>
      </c>
      <c r="D189" s="322">
        <v>0</v>
      </c>
      <c r="E189" s="322">
        <v>0</v>
      </c>
      <c r="F189" s="578" t="s">
        <v>4615</v>
      </c>
      <c r="G189" s="327" t="s">
        <v>2576</v>
      </c>
      <c r="H189" s="324">
        <v>1</v>
      </c>
    </row>
    <row r="190" spans="1:8" s="325" customFormat="1" ht="42" x14ac:dyDescent="0.2">
      <c r="A190" s="319" t="s">
        <v>3020</v>
      </c>
      <c r="B190" s="598" t="s">
        <v>2549</v>
      </c>
      <c r="C190" s="326">
        <v>43612</v>
      </c>
      <c r="D190" s="322">
        <v>235.63</v>
      </c>
      <c r="E190" s="322">
        <v>0</v>
      </c>
      <c r="F190" s="578" t="s">
        <v>2800</v>
      </c>
      <c r="G190" s="327" t="s">
        <v>2568</v>
      </c>
      <c r="H190" s="324">
        <v>1</v>
      </c>
    </row>
    <row r="191" spans="1:8" s="325" customFormat="1" ht="94.5" x14ac:dyDescent="0.2">
      <c r="A191" s="319" t="s">
        <v>3021</v>
      </c>
      <c r="B191" s="598" t="s">
        <v>2549</v>
      </c>
      <c r="C191" s="326">
        <v>43621</v>
      </c>
      <c r="D191" s="322">
        <v>0</v>
      </c>
      <c r="E191" s="322">
        <v>0</v>
      </c>
      <c r="F191" s="578" t="s">
        <v>2801</v>
      </c>
      <c r="G191" s="327" t="s">
        <v>2576</v>
      </c>
      <c r="H191" s="324">
        <v>1</v>
      </c>
    </row>
    <row r="192" spans="1:8" s="325" customFormat="1" ht="42" x14ac:dyDescent="0.2">
      <c r="A192" s="319" t="s">
        <v>3022</v>
      </c>
      <c r="B192" s="598" t="s">
        <v>2549</v>
      </c>
      <c r="C192" s="326">
        <v>43622</v>
      </c>
      <c r="D192" s="322">
        <v>308.89</v>
      </c>
      <c r="E192" s="322">
        <v>0</v>
      </c>
      <c r="F192" s="578" t="s">
        <v>2802</v>
      </c>
      <c r="G192" s="327" t="s">
        <v>2568</v>
      </c>
      <c r="H192" s="324">
        <v>1</v>
      </c>
    </row>
    <row r="193" spans="1:8" s="325" customFormat="1" ht="25.5" x14ac:dyDescent="0.2">
      <c r="A193" s="319" t="s">
        <v>3023</v>
      </c>
      <c r="B193" s="598" t="s">
        <v>2549</v>
      </c>
      <c r="C193" s="326">
        <v>43622</v>
      </c>
      <c r="D193" s="322">
        <v>311.61</v>
      </c>
      <c r="E193" s="322">
        <v>0</v>
      </c>
      <c r="F193" s="578" t="s">
        <v>4615</v>
      </c>
      <c r="G193" s="327" t="s">
        <v>2568</v>
      </c>
      <c r="H193" s="324">
        <v>1</v>
      </c>
    </row>
    <row r="194" spans="1:8" s="325" customFormat="1" ht="52.5" x14ac:dyDescent="0.2">
      <c r="A194" s="319" t="s">
        <v>3024</v>
      </c>
      <c r="B194" s="598" t="s">
        <v>2549</v>
      </c>
      <c r="C194" s="603">
        <v>43623</v>
      </c>
      <c r="D194" s="322">
        <v>936.68</v>
      </c>
      <c r="E194" s="322">
        <v>0</v>
      </c>
      <c r="F194" s="578" t="s">
        <v>2803</v>
      </c>
      <c r="G194" s="327" t="s">
        <v>2568</v>
      </c>
      <c r="H194" s="324">
        <v>1</v>
      </c>
    </row>
    <row r="195" spans="1:8" s="325" customFormat="1" ht="31.5" x14ac:dyDescent="0.2">
      <c r="A195" s="319" t="s">
        <v>3025</v>
      </c>
      <c r="B195" s="598" t="s">
        <v>2549</v>
      </c>
      <c r="C195" s="604">
        <v>43632</v>
      </c>
      <c r="D195" s="322">
        <v>0</v>
      </c>
      <c r="E195" s="322">
        <v>0</v>
      </c>
      <c r="F195" s="578" t="s">
        <v>2804</v>
      </c>
      <c r="G195" s="327" t="s">
        <v>2576</v>
      </c>
      <c r="H195" s="324">
        <v>1</v>
      </c>
    </row>
    <row r="196" spans="1:8" s="325" customFormat="1" ht="42" x14ac:dyDescent="0.2">
      <c r="A196" s="319" t="s">
        <v>3026</v>
      </c>
      <c r="B196" s="598" t="s">
        <v>2549</v>
      </c>
      <c r="C196" s="591">
        <v>43643</v>
      </c>
      <c r="D196" s="322">
        <v>262.12</v>
      </c>
      <c r="E196" s="322">
        <v>0</v>
      </c>
      <c r="F196" s="578" t="s">
        <v>2805</v>
      </c>
      <c r="G196" s="327" t="s">
        <v>2568</v>
      </c>
      <c r="H196" s="324">
        <v>1</v>
      </c>
    </row>
    <row r="197" spans="1:8" s="325" customFormat="1" ht="25.5" x14ac:dyDescent="0.2">
      <c r="A197" s="319" t="s">
        <v>3027</v>
      </c>
      <c r="B197" s="598" t="s">
        <v>2549</v>
      </c>
      <c r="C197" s="591">
        <v>43648</v>
      </c>
      <c r="D197" s="322">
        <v>104.15</v>
      </c>
      <c r="E197" s="322">
        <v>0</v>
      </c>
      <c r="F197" s="578" t="s">
        <v>2806</v>
      </c>
      <c r="G197" s="327" t="s">
        <v>2568</v>
      </c>
      <c r="H197" s="324">
        <v>1</v>
      </c>
    </row>
    <row r="198" spans="1:8" s="325" customFormat="1" ht="25.5" x14ac:dyDescent="0.2">
      <c r="A198" s="319" t="s">
        <v>3028</v>
      </c>
      <c r="B198" s="598" t="s">
        <v>2549</v>
      </c>
      <c r="C198" s="591">
        <v>43648</v>
      </c>
      <c r="D198" s="322">
        <v>130</v>
      </c>
      <c r="E198" s="322">
        <v>0</v>
      </c>
      <c r="F198" s="578" t="s">
        <v>2806</v>
      </c>
      <c r="G198" s="327" t="s">
        <v>2568</v>
      </c>
      <c r="H198" s="324">
        <v>1</v>
      </c>
    </row>
    <row r="199" spans="1:8" s="325" customFormat="1" ht="63" x14ac:dyDescent="0.2">
      <c r="A199" s="319" t="s">
        <v>3029</v>
      </c>
      <c r="B199" s="598" t="s">
        <v>2549</v>
      </c>
      <c r="C199" s="591">
        <v>43669</v>
      </c>
      <c r="D199" s="322">
        <v>388.06</v>
      </c>
      <c r="E199" s="322">
        <v>0</v>
      </c>
      <c r="F199" s="578" t="s">
        <v>2807</v>
      </c>
      <c r="G199" s="327" t="s">
        <v>2568</v>
      </c>
      <c r="H199" s="324">
        <v>1</v>
      </c>
    </row>
    <row r="200" spans="1:8" s="325" customFormat="1" ht="17.649999999999999" customHeight="1" x14ac:dyDescent="0.2">
      <c r="A200" s="319" t="s">
        <v>3030</v>
      </c>
      <c r="B200" s="598" t="s">
        <v>2549</v>
      </c>
      <c r="C200" s="326">
        <v>43731</v>
      </c>
      <c r="D200" s="322">
        <v>773.08</v>
      </c>
      <c r="E200" s="322">
        <v>0</v>
      </c>
      <c r="F200" s="578" t="s">
        <v>4615</v>
      </c>
      <c r="G200" s="327" t="s">
        <v>2568</v>
      </c>
      <c r="H200" s="324">
        <v>1</v>
      </c>
    </row>
    <row r="201" spans="1:8" s="325" customFormat="1" ht="25.5" x14ac:dyDescent="0.2">
      <c r="A201" s="319" t="s">
        <v>3031</v>
      </c>
      <c r="B201" s="598" t="s">
        <v>2549</v>
      </c>
      <c r="C201" s="326">
        <v>43752</v>
      </c>
      <c r="D201" s="322">
        <v>1062.3599999999999</v>
      </c>
      <c r="E201" s="322">
        <v>0</v>
      </c>
      <c r="F201" s="578" t="s">
        <v>4615</v>
      </c>
      <c r="G201" s="327" t="s">
        <v>2568</v>
      </c>
      <c r="H201" s="324">
        <v>1</v>
      </c>
    </row>
    <row r="202" spans="1:8" s="325" customFormat="1" ht="25.5" x14ac:dyDescent="0.2">
      <c r="A202" s="319" t="s">
        <v>3032</v>
      </c>
      <c r="B202" s="598" t="s">
        <v>2549</v>
      </c>
      <c r="C202" s="326">
        <v>43753</v>
      </c>
      <c r="D202" s="322">
        <v>-568.9</v>
      </c>
      <c r="E202" s="322">
        <v>0</v>
      </c>
      <c r="F202" s="578" t="s">
        <v>4615</v>
      </c>
      <c r="G202" s="327" t="s">
        <v>2568</v>
      </c>
      <c r="H202" s="324">
        <v>1</v>
      </c>
    </row>
    <row r="203" spans="1:8" s="325" customFormat="1" ht="25.5" x14ac:dyDescent="0.2">
      <c r="A203" s="319" t="s">
        <v>3033</v>
      </c>
      <c r="B203" s="598" t="s">
        <v>2549</v>
      </c>
      <c r="C203" s="326">
        <v>43761</v>
      </c>
      <c r="D203" s="322">
        <v>366.25</v>
      </c>
      <c r="E203" s="322">
        <v>0</v>
      </c>
      <c r="F203" s="578" t="s">
        <v>4615</v>
      </c>
      <c r="G203" s="327" t="s">
        <v>2568</v>
      </c>
      <c r="H203" s="324">
        <v>1</v>
      </c>
    </row>
    <row r="204" spans="1:8" s="325" customFormat="1" ht="25.5" x14ac:dyDescent="0.2">
      <c r="A204" s="319" t="s">
        <v>3034</v>
      </c>
      <c r="B204" s="598" t="s">
        <v>2549</v>
      </c>
      <c r="C204" s="326">
        <v>43774</v>
      </c>
      <c r="D204" s="322">
        <v>644.6</v>
      </c>
      <c r="E204" s="322">
        <v>0</v>
      </c>
      <c r="F204" s="578" t="s">
        <v>4615</v>
      </c>
      <c r="G204" s="327" t="s">
        <v>2568</v>
      </c>
      <c r="H204" s="324">
        <v>1</v>
      </c>
    </row>
    <row r="205" spans="1:8" s="325" customFormat="1" ht="25.5" x14ac:dyDescent="0.2">
      <c r="A205" s="319" t="s">
        <v>3035</v>
      </c>
      <c r="B205" s="598" t="s">
        <v>2549</v>
      </c>
      <c r="C205" s="326">
        <v>43796</v>
      </c>
      <c r="D205" s="322">
        <v>0</v>
      </c>
      <c r="E205" s="322">
        <v>0</v>
      </c>
      <c r="F205" s="578" t="s">
        <v>4615</v>
      </c>
      <c r="G205" s="327" t="s">
        <v>2576</v>
      </c>
      <c r="H205" s="324">
        <v>1</v>
      </c>
    </row>
    <row r="206" spans="1:8" s="325" customFormat="1" ht="25.5" x14ac:dyDescent="0.2">
      <c r="A206" s="319" t="s">
        <v>3036</v>
      </c>
      <c r="B206" s="598" t="s">
        <v>2549</v>
      </c>
      <c r="C206" s="326">
        <v>43817</v>
      </c>
      <c r="D206" s="322">
        <v>492.99</v>
      </c>
      <c r="E206" s="322">
        <v>0</v>
      </c>
      <c r="F206" s="578" t="s">
        <v>4615</v>
      </c>
      <c r="G206" s="327" t="s">
        <v>2568</v>
      </c>
      <c r="H206" s="324">
        <v>1</v>
      </c>
    </row>
    <row r="207" spans="1:8" s="325" customFormat="1" ht="42" x14ac:dyDescent="0.2">
      <c r="A207" s="319" t="s">
        <v>3037</v>
      </c>
      <c r="B207" s="598" t="s">
        <v>2549</v>
      </c>
      <c r="C207" s="595">
        <v>43823</v>
      </c>
      <c r="D207" s="322">
        <v>0</v>
      </c>
      <c r="E207" s="322">
        <v>0</v>
      </c>
      <c r="F207" s="578" t="s">
        <v>2844</v>
      </c>
      <c r="G207" s="327" t="s">
        <v>2576</v>
      </c>
      <c r="H207" s="324">
        <v>1</v>
      </c>
    </row>
    <row r="208" spans="1:8" s="325" customFormat="1" ht="25.5" x14ac:dyDescent="0.2">
      <c r="A208" s="319" t="s">
        <v>3038</v>
      </c>
      <c r="B208" s="598" t="s">
        <v>2549</v>
      </c>
      <c r="C208" s="595">
        <v>43823</v>
      </c>
      <c r="D208" s="322">
        <v>0</v>
      </c>
      <c r="E208" s="322">
        <v>0</v>
      </c>
      <c r="F208" s="578" t="s">
        <v>4622</v>
      </c>
      <c r="G208" s="327" t="s">
        <v>2576</v>
      </c>
      <c r="H208" s="324">
        <v>1</v>
      </c>
    </row>
    <row r="209" spans="1:8" s="325" customFormat="1" ht="25.5" x14ac:dyDescent="0.2">
      <c r="A209" s="319" t="s">
        <v>3039</v>
      </c>
      <c r="B209" s="598" t="s">
        <v>2549</v>
      </c>
      <c r="C209" s="595">
        <v>43827</v>
      </c>
      <c r="D209" s="322">
        <v>1638</v>
      </c>
      <c r="E209" s="322">
        <v>0</v>
      </c>
      <c r="F209" s="578" t="s">
        <v>4622</v>
      </c>
      <c r="G209" s="327" t="s">
        <v>2568</v>
      </c>
      <c r="H209" s="324">
        <v>1</v>
      </c>
    </row>
    <row r="210" spans="1:8" s="325" customFormat="1" ht="31.5" x14ac:dyDescent="0.2">
      <c r="A210" s="319" t="s">
        <v>3040</v>
      </c>
      <c r="B210" s="598" t="s">
        <v>2549</v>
      </c>
      <c r="C210" s="595">
        <v>43831.916666666664</v>
      </c>
      <c r="D210" s="642">
        <v>2000</v>
      </c>
      <c r="E210" s="642">
        <v>0</v>
      </c>
      <c r="F210" s="578" t="s">
        <v>2862</v>
      </c>
      <c r="G210" s="327" t="s">
        <v>2568</v>
      </c>
      <c r="H210" s="324">
        <v>1</v>
      </c>
    </row>
    <row r="211" spans="1:8" s="325" customFormat="1" ht="31.5" x14ac:dyDescent="0.2">
      <c r="A211" s="319" t="s">
        <v>3041</v>
      </c>
      <c r="B211" s="598" t="s">
        <v>2549</v>
      </c>
      <c r="C211" s="326">
        <v>43871</v>
      </c>
      <c r="D211" s="322">
        <v>1204.93</v>
      </c>
      <c r="E211" s="322">
        <v>0</v>
      </c>
      <c r="F211" s="578" t="s">
        <v>2847</v>
      </c>
      <c r="G211" s="327" t="s">
        <v>2568</v>
      </c>
      <c r="H211" s="324">
        <v>1</v>
      </c>
    </row>
    <row r="212" spans="1:8" s="325" customFormat="1" ht="31.5" x14ac:dyDescent="0.2">
      <c r="A212" s="319" t="s">
        <v>3042</v>
      </c>
      <c r="B212" s="598" t="s">
        <v>2549</v>
      </c>
      <c r="C212" s="595">
        <v>43871</v>
      </c>
      <c r="D212" s="642">
        <v>404</v>
      </c>
      <c r="E212" s="642">
        <v>0</v>
      </c>
      <c r="F212" s="578" t="s">
        <v>2862</v>
      </c>
      <c r="G212" s="327" t="s">
        <v>2568</v>
      </c>
      <c r="H212" s="324">
        <v>1</v>
      </c>
    </row>
    <row r="213" spans="1:8" s="325" customFormat="1" ht="42" x14ac:dyDescent="0.2">
      <c r="A213" s="319" t="s">
        <v>3043</v>
      </c>
      <c r="B213" s="598" t="s">
        <v>2549</v>
      </c>
      <c r="C213" s="326">
        <v>43872</v>
      </c>
      <c r="D213" s="322">
        <v>7511.46</v>
      </c>
      <c r="E213" s="322">
        <v>0</v>
      </c>
      <c r="F213" s="578" t="s">
        <v>2863</v>
      </c>
      <c r="G213" s="327" t="s">
        <v>2568</v>
      </c>
      <c r="H213" s="324">
        <v>1</v>
      </c>
    </row>
    <row r="214" spans="1:8" s="325" customFormat="1" ht="42" x14ac:dyDescent="0.2">
      <c r="A214" s="319" t="s">
        <v>3044</v>
      </c>
      <c r="B214" s="598" t="s">
        <v>2549</v>
      </c>
      <c r="C214" s="326">
        <v>43892</v>
      </c>
      <c r="D214" s="322">
        <v>1169</v>
      </c>
      <c r="E214" s="322">
        <v>0</v>
      </c>
      <c r="F214" s="578" t="s">
        <v>2863</v>
      </c>
      <c r="G214" s="327" t="s">
        <v>2568</v>
      </c>
      <c r="H214" s="324">
        <v>1</v>
      </c>
    </row>
    <row r="215" spans="1:8" s="325" customFormat="1" ht="42" x14ac:dyDescent="0.2">
      <c r="A215" s="319" t="s">
        <v>3045</v>
      </c>
      <c r="B215" s="598" t="s">
        <v>2549</v>
      </c>
      <c r="C215" s="326">
        <v>43906</v>
      </c>
      <c r="D215" s="322">
        <v>6137</v>
      </c>
      <c r="E215" s="322">
        <v>0</v>
      </c>
      <c r="F215" s="578" t="s">
        <v>2863</v>
      </c>
      <c r="G215" s="327" t="s">
        <v>2568</v>
      </c>
      <c r="H215" s="324">
        <v>1</v>
      </c>
    </row>
    <row r="216" spans="1:8" s="325" customFormat="1" ht="31.5" x14ac:dyDescent="0.2">
      <c r="A216" s="319" t="s">
        <v>3046</v>
      </c>
      <c r="B216" s="598" t="s">
        <v>2549</v>
      </c>
      <c r="C216" s="326">
        <v>43915</v>
      </c>
      <c r="D216" s="322">
        <v>0</v>
      </c>
      <c r="E216" s="322">
        <v>0</v>
      </c>
      <c r="F216" s="578" t="s">
        <v>2847</v>
      </c>
      <c r="G216" s="327" t="s">
        <v>2576</v>
      </c>
      <c r="H216" s="324">
        <v>1</v>
      </c>
    </row>
    <row r="217" spans="1:8" s="325" customFormat="1" ht="31.5" x14ac:dyDescent="0.2">
      <c r="A217" s="319" t="s">
        <v>3047</v>
      </c>
      <c r="B217" s="598" t="s">
        <v>2549</v>
      </c>
      <c r="C217" s="595">
        <v>43956</v>
      </c>
      <c r="D217" s="642">
        <v>0</v>
      </c>
      <c r="E217" s="642">
        <v>0</v>
      </c>
      <c r="F217" s="578" t="s">
        <v>2862</v>
      </c>
      <c r="G217" s="327" t="s">
        <v>2576</v>
      </c>
      <c r="H217" s="324">
        <v>1</v>
      </c>
    </row>
    <row r="218" spans="1:8" s="325" customFormat="1" ht="42" x14ac:dyDescent="0.2">
      <c r="A218" s="319" t="s">
        <v>3048</v>
      </c>
      <c r="B218" s="598" t="s">
        <v>2549</v>
      </c>
      <c r="C218" s="326">
        <v>43999</v>
      </c>
      <c r="D218" s="322">
        <v>0</v>
      </c>
      <c r="E218" s="322">
        <v>0</v>
      </c>
      <c r="F218" s="578" t="s">
        <v>2863</v>
      </c>
      <c r="G218" s="327" t="s">
        <v>2576</v>
      </c>
      <c r="H218" s="324">
        <v>1</v>
      </c>
    </row>
    <row r="219" spans="1:8" s="325" customFormat="1" ht="31.5" x14ac:dyDescent="0.2">
      <c r="A219" s="319" t="s">
        <v>3049</v>
      </c>
      <c r="B219" s="598" t="s">
        <v>2549</v>
      </c>
      <c r="C219" s="595">
        <v>44000</v>
      </c>
      <c r="D219" s="642">
        <v>320.58</v>
      </c>
      <c r="E219" s="642">
        <v>0</v>
      </c>
      <c r="F219" s="578" t="s">
        <v>2862</v>
      </c>
      <c r="G219" s="327" t="s">
        <v>2568</v>
      </c>
      <c r="H219" s="324">
        <v>1</v>
      </c>
    </row>
    <row r="220" spans="1:8" s="325" customFormat="1" ht="31.5" x14ac:dyDescent="0.2">
      <c r="A220" s="319" t="s">
        <v>3050</v>
      </c>
      <c r="B220" s="598" t="s">
        <v>2549</v>
      </c>
      <c r="C220" s="595">
        <v>44000</v>
      </c>
      <c r="D220" s="642">
        <v>1098.6400000000001</v>
      </c>
      <c r="E220" s="642">
        <v>0</v>
      </c>
      <c r="F220" s="578" t="s">
        <v>2862</v>
      </c>
      <c r="G220" s="327" t="s">
        <v>2568</v>
      </c>
      <c r="H220" s="324">
        <v>1</v>
      </c>
    </row>
    <row r="221" spans="1:8" s="325" customFormat="1" ht="42" x14ac:dyDescent="0.2">
      <c r="A221" s="319" t="s">
        <v>3051</v>
      </c>
      <c r="B221" s="598" t="s">
        <v>2549</v>
      </c>
      <c r="C221" s="326">
        <v>44001</v>
      </c>
      <c r="D221" s="322">
        <v>0</v>
      </c>
      <c r="E221" s="322">
        <v>0</v>
      </c>
      <c r="F221" s="578" t="s">
        <v>2863</v>
      </c>
      <c r="G221" s="327" t="s">
        <v>2576</v>
      </c>
      <c r="H221" s="324">
        <v>1</v>
      </c>
    </row>
    <row r="222" spans="1:8" s="325" customFormat="1" ht="25.5" x14ac:dyDescent="0.2">
      <c r="A222" s="319" t="s">
        <v>3052</v>
      </c>
      <c r="B222" s="598" t="s">
        <v>2549</v>
      </c>
      <c r="C222" s="326">
        <v>44001</v>
      </c>
      <c r="D222" s="322">
        <v>1392.86</v>
      </c>
      <c r="E222" s="322">
        <v>0</v>
      </c>
      <c r="F222" s="578" t="s">
        <v>4615</v>
      </c>
      <c r="G222" s="327" t="s">
        <v>2568</v>
      </c>
      <c r="H222" s="324">
        <v>1</v>
      </c>
    </row>
    <row r="223" spans="1:8" s="325" customFormat="1" ht="31.5" x14ac:dyDescent="0.2">
      <c r="A223" s="319" t="s">
        <v>3053</v>
      </c>
      <c r="B223" s="598" t="s">
        <v>2549</v>
      </c>
      <c r="C223" s="595">
        <v>44001</v>
      </c>
      <c r="D223" s="642">
        <v>1000</v>
      </c>
      <c r="E223" s="642">
        <v>0</v>
      </c>
      <c r="F223" s="578" t="s">
        <v>2847</v>
      </c>
      <c r="G223" s="327" t="s">
        <v>2568</v>
      </c>
      <c r="H223" s="324">
        <v>1</v>
      </c>
    </row>
    <row r="224" spans="1:8" s="325" customFormat="1" ht="31.5" x14ac:dyDescent="0.2">
      <c r="A224" s="319" t="s">
        <v>3054</v>
      </c>
      <c r="B224" s="598" t="s">
        <v>2549</v>
      </c>
      <c r="C224" s="595">
        <v>44001</v>
      </c>
      <c r="D224" s="642">
        <v>0</v>
      </c>
      <c r="E224" s="642">
        <v>0</v>
      </c>
      <c r="F224" s="578" t="s">
        <v>2862</v>
      </c>
      <c r="G224" s="327" t="s">
        <v>2576</v>
      </c>
      <c r="H224" s="324">
        <v>1</v>
      </c>
    </row>
    <row r="225" spans="1:8" s="325" customFormat="1" ht="31.5" x14ac:dyDescent="0.2">
      <c r="A225" s="319" t="s">
        <v>3055</v>
      </c>
      <c r="B225" s="598" t="s">
        <v>2549</v>
      </c>
      <c r="C225" s="595">
        <v>44001.333333333336</v>
      </c>
      <c r="D225" s="642">
        <v>850</v>
      </c>
      <c r="E225" s="642">
        <v>0</v>
      </c>
      <c r="F225" s="578" t="s">
        <v>2861</v>
      </c>
      <c r="G225" s="327" t="s">
        <v>2568</v>
      </c>
      <c r="H225" s="324">
        <v>1</v>
      </c>
    </row>
    <row r="226" spans="1:8" s="325" customFormat="1" ht="31.5" x14ac:dyDescent="0.2">
      <c r="A226" s="319" t="s">
        <v>3056</v>
      </c>
      <c r="B226" s="598" t="s">
        <v>2549</v>
      </c>
      <c r="C226" s="595">
        <v>44001.75</v>
      </c>
      <c r="D226" s="642">
        <v>1065</v>
      </c>
      <c r="E226" s="642">
        <v>0</v>
      </c>
      <c r="F226" s="578" t="s">
        <v>2861</v>
      </c>
      <c r="G226" s="327" t="s">
        <v>2568</v>
      </c>
      <c r="H226" s="324">
        <v>1</v>
      </c>
    </row>
    <row r="227" spans="1:8" s="325" customFormat="1" ht="52.5" x14ac:dyDescent="0.2">
      <c r="A227" s="319" t="s">
        <v>3057</v>
      </c>
      <c r="B227" s="598" t="s">
        <v>2549</v>
      </c>
      <c r="C227" s="595">
        <v>44004</v>
      </c>
      <c r="D227" s="642">
        <v>2175</v>
      </c>
      <c r="E227" s="642">
        <v>0</v>
      </c>
      <c r="F227" s="578" t="s">
        <v>2860</v>
      </c>
      <c r="G227" s="327" t="s">
        <v>2568</v>
      </c>
      <c r="H227" s="324">
        <v>1</v>
      </c>
    </row>
    <row r="228" spans="1:8" s="325" customFormat="1" ht="31.5" x14ac:dyDescent="0.2">
      <c r="A228" s="319" t="s">
        <v>3058</v>
      </c>
      <c r="B228" s="598" t="s">
        <v>2549</v>
      </c>
      <c r="C228" s="595">
        <v>44004.013888888891</v>
      </c>
      <c r="D228" s="642">
        <v>0</v>
      </c>
      <c r="E228" s="642">
        <v>0</v>
      </c>
      <c r="F228" s="578" t="s">
        <v>2847</v>
      </c>
      <c r="G228" s="327" t="s">
        <v>2576</v>
      </c>
      <c r="H228" s="324">
        <v>1</v>
      </c>
    </row>
    <row r="229" spans="1:8" s="325" customFormat="1" ht="31.5" x14ac:dyDescent="0.2">
      <c r="A229" s="319" t="s">
        <v>3059</v>
      </c>
      <c r="B229" s="598" t="s">
        <v>2549</v>
      </c>
      <c r="C229" s="595">
        <v>44007</v>
      </c>
      <c r="D229" s="642">
        <v>0</v>
      </c>
      <c r="E229" s="642">
        <v>0</v>
      </c>
      <c r="F229" s="578" t="s">
        <v>2847</v>
      </c>
      <c r="G229" s="327" t="s">
        <v>2576</v>
      </c>
      <c r="H229" s="324">
        <v>1</v>
      </c>
    </row>
    <row r="230" spans="1:8" s="325" customFormat="1" ht="31.5" x14ac:dyDescent="0.2">
      <c r="A230" s="319" t="s">
        <v>3060</v>
      </c>
      <c r="B230" s="598" t="s">
        <v>2549</v>
      </c>
      <c r="C230" s="595">
        <v>44007</v>
      </c>
      <c r="D230" s="642">
        <v>2330.86</v>
      </c>
      <c r="E230" s="642">
        <v>0</v>
      </c>
      <c r="F230" s="578" t="s">
        <v>2847</v>
      </c>
      <c r="G230" s="327" t="s">
        <v>2568</v>
      </c>
      <c r="H230" s="324">
        <v>1</v>
      </c>
    </row>
    <row r="231" spans="1:8" s="325" customFormat="1" ht="31.5" x14ac:dyDescent="0.2">
      <c r="A231" s="319" t="s">
        <v>3061</v>
      </c>
      <c r="B231" s="598" t="s">
        <v>2549</v>
      </c>
      <c r="C231" s="595">
        <v>44029</v>
      </c>
      <c r="D231" s="642">
        <v>1700</v>
      </c>
      <c r="E231" s="642">
        <v>0</v>
      </c>
      <c r="F231" s="578" t="s">
        <v>2862</v>
      </c>
      <c r="G231" s="327" t="s">
        <v>2568</v>
      </c>
      <c r="H231" s="324">
        <v>1</v>
      </c>
    </row>
    <row r="232" spans="1:8" s="325" customFormat="1" ht="31.5" x14ac:dyDescent="0.2">
      <c r="A232" s="319" t="s">
        <v>3062</v>
      </c>
      <c r="B232" s="598" t="s">
        <v>2549</v>
      </c>
      <c r="C232" s="595">
        <v>44029.78125</v>
      </c>
      <c r="D232" s="642">
        <v>3202.78</v>
      </c>
      <c r="E232" s="642">
        <v>0</v>
      </c>
      <c r="F232" s="578" t="s">
        <v>2862</v>
      </c>
      <c r="G232" s="327" t="s">
        <v>2568</v>
      </c>
      <c r="H232" s="324">
        <v>1</v>
      </c>
    </row>
    <row r="233" spans="1:8" s="325" customFormat="1" ht="31.5" x14ac:dyDescent="0.2">
      <c r="A233" s="319" t="s">
        <v>3063</v>
      </c>
      <c r="B233" s="598" t="s">
        <v>2549</v>
      </c>
      <c r="C233" s="595">
        <v>44029.895833333336</v>
      </c>
      <c r="D233" s="642">
        <v>0</v>
      </c>
      <c r="E233" s="642">
        <v>0</v>
      </c>
      <c r="F233" s="578" t="s">
        <v>2847</v>
      </c>
      <c r="G233" s="327" t="s">
        <v>2576</v>
      </c>
      <c r="H233" s="324">
        <v>1</v>
      </c>
    </row>
    <row r="234" spans="1:8" s="325" customFormat="1" ht="31.5" x14ac:dyDescent="0.2">
      <c r="A234" s="319" t="s">
        <v>3064</v>
      </c>
      <c r="B234" s="598" t="s">
        <v>2549</v>
      </c>
      <c r="C234" s="595">
        <v>44039</v>
      </c>
      <c r="D234" s="642">
        <v>0</v>
      </c>
      <c r="E234" s="642">
        <v>0</v>
      </c>
      <c r="F234" s="578" t="s">
        <v>2862</v>
      </c>
      <c r="G234" s="327" t="s">
        <v>2576</v>
      </c>
      <c r="H234" s="324">
        <v>1</v>
      </c>
    </row>
    <row r="235" spans="1:8" s="325" customFormat="1" ht="31.5" x14ac:dyDescent="0.2">
      <c r="A235" s="319" t="s">
        <v>3065</v>
      </c>
      <c r="B235" s="598" t="s">
        <v>2549</v>
      </c>
      <c r="C235" s="595">
        <v>44039</v>
      </c>
      <c r="D235" s="642">
        <v>0</v>
      </c>
      <c r="E235" s="642">
        <v>0</v>
      </c>
      <c r="F235" s="578" t="s">
        <v>2862</v>
      </c>
      <c r="G235" s="327" t="s">
        <v>2576</v>
      </c>
      <c r="H235" s="324">
        <v>1</v>
      </c>
    </row>
    <row r="236" spans="1:8" s="325" customFormat="1" ht="31.5" x14ac:dyDescent="0.2">
      <c r="A236" s="319" t="s">
        <v>3066</v>
      </c>
      <c r="B236" s="598" t="s">
        <v>2549</v>
      </c>
      <c r="C236" s="595">
        <v>44075.652777777781</v>
      </c>
      <c r="D236" s="642">
        <v>0</v>
      </c>
      <c r="E236" s="642">
        <v>0</v>
      </c>
      <c r="F236" s="578" t="s">
        <v>2847</v>
      </c>
      <c r="G236" s="327" t="s">
        <v>2576</v>
      </c>
      <c r="H236" s="324">
        <v>1</v>
      </c>
    </row>
    <row r="237" spans="1:8" s="325" customFormat="1" ht="42" x14ac:dyDescent="0.2">
      <c r="A237" s="319" t="s">
        <v>3067</v>
      </c>
      <c r="B237" s="598" t="s">
        <v>2549</v>
      </c>
      <c r="C237" s="326">
        <v>44082</v>
      </c>
      <c r="D237" s="322">
        <v>4794.95</v>
      </c>
      <c r="E237" s="322">
        <v>0</v>
      </c>
      <c r="F237" s="578" t="s">
        <v>2863</v>
      </c>
      <c r="G237" s="327" t="s">
        <v>2576</v>
      </c>
      <c r="H237" s="324">
        <v>1</v>
      </c>
    </row>
    <row r="238" spans="1:8" s="325" customFormat="1" ht="31.5" x14ac:dyDescent="0.2">
      <c r="A238" s="319" t="s">
        <v>3068</v>
      </c>
      <c r="B238" s="598" t="s">
        <v>2549</v>
      </c>
      <c r="C238" s="595">
        <v>44083</v>
      </c>
      <c r="D238" s="642">
        <v>0</v>
      </c>
      <c r="E238" s="642">
        <v>0</v>
      </c>
      <c r="F238" s="578" t="s">
        <v>2862</v>
      </c>
      <c r="G238" s="327" t="s">
        <v>2576</v>
      </c>
      <c r="H238" s="324">
        <v>1</v>
      </c>
    </row>
    <row r="239" spans="1:8" s="325" customFormat="1" ht="31.5" x14ac:dyDescent="0.2">
      <c r="A239" s="319" t="s">
        <v>3069</v>
      </c>
      <c r="B239" s="598" t="s">
        <v>2549</v>
      </c>
      <c r="C239" s="595">
        <v>44089</v>
      </c>
      <c r="D239" s="642">
        <v>949</v>
      </c>
      <c r="E239" s="642">
        <v>0</v>
      </c>
      <c r="F239" s="578" t="s">
        <v>2837</v>
      </c>
      <c r="G239" s="327" t="s">
        <v>2568</v>
      </c>
      <c r="H239" s="324">
        <v>1</v>
      </c>
    </row>
    <row r="240" spans="1:8" s="325" customFormat="1" ht="31.5" x14ac:dyDescent="0.2">
      <c r="A240" s="319" t="s">
        <v>3070</v>
      </c>
      <c r="B240" s="598" t="s">
        <v>2549</v>
      </c>
      <c r="C240" s="595">
        <v>44125.618055555555</v>
      </c>
      <c r="D240" s="642">
        <v>0</v>
      </c>
      <c r="E240" s="642">
        <v>0</v>
      </c>
      <c r="F240" s="578" t="s">
        <v>2847</v>
      </c>
      <c r="G240" s="327" t="s">
        <v>2576</v>
      </c>
      <c r="H240" s="324">
        <v>1</v>
      </c>
    </row>
    <row r="241" spans="1:8" s="325" customFormat="1" ht="31.5" x14ac:dyDescent="0.2">
      <c r="A241" s="319" t="s">
        <v>3071</v>
      </c>
      <c r="B241" s="598" t="s">
        <v>2549</v>
      </c>
      <c r="C241" s="595">
        <v>44137.6875</v>
      </c>
      <c r="D241" s="642">
        <v>0</v>
      </c>
      <c r="E241" s="642">
        <v>0</v>
      </c>
      <c r="F241" s="578" t="s">
        <v>2847</v>
      </c>
      <c r="G241" s="327" t="s">
        <v>2576</v>
      </c>
      <c r="H241" s="324">
        <v>1</v>
      </c>
    </row>
    <row r="242" spans="1:8" s="325" customFormat="1" ht="31.5" x14ac:dyDescent="0.2">
      <c r="A242" s="319" t="s">
        <v>3072</v>
      </c>
      <c r="B242" s="598" t="s">
        <v>2549</v>
      </c>
      <c r="C242" s="595">
        <v>44139</v>
      </c>
      <c r="D242" s="642">
        <v>2911</v>
      </c>
      <c r="E242" s="642">
        <v>0</v>
      </c>
      <c r="F242" s="578" t="s">
        <v>2847</v>
      </c>
      <c r="G242" s="327" t="s">
        <v>2568</v>
      </c>
      <c r="H242" s="324">
        <v>1</v>
      </c>
    </row>
    <row r="243" spans="1:8" s="325" customFormat="1" ht="31.5" x14ac:dyDescent="0.2">
      <c r="A243" s="319" t="s">
        <v>3073</v>
      </c>
      <c r="B243" s="598" t="s">
        <v>2549</v>
      </c>
      <c r="C243" s="595">
        <v>44166.260416666664</v>
      </c>
      <c r="D243" s="642">
        <v>0</v>
      </c>
      <c r="E243" s="642">
        <v>0</v>
      </c>
      <c r="F243" s="578" t="s">
        <v>2862</v>
      </c>
      <c r="G243" s="327" t="s">
        <v>2576</v>
      </c>
      <c r="H243" s="324">
        <v>1</v>
      </c>
    </row>
    <row r="244" spans="1:8" s="325" customFormat="1" ht="42" x14ac:dyDescent="0.2">
      <c r="A244" s="319" t="s">
        <v>3074</v>
      </c>
      <c r="B244" s="598" t="s">
        <v>2549</v>
      </c>
      <c r="C244" s="326">
        <v>44188</v>
      </c>
      <c r="D244" s="322">
        <v>3349</v>
      </c>
      <c r="E244" s="322">
        <v>0</v>
      </c>
      <c r="F244" s="578" t="s">
        <v>2863</v>
      </c>
      <c r="G244" s="327" t="s">
        <v>2568</v>
      </c>
      <c r="H244" s="324">
        <v>1</v>
      </c>
    </row>
    <row r="245" spans="1:8" s="325" customFormat="1" ht="42" x14ac:dyDescent="0.2">
      <c r="A245" s="319" t="s">
        <v>3075</v>
      </c>
      <c r="B245" s="598" t="s">
        <v>2549</v>
      </c>
      <c r="C245" s="326">
        <v>44193</v>
      </c>
      <c r="D245" s="322">
        <v>500</v>
      </c>
      <c r="E245" s="322">
        <v>0</v>
      </c>
      <c r="F245" s="578" t="s">
        <v>2863</v>
      </c>
      <c r="G245" s="327" t="s">
        <v>2568</v>
      </c>
      <c r="H245" s="324">
        <v>1</v>
      </c>
    </row>
    <row r="246" spans="1:8" s="325" customFormat="1" ht="42" x14ac:dyDescent="0.2">
      <c r="A246" s="319" t="s">
        <v>3076</v>
      </c>
      <c r="B246" s="598" t="s">
        <v>2549</v>
      </c>
      <c r="C246" s="326">
        <v>44216</v>
      </c>
      <c r="D246" s="322">
        <v>12114.06</v>
      </c>
      <c r="E246" s="322">
        <v>0</v>
      </c>
      <c r="F246" s="578" t="s">
        <v>2863</v>
      </c>
      <c r="G246" s="327" t="s">
        <v>2568</v>
      </c>
      <c r="H246" s="324">
        <v>1</v>
      </c>
    </row>
    <row r="247" spans="1:8" s="325" customFormat="1" ht="42" x14ac:dyDescent="0.2">
      <c r="A247" s="319" t="s">
        <v>3077</v>
      </c>
      <c r="B247" s="598" t="s">
        <v>2549</v>
      </c>
      <c r="C247" s="326">
        <v>44216</v>
      </c>
      <c r="D247" s="322">
        <v>7600</v>
      </c>
      <c r="E247" s="322">
        <v>0</v>
      </c>
      <c r="F247" s="578" t="s">
        <v>2863</v>
      </c>
      <c r="G247" s="327" t="s">
        <v>2568</v>
      </c>
      <c r="H247" s="324">
        <v>1</v>
      </c>
    </row>
    <row r="248" spans="1:8" s="325" customFormat="1" ht="31.5" x14ac:dyDescent="0.2">
      <c r="A248" s="319" t="s">
        <v>3078</v>
      </c>
      <c r="B248" s="598" t="s">
        <v>2549</v>
      </c>
      <c r="C248" s="595">
        <v>44216.375</v>
      </c>
      <c r="D248" s="642">
        <v>0</v>
      </c>
      <c r="E248" s="642">
        <v>0</v>
      </c>
      <c r="F248" s="578" t="s">
        <v>2847</v>
      </c>
      <c r="G248" s="327" t="s">
        <v>2576</v>
      </c>
      <c r="H248" s="324">
        <v>1</v>
      </c>
    </row>
    <row r="249" spans="1:8" s="325" customFormat="1" ht="31.5" x14ac:dyDescent="0.2">
      <c r="A249" s="319" t="s">
        <v>3079</v>
      </c>
      <c r="B249" s="598" t="s">
        <v>2549</v>
      </c>
      <c r="C249" s="595">
        <v>44228.229166666664</v>
      </c>
      <c r="D249" s="642">
        <v>0</v>
      </c>
      <c r="E249" s="642">
        <v>0</v>
      </c>
      <c r="F249" s="578" t="s">
        <v>2847</v>
      </c>
      <c r="G249" s="327" t="s">
        <v>2576</v>
      </c>
      <c r="H249" s="324">
        <v>1</v>
      </c>
    </row>
    <row r="250" spans="1:8" s="325" customFormat="1" ht="31.5" x14ac:dyDescent="0.2">
      <c r="A250" s="319" t="s">
        <v>3080</v>
      </c>
      <c r="B250" s="598" t="s">
        <v>2549</v>
      </c>
      <c r="C250" s="326">
        <v>44235</v>
      </c>
      <c r="D250" s="322">
        <v>0</v>
      </c>
      <c r="E250" s="322">
        <v>0</v>
      </c>
      <c r="F250" s="578" t="s">
        <v>2862</v>
      </c>
      <c r="G250" s="327" t="s">
        <v>2576</v>
      </c>
      <c r="H250" s="324">
        <v>1</v>
      </c>
    </row>
    <row r="251" spans="1:8" s="325" customFormat="1" ht="31.5" x14ac:dyDescent="0.2">
      <c r="A251" s="319" t="s">
        <v>3081</v>
      </c>
      <c r="B251" s="598" t="s">
        <v>2549</v>
      </c>
      <c r="C251" s="595">
        <v>44240</v>
      </c>
      <c r="D251" s="642">
        <v>0</v>
      </c>
      <c r="E251" s="642">
        <v>0</v>
      </c>
      <c r="F251" s="578" t="s">
        <v>2847</v>
      </c>
      <c r="G251" s="327" t="s">
        <v>2576</v>
      </c>
      <c r="H251" s="324">
        <v>1</v>
      </c>
    </row>
    <row r="252" spans="1:8" s="325" customFormat="1" ht="31.5" x14ac:dyDescent="0.2">
      <c r="A252" s="319" t="s">
        <v>3082</v>
      </c>
      <c r="B252" s="598" t="s">
        <v>2549</v>
      </c>
      <c r="C252" s="595">
        <v>44246</v>
      </c>
      <c r="D252" s="642">
        <v>3400.78</v>
      </c>
      <c r="E252" s="642">
        <v>0</v>
      </c>
      <c r="F252" s="578" t="s">
        <v>2862</v>
      </c>
      <c r="G252" s="327" t="s">
        <v>2568</v>
      </c>
      <c r="H252" s="324">
        <v>1</v>
      </c>
    </row>
    <row r="253" spans="1:8" s="325" customFormat="1" ht="31.5" x14ac:dyDescent="0.2">
      <c r="A253" s="319" t="s">
        <v>3083</v>
      </c>
      <c r="B253" s="598" t="s">
        <v>2549</v>
      </c>
      <c r="C253" s="595">
        <v>44247.805555555555</v>
      </c>
      <c r="D253" s="642">
        <v>2091.52</v>
      </c>
      <c r="E253" s="642">
        <v>0</v>
      </c>
      <c r="F253" s="578" t="s">
        <v>2847</v>
      </c>
      <c r="G253" s="327" t="s">
        <v>2568</v>
      </c>
      <c r="H253" s="324">
        <v>1</v>
      </c>
    </row>
    <row r="254" spans="1:8" s="325" customFormat="1" ht="42" x14ac:dyDescent="0.2">
      <c r="A254" s="319" t="s">
        <v>3084</v>
      </c>
      <c r="B254" s="598" t="s">
        <v>2549</v>
      </c>
      <c r="C254" s="326">
        <v>44252</v>
      </c>
      <c r="D254" s="322">
        <v>1336.52</v>
      </c>
      <c r="E254" s="322">
        <v>0</v>
      </c>
      <c r="F254" s="578" t="s">
        <v>2863</v>
      </c>
      <c r="G254" s="327" t="s">
        <v>2568</v>
      </c>
      <c r="H254" s="324">
        <v>1</v>
      </c>
    </row>
    <row r="255" spans="1:8" s="325" customFormat="1" ht="25.5" x14ac:dyDescent="0.2">
      <c r="A255" s="319" t="s">
        <v>3085</v>
      </c>
      <c r="B255" s="598" t="s">
        <v>2549</v>
      </c>
      <c r="C255" s="602">
        <v>44257</v>
      </c>
      <c r="D255" s="606">
        <v>1629.72</v>
      </c>
      <c r="E255" s="322">
        <v>0</v>
      </c>
      <c r="F255" s="578"/>
      <c r="G255" s="327" t="s">
        <v>2568</v>
      </c>
      <c r="H255" s="324">
        <v>1</v>
      </c>
    </row>
    <row r="256" spans="1:8" s="325" customFormat="1" ht="73.5" x14ac:dyDescent="0.2">
      <c r="A256" s="319" t="s">
        <v>3086</v>
      </c>
      <c r="B256" s="598" t="s">
        <v>2549</v>
      </c>
      <c r="C256" s="326">
        <v>44267</v>
      </c>
      <c r="D256" s="322">
        <v>631.48</v>
      </c>
      <c r="E256" s="322">
        <v>0</v>
      </c>
      <c r="F256" s="578" t="s">
        <v>2865</v>
      </c>
      <c r="G256" s="327" t="s">
        <v>2568</v>
      </c>
      <c r="H256" s="324">
        <v>1</v>
      </c>
    </row>
    <row r="257" spans="1:62" s="325" customFormat="1" ht="25.5" x14ac:dyDescent="0.2">
      <c r="A257" s="319" t="s">
        <v>3087</v>
      </c>
      <c r="B257" s="598" t="s">
        <v>2549</v>
      </c>
      <c r="C257" s="602">
        <v>44274</v>
      </c>
      <c r="D257" s="606">
        <v>1505</v>
      </c>
      <c r="E257" s="322">
        <v>0</v>
      </c>
      <c r="F257" s="578"/>
      <c r="G257" s="327" t="s">
        <v>2568</v>
      </c>
      <c r="H257" s="324">
        <v>1</v>
      </c>
    </row>
    <row r="258" spans="1:62" s="325" customFormat="1" ht="25.5" x14ac:dyDescent="0.2">
      <c r="A258" s="319" t="s">
        <v>3088</v>
      </c>
      <c r="B258" s="598" t="s">
        <v>2549</v>
      </c>
      <c r="C258" s="602">
        <v>44302</v>
      </c>
      <c r="D258" s="322">
        <v>0</v>
      </c>
      <c r="E258" s="322">
        <v>0</v>
      </c>
      <c r="F258" s="578"/>
      <c r="G258" s="327" t="s">
        <v>2576</v>
      </c>
      <c r="H258" s="324">
        <v>1</v>
      </c>
    </row>
    <row r="259" spans="1:62" s="325" customFormat="1" ht="25.5" x14ac:dyDescent="0.2">
      <c r="A259" s="319" t="s">
        <v>3089</v>
      </c>
      <c r="B259" s="598" t="s">
        <v>2549</v>
      </c>
      <c r="C259" s="602">
        <v>44337</v>
      </c>
      <c r="D259" s="322">
        <v>0</v>
      </c>
      <c r="E259" s="606">
        <v>500</v>
      </c>
      <c r="F259" s="578"/>
      <c r="G259" s="327" t="s">
        <v>2816</v>
      </c>
      <c r="H259" s="324">
        <v>1</v>
      </c>
    </row>
    <row r="260" spans="1:62" s="325" customFormat="1" ht="25.5" x14ac:dyDescent="0.2">
      <c r="A260" s="319" t="s">
        <v>3090</v>
      </c>
      <c r="B260" s="598" t="s">
        <v>2549</v>
      </c>
      <c r="C260" s="602">
        <v>44354</v>
      </c>
      <c r="D260" s="322">
        <v>0</v>
      </c>
      <c r="E260" s="606">
        <v>500</v>
      </c>
      <c r="F260" s="578"/>
      <c r="G260" s="327" t="s">
        <v>2816</v>
      </c>
      <c r="H260" s="324">
        <v>1</v>
      </c>
    </row>
    <row r="261" spans="1:62" s="325" customFormat="1" ht="25.5" x14ac:dyDescent="0.2">
      <c r="A261" s="319" t="s">
        <v>3091</v>
      </c>
      <c r="B261" s="598" t="s">
        <v>2549</v>
      </c>
      <c r="C261" s="605">
        <v>44368</v>
      </c>
      <c r="D261" s="322">
        <v>0</v>
      </c>
      <c r="E261" s="606">
        <v>1000</v>
      </c>
      <c r="F261" s="578"/>
      <c r="G261" s="327" t="s">
        <v>2816</v>
      </c>
      <c r="H261" s="324">
        <v>1</v>
      </c>
    </row>
    <row r="262" spans="1:62" s="325" customFormat="1" ht="31.5" x14ac:dyDescent="0.2">
      <c r="A262" s="319" t="s">
        <v>3092</v>
      </c>
      <c r="B262" s="598" t="s">
        <v>2567</v>
      </c>
      <c r="C262" s="326">
        <v>42483</v>
      </c>
      <c r="D262" s="322">
        <v>563.21</v>
      </c>
      <c r="E262" s="322">
        <v>0</v>
      </c>
      <c r="F262" s="578" t="s">
        <v>2570</v>
      </c>
      <c r="G262" s="323" t="s">
        <v>2568</v>
      </c>
      <c r="H262" s="324">
        <v>1</v>
      </c>
      <c r="I262" s="318"/>
      <c r="J262" s="318"/>
      <c r="K262" s="318"/>
      <c r="L262" s="318"/>
      <c r="M262" s="318"/>
      <c r="N262" s="318"/>
      <c r="O262" s="318"/>
      <c r="P262" s="318"/>
      <c r="Q262" s="318"/>
      <c r="R262" s="318"/>
      <c r="S262" s="318"/>
      <c r="T262" s="318"/>
      <c r="U262" s="318"/>
      <c r="V262" s="318"/>
      <c r="W262" s="318"/>
      <c r="X262" s="318"/>
      <c r="Y262" s="318"/>
      <c r="Z262" s="318"/>
      <c r="AA262" s="318"/>
      <c r="AB262" s="318"/>
      <c r="AC262" s="318"/>
      <c r="AD262" s="318"/>
      <c r="AE262" s="318"/>
      <c r="AF262" s="318"/>
      <c r="AG262" s="318"/>
      <c r="AH262" s="318"/>
      <c r="AI262" s="318"/>
      <c r="AJ262" s="318"/>
      <c r="AK262" s="318"/>
      <c r="AL262" s="318"/>
      <c r="AM262" s="318"/>
      <c r="AN262" s="318"/>
      <c r="AO262" s="318"/>
      <c r="AP262" s="318"/>
      <c r="AQ262" s="318"/>
      <c r="AR262" s="318"/>
      <c r="AS262" s="318"/>
      <c r="AT262" s="318"/>
      <c r="AU262" s="318"/>
      <c r="AV262" s="318"/>
      <c r="AW262" s="318"/>
      <c r="AX262" s="318"/>
      <c r="AY262" s="318"/>
      <c r="AZ262" s="318"/>
      <c r="BA262" s="318"/>
      <c r="BB262" s="318"/>
      <c r="BC262" s="318"/>
      <c r="BD262" s="318"/>
      <c r="BE262" s="318"/>
      <c r="BF262" s="318"/>
      <c r="BG262" s="318"/>
      <c r="BH262" s="318"/>
      <c r="BI262" s="318"/>
      <c r="BJ262" s="318"/>
    </row>
    <row r="263" spans="1:62" s="325" customFormat="1" ht="21" x14ac:dyDescent="0.2">
      <c r="A263" s="319" t="s">
        <v>3093</v>
      </c>
      <c r="B263" s="598" t="s">
        <v>2567</v>
      </c>
      <c r="C263" s="326">
        <v>42548</v>
      </c>
      <c r="D263" s="322">
        <v>1945.61</v>
      </c>
      <c r="E263" s="322">
        <v>0</v>
      </c>
      <c r="F263" s="578" t="s">
        <v>2571</v>
      </c>
      <c r="G263" s="323" t="s">
        <v>2568</v>
      </c>
      <c r="H263" s="324">
        <v>1</v>
      </c>
      <c r="I263" s="318"/>
      <c r="J263" s="318"/>
      <c r="K263" s="318"/>
      <c r="L263" s="318"/>
      <c r="M263" s="318"/>
      <c r="N263" s="318"/>
      <c r="O263" s="318"/>
      <c r="P263" s="318"/>
      <c r="Q263" s="318"/>
      <c r="R263" s="318"/>
      <c r="S263" s="318"/>
      <c r="T263" s="318"/>
      <c r="U263" s="318"/>
      <c r="V263" s="318"/>
      <c r="W263" s="318"/>
      <c r="X263" s="318"/>
      <c r="Y263" s="318"/>
      <c r="Z263" s="318"/>
      <c r="AA263" s="318"/>
      <c r="AB263" s="318"/>
      <c r="AC263" s="318"/>
      <c r="AD263" s="318"/>
      <c r="AE263" s="318"/>
      <c r="AF263" s="318"/>
      <c r="AG263" s="318"/>
      <c r="AH263" s="318"/>
      <c r="AI263" s="318"/>
      <c r="AJ263" s="318"/>
      <c r="AK263" s="318"/>
      <c r="AL263" s="318"/>
      <c r="AM263" s="318"/>
      <c r="AN263" s="318"/>
      <c r="AO263" s="318"/>
      <c r="AP263" s="318"/>
      <c r="AQ263" s="318"/>
      <c r="AR263" s="318"/>
      <c r="AS263" s="318"/>
      <c r="AT263" s="318"/>
      <c r="AU263" s="318"/>
      <c r="AV263" s="318"/>
      <c r="AW263" s="318"/>
      <c r="AX263" s="318"/>
      <c r="AY263" s="318"/>
      <c r="AZ263" s="318"/>
      <c r="BA263" s="318"/>
      <c r="BB263" s="318"/>
      <c r="BC263" s="318"/>
      <c r="BD263" s="318"/>
      <c r="BE263" s="318"/>
      <c r="BF263" s="318"/>
      <c r="BG263" s="318"/>
      <c r="BH263" s="318"/>
      <c r="BI263" s="318"/>
      <c r="BJ263" s="318"/>
    </row>
    <row r="264" spans="1:62" s="325" customFormat="1" ht="94.5" x14ac:dyDescent="0.2">
      <c r="A264" s="319" t="s">
        <v>3094</v>
      </c>
      <c r="B264" s="598" t="s">
        <v>2567</v>
      </c>
      <c r="C264" s="326">
        <v>42562</v>
      </c>
      <c r="D264" s="322">
        <v>0</v>
      </c>
      <c r="E264" s="322">
        <v>0</v>
      </c>
      <c r="F264" s="578" t="s">
        <v>2572</v>
      </c>
      <c r="G264" s="323" t="s">
        <v>2573</v>
      </c>
      <c r="H264" s="324">
        <v>1</v>
      </c>
      <c r="I264" s="318"/>
      <c r="J264" s="318"/>
      <c r="K264" s="318"/>
      <c r="L264" s="318"/>
      <c r="M264" s="318"/>
      <c r="N264" s="318"/>
      <c r="O264" s="318"/>
      <c r="P264" s="318"/>
      <c r="Q264" s="318"/>
      <c r="R264" s="318"/>
      <c r="S264" s="318"/>
      <c r="T264" s="318"/>
      <c r="U264" s="318"/>
      <c r="V264" s="318"/>
      <c r="W264" s="318"/>
      <c r="X264" s="318"/>
      <c r="Y264" s="318"/>
      <c r="Z264" s="318"/>
      <c r="AA264" s="318"/>
      <c r="AB264" s="318"/>
      <c r="AC264" s="318"/>
      <c r="AD264" s="318"/>
      <c r="AE264" s="318"/>
      <c r="AF264" s="318"/>
      <c r="AG264" s="318"/>
      <c r="AH264" s="318"/>
      <c r="AI264" s="318"/>
      <c r="AJ264" s="318"/>
      <c r="AK264" s="318"/>
      <c r="AL264" s="318"/>
      <c r="AM264" s="318"/>
      <c r="AN264" s="318"/>
      <c r="AO264" s="318"/>
      <c r="AP264" s="318"/>
      <c r="AQ264" s="318"/>
      <c r="AR264" s="318"/>
      <c r="AS264" s="318"/>
      <c r="AT264" s="318"/>
      <c r="AU264" s="318"/>
      <c r="AV264" s="318"/>
      <c r="AW264" s="318"/>
      <c r="AX264" s="318"/>
      <c r="AY264" s="318"/>
      <c r="AZ264" s="318"/>
      <c r="BA264" s="318"/>
      <c r="BB264" s="318"/>
      <c r="BC264" s="318"/>
      <c r="BD264" s="318"/>
      <c r="BE264" s="318"/>
      <c r="BF264" s="318"/>
      <c r="BG264" s="318"/>
      <c r="BH264" s="318"/>
      <c r="BI264" s="318"/>
      <c r="BJ264" s="318"/>
    </row>
    <row r="265" spans="1:62" s="325" customFormat="1" ht="73.5" x14ac:dyDescent="0.2">
      <c r="A265" s="319" t="s">
        <v>3095</v>
      </c>
      <c r="B265" s="598" t="s">
        <v>2567</v>
      </c>
      <c r="C265" s="326">
        <v>42564</v>
      </c>
      <c r="D265" s="322">
        <v>15079.12</v>
      </c>
      <c r="E265" s="322">
        <v>9.0949470177292804E-13</v>
      </c>
      <c r="F265" s="578" t="s">
        <v>2574</v>
      </c>
      <c r="G265" s="323" t="s">
        <v>2568</v>
      </c>
      <c r="H265" s="324">
        <v>1</v>
      </c>
      <c r="I265" s="318"/>
      <c r="J265" s="318"/>
      <c r="K265" s="318"/>
      <c r="L265" s="318"/>
      <c r="M265" s="318"/>
      <c r="N265" s="318"/>
      <c r="O265" s="318"/>
      <c r="P265" s="318"/>
      <c r="Q265" s="318"/>
      <c r="R265" s="318"/>
      <c r="S265" s="318"/>
      <c r="T265" s="318"/>
      <c r="U265" s="318"/>
      <c r="V265" s="318"/>
      <c r="W265" s="318"/>
      <c r="X265" s="318"/>
      <c r="Y265" s="318"/>
      <c r="Z265" s="318"/>
      <c r="AA265" s="318"/>
      <c r="AB265" s="318"/>
      <c r="AC265" s="318"/>
      <c r="AD265" s="318"/>
      <c r="AE265" s="318"/>
      <c r="AF265" s="318"/>
      <c r="AG265" s="318"/>
      <c r="AH265" s="318"/>
      <c r="AI265" s="318"/>
      <c r="AJ265" s="318"/>
      <c r="AK265" s="318"/>
      <c r="AL265" s="318"/>
      <c r="AM265" s="318"/>
      <c r="AN265" s="318"/>
      <c r="AO265" s="318"/>
      <c r="AP265" s="318"/>
      <c r="AQ265" s="318"/>
      <c r="AR265" s="318"/>
      <c r="AS265" s="318"/>
      <c r="AT265" s="318"/>
      <c r="AU265" s="318"/>
      <c r="AV265" s="318"/>
      <c r="AW265" s="318"/>
      <c r="AX265" s="318"/>
      <c r="AY265" s="318"/>
      <c r="AZ265" s="318"/>
      <c r="BA265" s="318"/>
      <c r="BB265" s="318"/>
      <c r="BC265" s="318"/>
      <c r="BD265" s="318"/>
      <c r="BE265" s="318"/>
      <c r="BF265" s="318"/>
      <c r="BG265" s="318"/>
      <c r="BH265" s="318"/>
      <c r="BI265" s="318"/>
      <c r="BJ265" s="318"/>
    </row>
    <row r="266" spans="1:62" s="325" customFormat="1" ht="94.5" x14ac:dyDescent="0.2">
      <c r="A266" s="319" t="s">
        <v>3096</v>
      </c>
      <c r="B266" s="598" t="s">
        <v>2567</v>
      </c>
      <c r="C266" s="326">
        <v>42564</v>
      </c>
      <c r="D266" s="322">
        <v>0</v>
      </c>
      <c r="E266" s="322">
        <v>0</v>
      </c>
      <c r="F266" s="578" t="s">
        <v>2575</v>
      </c>
      <c r="G266" s="327" t="s">
        <v>2576</v>
      </c>
      <c r="H266" s="324">
        <v>1</v>
      </c>
    </row>
    <row r="267" spans="1:62" s="325" customFormat="1" ht="42" x14ac:dyDescent="0.2">
      <c r="A267" s="319" t="s">
        <v>3097</v>
      </c>
      <c r="B267" s="598" t="s">
        <v>2567</v>
      </c>
      <c r="C267" s="326">
        <v>42578</v>
      </c>
      <c r="D267" s="322">
        <v>0</v>
      </c>
      <c r="E267" s="322">
        <v>0</v>
      </c>
      <c r="F267" s="578" t="s">
        <v>2577</v>
      </c>
      <c r="G267" s="323" t="s">
        <v>2568</v>
      </c>
      <c r="H267" s="324">
        <v>1</v>
      </c>
    </row>
    <row r="268" spans="1:62" s="325" customFormat="1" ht="42" x14ac:dyDescent="0.2">
      <c r="A268" s="319" t="s">
        <v>3098</v>
      </c>
      <c r="B268" s="598" t="s">
        <v>2567</v>
      </c>
      <c r="C268" s="326">
        <v>42622</v>
      </c>
      <c r="D268" s="322">
        <v>530</v>
      </c>
      <c r="E268" s="322">
        <v>0</v>
      </c>
      <c r="F268" s="578" t="s">
        <v>2578</v>
      </c>
      <c r="G268" s="323" t="s">
        <v>2568</v>
      </c>
      <c r="H268" s="324">
        <v>1</v>
      </c>
    </row>
    <row r="269" spans="1:62" s="325" customFormat="1" ht="21" x14ac:dyDescent="0.2">
      <c r="A269" s="319" t="s">
        <v>3099</v>
      </c>
      <c r="B269" s="598" t="s">
        <v>2567</v>
      </c>
      <c r="C269" s="326">
        <v>42635</v>
      </c>
      <c r="D269" s="322">
        <v>2000</v>
      </c>
      <c r="E269" s="322">
        <v>0</v>
      </c>
      <c r="F269" s="578" t="s">
        <v>2579</v>
      </c>
      <c r="G269" s="323" t="s">
        <v>2568</v>
      </c>
      <c r="H269" s="324">
        <v>1</v>
      </c>
    </row>
    <row r="270" spans="1:62" s="325" customFormat="1" ht="31.5" x14ac:dyDescent="0.2">
      <c r="A270" s="319" t="s">
        <v>3100</v>
      </c>
      <c r="B270" s="598" t="s">
        <v>2567</v>
      </c>
      <c r="C270" s="326">
        <v>42646</v>
      </c>
      <c r="D270" s="322">
        <v>13160</v>
      </c>
      <c r="E270" s="322">
        <v>0</v>
      </c>
      <c r="F270" s="578" t="s">
        <v>2580</v>
      </c>
      <c r="G270" s="323" t="s">
        <v>2568</v>
      </c>
      <c r="H270" s="324">
        <v>1</v>
      </c>
    </row>
    <row r="271" spans="1:62" s="325" customFormat="1" ht="21" x14ac:dyDescent="0.2">
      <c r="A271" s="319" t="s">
        <v>3101</v>
      </c>
      <c r="B271" s="598" t="s">
        <v>2567</v>
      </c>
      <c r="C271" s="326">
        <v>42673</v>
      </c>
      <c r="D271" s="322">
        <v>2122.64</v>
      </c>
      <c r="E271" s="322">
        <v>0</v>
      </c>
      <c r="F271" s="578" t="s">
        <v>2581</v>
      </c>
      <c r="G271" s="323" t="s">
        <v>2568</v>
      </c>
      <c r="H271" s="324">
        <v>1</v>
      </c>
    </row>
    <row r="272" spans="1:62" s="325" customFormat="1" x14ac:dyDescent="0.2">
      <c r="A272" s="319" t="s">
        <v>3102</v>
      </c>
      <c r="B272" s="598" t="s">
        <v>2567</v>
      </c>
      <c r="C272" s="326">
        <v>42676</v>
      </c>
      <c r="D272" s="322">
        <v>999.99</v>
      </c>
      <c r="E272" s="322">
        <v>0</v>
      </c>
      <c r="F272" s="578" t="s">
        <v>4625</v>
      </c>
      <c r="G272" s="323" t="s">
        <v>2568</v>
      </c>
      <c r="H272" s="324">
        <v>1</v>
      </c>
    </row>
    <row r="273" spans="1:62" s="325" customFormat="1" x14ac:dyDescent="0.2">
      <c r="A273" s="319" t="s">
        <v>3103</v>
      </c>
      <c r="B273" s="598" t="s">
        <v>2567</v>
      </c>
      <c r="C273" s="320">
        <v>42691</v>
      </c>
      <c r="D273" s="321">
        <v>628</v>
      </c>
      <c r="E273" s="322">
        <v>0</v>
      </c>
      <c r="F273" s="578" t="s">
        <v>2569</v>
      </c>
      <c r="G273" s="323" t="s">
        <v>2568</v>
      </c>
      <c r="H273" s="324">
        <v>1</v>
      </c>
      <c r="I273" s="318"/>
      <c r="J273" s="318"/>
      <c r="K273" s="318"/>
      <c r="L273" s="318"/>
      <c r="M273" s="318"/>
      <c r="N273" s="318"/>
      <c r="O273" s="318"/>
      <c r="P273" s="318"/>
      <c r="Q273" s="318"/>
      <c r="R273" s="318"/>
      <c r="S273" s="318"/>
      <c r="T273" s="318"/>
      <c r="U273" s="318"/>
      <c r="V273" s="318"/>
      <c r="W273" s="318"/>
      <c r="X273" s="318"/>
      <c r="Y273" s="318"/>
      <c r="Z273" s="318"/>
      <c r="AA273" s="318"/>
      <c r="AB273" s="318"/>
      <c r="AC273" s="318"/>
      <c r="AD273" s="318"/>
      <c r="AE273" s="318"/>
      <c r="AF273" s="318"/>
      <c r="AG273" s="318"/>
      <c r="AH273" s="318"/>
      <c r="AI273" s="318"/>
      <c r="AJ273" s="318"/>
      <c r="AK273" s="318"/>
      <c r="AL273" s="318"/>
      <c r="AM273" s="318"/>
      <c r="AN273" s="318"/>
      <c r="AO273" s="318"/>
      <c r="AP273" s="318"/>
      <c r="AQ273" s="318"/>
      <c r="AR273" s="318"/>
      <c r="AS273" s="318"/>
      <c r="AT273" s="318"/>
      <c r="AU273" s="318"/>
      <c r="AV273" s="318"/>
      <c r="AW273" s="318"/>
      <c r="AX273" s="318"/>
      <c r="AY273" s="318"/>
      <c r="AZ273" s="318"/>
      <c r="BA273" s="318"/>
      <c r="BB273" s="318"/>
      <c r="BC273" s="318"/>
      <c r="BD273" s="318"/>
      <c r="BE273" s="318"/>
      <c r="BF273" s="318"/>
      <c r="BG273" s="318"/>
      <c r="BH273" s="318"/>
      <c r="BI273" s="318"/>
      <c r="BJ273" s="318"/>
    </row>
    <row r="274" spans="1:62" s="325" customFormat="1" ht="42" x14ac:dyDescent="0.2">
      <c r="A274" s="319" t="s">
        <v>3104</v>
      </c>
      <c r="B274" s="598" t="s">
        <v>2567</v>
      </c>
      <c r="C274" s="326">
        <v>42702</v>
      </c>
      <c r="D274" s="322">
        <v>6200</v>
      </c>
      <c r="E274" s="322">
        <v>0</v>
      </c>
      <c r="F274" s="578" t="s">
        <v>2582</v>
      </c>
      <c r="G274" s="323" t="s">
        <v>2568</v>
      </c>
      <c r="H274" s="324">
        <v>1</v>
      </c>
    </row>
    <row r="275" spans="1:62" s="325" customFormat="1" ht="52.5" x14ac:dyDescent="0.2">
      <c r="A275" s="319" t="s">
        <v>3105</v>
      </c>
      <c r="B275" s="598" t="s">
        <v>2567</v>
      </c>
      <c r="C275" s="326">
        <v>42704</v>
      </c>
      <c r="D275" s="322">
        <v>421.55</v>
      </c>
      <c r="E275" s="322">
        <v>0</v>
      </c>
      <c r="F275" s="578" t="s">
        <v>2583</v>
      </c>
      <c r="G275" s="323" t="s">
        <v>2568</v>
      </c>
      <c r="H275" s="324">
        <v>1</v>
      </c>
    </row>
    <row r="276" spans="1:62" s="325" customFormat="1" ht="136.5" x14ac:dyDescent="0.2">
      <c r="A276" s="319" t="s">
        <v>3106</v>
      </c>
      <c r="B276" s="598" t="s">
        <v>2567</v>
      </c>
      <c r="C276" s="326">
        <v>42709</v>
      </c>
      <c r="D276" s="322">
        <v>4037.09</v>
      </c>
      <c r="E276" s="322">
        <v>0</v>
      </c>
      <c r="F276" s="578" t="s">
        <v>2584</v>
      </c>
      <c r="G276" s="327" t="s">
        <v>2576</v>
      </c>
      <c r="H276" s="324">
        <v>1</v>
      </c>
    </row>
    <row r="277" spans="1:62" s="325" customFormat="1" ht="42" x14ac:dyDescent="0.2">
      <c r="A277" s="319" t="s">
        <v>3107</v>
      </c>
      <c r="B277" s="598" t="s">
        <v>2567</v>
      </c>
      <c r="C277" s="326">
        <v>42748</v>
      </c>
      <c r="D277" s="322">
        <v>0</v>
      </c>
      <c r="E277" s="322">
        <v>0</v>
      </c>
      <c r="F277" s="578" t="s">
        <v>2585</v>
      </c>
      <c r="G277" s="327" t="s">
        <v>2576</v>
      </c>
      <c r="H277" s="324">
        <v>1</v>
      </c>
    </row>
    <row r="278" spans="1:62" s="325" customFormat="1" ht="31.5" x14ac:dyDescent="0.2">
      <c r="A278" s="319" t="s">
        <v>3108</v>
      </c>
      <c r="B278" s="598" t="s">
        <v>2567</v>
      </c>
      <c r="C278" s="326">
        <v>42750</v>
      </c>
      <c r="D278" s="322">
        <v>183.11</v>
      </c>
      <c r="E278" s="322">
        <v>0</v>
      </c>
      <c r="F278" s="578" t="s">
        <v>2586</v>
      </c>
      <c r="G278" s="323" t="s">
        <v>2568</v>
      </c>
      <c r="H278" s="324">
        <v>1</v>
      </c>
    </row>
    <row r="279" spans="1:62" s="325" customFormat="1" ht="42" x14ac:dyDescent="0.2">
      <c r="A279" s="319" t="s">
        <v>3109</v>
      </c>
      <c r="B279" s="598" t="s">
        <v>2567</v>
      </c>
      <c r="C279" s="326">
        <v>42761</v>
      </c>
      <c r="D279" s="322">
        <v>303.89999999999998</v>
      </c>
      <c r="E279" s="322">
        <v>0</v>
      </c>
      <c r="F279" s="578" t="s">
        <v>2587</v>
      </c>
      <c r="G279" s="323" t="s">
        <v>2568</v>
      </c>
      <c r="H279" s="324">
        <v>1</v>
      </c>
    </row>
    <row r="280" spans="1:62" s="325" customFormat="1" x14ac:dyDescent="0.2">
      <c r="A280" s="319" t="s">
        <v>3110</v>
      </c>
      <c r="B280" s="598" t="s">
        <v>2567</v>
      </c>
      <c r="C280" s="326">
        <v>42765</v>
      </c>
      <c r="D280" s="322">
        <v>7626.44</v>
      </c>
      <c r="E280" s="322">
        <v>0</v>
      </c>
      <c r="F280" s="578" t="s">
        <v>2588</v>
      </c>
      <c r="G280" s="323" t="s">
        <v>2568</v>
      </c>
      <c r="H280" s="324">
        <v>1</v>
      </c>
    </row>
    <row r="281" spans="1:62" s="325" customFormat="1" ht="31.5" x14ac:dyDescent="0.2">
      <c r="A281" s="319" t="s">
        <v>3111</v>
      </c>
      <c r="B281" s="598" t="s">
        <v>2567</v>
      </c>
      <c r="C281" s="326">
        <v>42781</v>
      </c>
      <c r="D281" s="322">
        <v>560.39</v>
      </c>
      <c r="E281" s="322">
        <v>0</v>
      </c>
      <c r="F281" s="578" t="s">
        <v>2589</v>
      </c>
      <c r="G281" s="323" t="s">
        <v>2568</v>
      </c>
      <c r="H281" s="324">
        <v>1</v>
      </c>
    </row>
    <row r="282" spans="1:62" s="325" customFormat="1" ht="31.5" x14ac:dyDescent="0.2">
      <c r="A282" s="319" t="s">
        <v>3112</v>
      </c>
      <c r="B282" s="598" t="s">
        <v>2567</v>
      </c>
      <c r="C282" s="326">
        <v>42783</v>
      </c>
      <c r="D282" s="322">
        <v>327.07</v>
      </c>
      <c r="E282" s="322">
        <v>0</v>
      </c>
      <c r="F282" s="578" t="s">
        <v>2590</v>
      </c>
      <c r="G282" s="323" t="s">
        <v>2568</v>
      </c>
      <c r="H282" s="324">
        <v>1</v>
      </c>
    </row>
    <row r="283" spans="1:62" s="325" customFormat="1" ht="52.5" x14ac:dyDescent="0.2">
      <c r="A283" s="319" t="s">
        <v>3113</v>
      </c>
      <c r="B283" s="598" t="s">
        <v>2567</v>
      </c>
      <c r="C283" s="326">
        <v>42793</v>
      </c>
      <c r="D283" s="322">
        <v>905.92</v>
      </c>
      <c r="E283" s="322">
        <v>0</v>
      </c>
      <c r="F283" s="578" t="s">
        <v>2591</v>
      </c>
      <c r="G283" s="323" t="s">
        <v>2568</v>
      </c>
      <c r="H283" s="324">
        <v>1</v>
      </c>
    </row>
    <row r="284" spans="1:62" s="325" customFormat="1" x14ac:dyDescent="0.2">
      <c r="A284" s="319" t="s">
        <v>3114</v>
      </c>
      <c r="B284" s="598" t="s">
        <v>2567</v>
      </c>
      <c r="C284" s="326">
        <v>42838</v>
      </c>
      <c r="D284" s="322">
        <v>8291.7000000000007</v>
      </c>
      <c r="E284" s="322">
        <v>0</v>
      </c>
      <c r="F284" s="578" t="s">
        <v>2592</v>
      </c>
      <c r="G284" s="323" t="s">
        <v>2568</v>
      </c>
      <c r="H284" s="324">
        <v>1</v>
      </c>
    </row>
    <row r="285" spans="1:62" s="325" customFormat="1" ht="84" x14ac:dyDescent="0.2">
      <c r="A285" s="319" t="s">
        <v>3115</v>
      </c>
      <c r="B285" s="598" t="s">
        <v>2567</v>
      </c>
      <c r="C285" s="326">
        <v>42849</v>
      </c>
      <c r="D285" s="322">
        <v>0</v>
      </c>
      <c r="E285" s="322">
        <v>0</v>
      </c>
      <c r="F285" s="578" t="s">
        <v>2593</v>
      </c>
      <c r="G285" s="327" t="s">
        <v>2576</v>
      </c>
      <c r="H285" s="324">
        <v>1</v>
      </c>
    </row>
    <row r="286" spans="1:62" s="325" customFormat="1" ht="63" x14ac:dyDescent="0.2">
      <c r="A286" s="319" t="s">
        <v>3116</v>
      </c>
      <c r="B286" s="598" t="s">
        <v>2567</v>
      </c>
      <c r="C286" s="326">
        <v>42852</v>
      </c>
      <c r="D286" s="322">
        <v>557.72</v>
      </c>
      <c r="E286" s="322">
        <v>0</v>
      </c>
      <c r="F286" s="578" t="s">
        <v>2594</v>
      </c>
      <c r="G286" s="323" t="s">
        <v>2568</v>
      </c>
      <c r="H286" s="324">
        <v>1</v>
      </c>
    </row>
    <row r="287" spans="1:62" s="325" customFormat="1" ht="31.5" x14ac:dyDescent="0.2">
      <c r="A287" s="319" t="s">
        <v>3117</v>
      </c>
      <c r="B287" s="598" t="s">
        <v>2567</v>
      </c>
      <c r="C287" s="326">
        <v>42853</v>
      </c>
      <c r="D287" s="322">
        <v>636.71</v>
      </c>
      <c r="E287" s="322">
        <v>0</v>
      </c>
      <c r="F287" s="578" t="s">
        <v>2595</v>
      </c>
      <c r="G287" s="323" t="s">
        <v>2568</v>
      </c>
      <c r="H287" s="324">
        <v>1</v>
      </c>
    </row>
    <row r="288" spans="1:62" s="325" customFormat="1" ht="31.5" x14ac:dyDescent="0.2">
      <c r="A288" s="319" t="s">
        <v>3118</v>
      </c>
      <c r="B288" s="598" t="s">
        <v>2567</v>
      </c>
      <c r="C288" s="326">
        <v>42919</v>
      </c>
      <c r="D288" s="322">
        <v>200</v>
      </c>
      <c r="E288" s="322">
        <v>0</v>
      </c>
      <c r="F288" s="578" t="s">
        <v>2596</v>
      </c>
      <c r="G288" s="323" t="s">
        <v>2568</v>
      </c>
      <c r="H288" s="324">
        <v>1</v>
      </c>
    </row>
    <row r="289" spans="1:8" s="325" customFormat="1" ht="63" x14ac:dyDescent="0.2">
      <c r="A289" s="319" t="s">
        <v>3119</v>
      </c>
      <c r="B289" s="598" t="s">
        <v>2567</v>
      </c>
      <c r="C289" s="326">
        <v>42957</v>
      </c>
      <c r="D289" s="322">
        <v>3212.17</v>
      </c>
      <c r="E289" s="322">
        <v>0</v>
      </c>
      <c r="F289" s="578" t="s">
        <v>2597</v>
      </c>
      <c r="G289" s="323" t="s">
        <v>2568</v>
      </c>
      <c r="H289" s="324">
        <v>1</v>
      </c>
    </row>
    <row r="290" spans="1:8" s="325" customFormat="1" ht="30.75" customHeight="1" x14ac:dyDescent="0.2">
      <c r="A290" s="319" t="s">
        <v>3120</v>
      </c>
      <c r="B290" s="598" t="s">
        <v>2567</v>
      </c>
      <c r="C290" s="326">
        <v>42975</v>
      </c>
      <c r="D290" s="322">
        <v>0</v>
      </c>
      <c r="E290" s="322">
        <v>0</v>
      </c>
      <c r="F290" s="578" t="s">
        <v>2598</v>
      </c>
      <c r="G290" s="327" t="s">
        <v>2576</v>
      </c>
      <c r="H290" s="324">
        <v>1</v>
      </c>
    </row>
    <row r="291" spans="1:8" s="325" customFormat="1" ht="42" x14ac:dyDescent="0.2">
      <c r="A291" s="319" t="s">
        <v>3121</v>
      </c>
      <c r="B291" s="598" t="s">
        <v>2567</v>
      </c>
      <c r="C291" s="326">
        <v>42993</v>
      </c>
      <c r="D291" s="322">
        <v>557.92999999999995</v>
      </c>
      <c r="E291" s="322">
        <v>0</v>
      </c>
      <c r="F291" s="578" t="s">
        <v>2599</v>
      </c>
      <c r="G291" s="323" t="s">
        <v>2568</v>
      </c>
      <c r="H291" s="324">
        <v>1</v>
      </c>
    </row>
    <row r="292" spans="1:8" s="325" customFormat="1" ht="84" x14ac:dyDescent="0.2">
      <c r="A292" s="319" t="s">
        <v>3122</v>
      </c>
      <c r="B292" s="598" t="s">
        <v>2567</v>
      </c>
      <c r="C292" s="326">
        <v>43005</v>
      </c>
      <c r="D292" s="322">
        <v>500</v>
      </c>
      <c r="E292" s="322">
        <v>0</v>
      </c>
      <c r="F292" s="578" t="s">
        <v>2600</v>
      </c>
      <c r="G292" s="327" t="s">
        <v>2576</v>
      </c>
      <c r="H292" s="324">
        <v>1</v>
      </c>
    </row>
    <row r="293" spans="1:8" s="325" customFormat="1" ht="31.5" x14ac:dyDescent="0.2">
      <c r="A293" s="319" t="s">
        <v>3123</v>
      </c>
      <c r="B293" s="598" t="s">
        <v>2567</v>
      </c>
      <c r="C293" s="326">
        <v>43011</v>
      </c>
      <c r="D293" s="322">
        <v>1688.91</v>
      </c>
      <c r="E293" s="322">
        <v>0</v>
      </c>
      <c r="F293" s="578" t="s">
        <v>2601</v>
      </c>
      <c r="G293" s="323" t="s">
        <v>2568</v>
      </c>
      <c r="H293" s="324">
        <v>1</v>
      </c>
    </row>
    <row r="294" spans="1:8" s="325" customFormat="1" ht="21" x14ac:dyDescent="0.2">
      <c r="A294" s="319" t="s">
        <v>3124</v>
      </c>
      <c r="B294" s="598" t="s">
        <v>2567</v>
      </c>
      <c r="C294" s="326">
        <v>43014</v>
      </c>
      <c r="D294" s="322">
        <v>1801</v>
      </c>
      <c r="E294" s="322">
        <v>0</v>
      </c>
      <c r="F294" s="578" t="s">
        <v>2602</v>
      </c>
      <c r="G294" s="323" t="s">
        <v>2568</v>
      </c>
      <c r="H294" s="324">
        <v>1</v>
      </c>
    </row>
    <row r="295" spans="1:8" s="325" customFormat="1" ht="21" x14ac:dyDescent="0.2">
      <c r="A295" s="319" t="s">
        <v>3125</v>
      </c>
      <c r="B295" s="598" t="s">
        <v>2567</v>
      </c>
      <c r="C295" s="326">
        <v>43048</v>
      </c>
      <c r="D295" s="322">
        <v>4192.91</v>
      </c>
      <c r="E295" s="322">
        <v>0</v>
      </c>
      <c r="F295" s="578" t="s">
        <v>2603</v>
      </c>
      <c r="G295" s="323" t="s">
        <v>2568</v>
      </c>
      <c r="H295" s="324">
        <v>1</v>
      </c>
    </row>
    <row r="296" spans="1:8" s="325" customFormat="1" ht="42" x14ac:dyDescent="0.2">
      <c r="A296" s="319" t="s">
        <v>3126</v>
      </c>
      <c r="B296" s="598" t="s">
        <v>2567</v>
      </c>
      <c r="C296" s="326">
        <v>43049</v>
      </c>
      <c r="D296" s="322">
        <v>2686.26</v>
      </c>
      <c r="E296" s="322">
        <v>0</v>
      </c>
      <c r="F296" s="578" t="s">
        <v>2604</v>
      </c>
      <c r="G296" s="323" t="s">
        <v>2568</v>
      </c>
      <c r="H296" s="324">
        <v>1</v>
      </c>
    </row>
    <row r="297" spans="1:8" s="325" customFormat="1" ht="31.5" x14ac:dyDescent="0.2">
      <c r="A297" s="319" t="s">
        <v>3127</v>
      </c>
      <c r="B297" s="598" t="s">
        <v>2567</v>
      </c>
      <c r="C297" s="326">
        <v>43083</v>
      </c>
      <c r="D297" s="322">
        <v>984</v>
      </c>
      <c r="E297" s="322">
        <v>0</v>
      </c>
      <c r="F297" s="578" t="s">
        <v>2605</v>
      </c>
      <c r="G297" s="323" t="s">
        <v>2568</v>
      </c>
      <c r="H297" s="324">
        <v>1</v>
      </c>
    </row>
    <row r="298" spans="1:8" s="325" customFormat="1" ht="52.5" x14ac:dyDescent="0.2">
      <c r="A298" s="319" t="s">
        <v>3128</v>
      </c>
      <c r="B298" s="598" t="s">
        <v>2567</v>
      </c>
      <c r="C298" s="326">
        <v>43090</v>
      </c>
      <c r="D298" s="322">
        <v>0</v>
      </c>
      <c r="E298" s="322">
        <v>0</v>
      </c>
      <c r="F298" s="578" t="s">
        <v>2606</v>
      </c>
      <c r="G298" s="327" t="s">
        <v>2576</v>
      </c>
      <c r="H298" s="324">
        <v>1</v>
      </c>
    </row>
    <row r="299" spans="1:8" s="325" customFormat="1" ht="31.5" x14ac:dyDescent="0.2">
      <c r="A299" s="319" t="s">
        <v>3129</v>
      </c>
      <c r="B299" s="598" t="s">
        <v>2567</v>
      </c>
      <c r="C299" s="326">
        <v>43095</v>
      </c>
      <c r="D299" s="322">
        <v>1901.49</v>
      </c>
      <c r="E299" s="322">
        <v>0</v>
      </c>
      <c r="F299" s="578" t="s">
        <v>2607</v>
      </c>
      <c r="G299" s="323" t="s">
        <v>2568</v>
      </c>
      <c r="H299" s="324">
        <v>1</v>
      </c>
    </row>
    <row r="300" spans="1:8" s="325" customFormat="1" x14ac:dyDescent="0.2">
      <c r="A300" s="319" t="s">
        <v>3130</v>
      </c>
      <c r="B300" s="598" t="s">
        <v>2567</v>
      </c>
      <c r="C300" s="326">
        <v>43108</v>
      </c>
      <c r="D300" s="322">
        <v>0</v>
      </c>
      <c r="E300" s="322">
        <v>0</v>
      </c>
      <c r="F300" s="578"/>
      <c r="G300" s="323" t="s">
        <v>2576</v>
      </c>
      <c r="H300" s="324">
        <v>1</v>
      </c>
    </row>
    <row r="301" spans="1:8" s="325" customFormat="1" ht="31.5" x14ac:dyDescent="0.2">
      <c r="A301" s="319" t="s">
        <v>3131</v>
      </c>
      <c r="B301" s="598" t="s">
        <v>2567</v>
      </c>
      <c r="C301" s="326">
        <v>43108</v>
      </c>
      <c r="D301" s="322">
        <v>326.55</v>
      </c>
      <c r="E301" s="322">
        <v>0</v>
      </c>
      <c r="F301" s="578" t="s">
        <v>2596</v>
      </c>
      <c r="G301" s="323" t="s">
        <v>2568</v>
      </c>
      <c r="H301" s="324">
        <v>1</v>
      </c>
    </row>
    <row r="302" spans="1:8" s="325" customFormat="1" ht="31.5" x14ac:dyDescent="0.2">
      <c r="A302" s="319" t="s">
        <v>3132</v>
      </c>
      <c r="B302" s="598" t="s">
        <v>2567</v>
      </c>
      <c r="C302" s="326">
        <v>43157</v>
      </c>
      <c r="D302" s="322">
        <v>3335</v>
      </c>
      <c r="E302" s="322">
        <v>0</v>
      </c>
      <c r="F302" s="578" t="s">
        <v>2608</v>
      </c>
      <c r="G302" s="323" t="s">
        <v>2568</v>
      </c>
      <c r="H302" s="324">
        <v>1</v>
      </c>
    </row>
    <row r="303" spans="1:8" s="325" customFormat="1" ht="31.5" x14ac:dyDescent="0.2">
      <c r="A303" s="319" t="s">
        <v>3133</v>
      </c>
      <c r="B303" s="598" t="s">
        <v>2567</v>
      </c>
      <c r="C303" s="326">
        <v>43190</v>
      </c>
      <c r="D303" s="322">
        <v>0</v>
      </c>
      <c r="E303" s="322">
        <v>0</v>
      </c>
      <c r="F303" s="578" t="s">
        <v>2609</v>
      </c>
      <c r="G303" s="327" t="s">
        <v>2576</v>
      </c>
      <c r="H303" s="324">
        <v>1</v>
      </c>
    </row>
    <row r="304" spans="1:8" s="325" customFormat="1" ht="31.5" x14ac:dyDescent="0.2">
      <c r="A304" s="319" t="s">
        <v>3134</v>
      </c>
      <c r="B304" s="598" t="s">
        <v>2567</v>
      </c>
      <c r="C304" s="326">
        <v>43195</v>
      </c>
      <c r="D304" s="322">
        <v>7047.62</v>
      </c>
      <c r="E304" s="322">
        <v>0</v>
      </c>
      <c r="F304" s="578" t="s">
        <v>2610</v>
      </c>
      <c r="G304" s="327" t="s">
        <v>2576</v>
      </c>
      <c r="H304" s="324">
        <v>1</v>
      </c>
    </row>
    <row r="305" spans="1:8" s="325" customFormat="1" ht="21" x14ac:dyDescent="0.2">
      <c r="A305" s="319" t="s">
        <v>3135</v>
      </c>
      <c r="B305" s="598" t="s">
        <v>2567</v>
      </c>
      <c r="C305" s="326">
        <v>43207</v>
      </c>
      <c r="D305" s="322">
        <v>582.16</v>
      </c>
      <c r="E305" s="322">
        <v>0</v>
      </c>
      <c r="F305" s="578" t="s">
        <v>2611</v>
      </c>
      <c r="G305" s="323" t="s">
        <v>2568</v>
      </c>
      <c r="H305" s="324">
        <v>1</v>
      </c>
    </row>
    <row r="306" spans="1:8" s="325" customFormat="1" ht="31.5" x14ac:dyDescent="0.2">
      <c r="A306" s="319" t="s">
        <v>3136</v>
      </c>
      <c r="B306" s="598" t="s">
        <v>2567</v>
      </c>
      <c r="C306" s="326">
        <v>43207</v>
      </c>
      <c r="D306" s="322">
        <v>79.349999999999994</v>
      </c>
      <c r="E306" s="322">
        <v>0</v>
      </c>
      <c r="F306" s="578" t="s">
        <v>2612</v>
      </c>
      <c r="G306" s="323" t="s">
        <v>2568</v>
      </c>
      <c r="H306" s="324">
        <v>1</v>
      </c>
    </row>
    <row r="307" spans="1:8" s="325" customFormat="1" ht="42" x14ac:dyDescent="0.2">
      <c r="A307" s="319" t="s">
        <v>3137</v>
      </c>
      <c r="B307" s="598" t="s">
        <v>2567</v>
      </c>
      <c r="C307" s="326">
        <v>43220</v>
      </c>
      <c r="D307" s="322">
        <v>769.27</v>
      </c>
      <c r="E307" s="322">
        <v>0</v>
      </c>
      <c r="F307" s="578" t="s">
        <v>2613</v>
      </c>
      <c r="G307" s="323" t="s">
        <v>2568</v>
      </c>
      <c r="H307" s="324">
        <v>1</v>
      </c>
    </row>
    <row r="308" spans="1:8" s="325" customFormat="1" ht="73.5" x14ac:dyDescent="0.2">
      <c r="A308" s="319" t="s">
        <v>3138</v>
      </c>
      <c r="B308" s="598" t="s">
        <v>2567</v>
      </c>
      <c r="C308" s="326">
        <v>43229</v>
      </c>
      <c r="D308" s="322">
        <v>660.33</v>
      </c>
      <c r="E308" s="322">
        <v>0</v>
      </c>
      <c r="F308" s="578" t="s">
        <v>2614</v>
      </c>
      <c r="G308" s="323" t="s">
        <v>2568</v>
      </c>
      <c r="H308" s="324">
        <v>1</v>
      </c>
    </row>
    <row r="309" spans="1:8" s="325" customFormat="1" ht="63" x14ac:dyDescent="0.2">
      <c r="A309" s="319" t="s">
        <v>3139</v>
      </c>
      <c r="B309" s="598" t="s">
        <v>2567</v>
      </c>
      <c r="C309" s="326">
        <v>43248</v>
      </c>
      <c r="D309" s="322">
        <v>0</v>
      </c>
      <c r="E309" s="322">
        <v>0</v>
      </c>
      <c r="F309" s="578" t="s">
        <v>2615</v>
      </c>
      <c r="G309" s="327" t="s">
        <v>2573</v>
      </c>
      <c r="H309" s="324">
        <v>1</v>
      </c>
    </row>
    <row r="310" spans="1:8" s="325" customFormat="1" x14ac:dyDescent="0.2">
      <c r="A310" s="319" t="s">
        <v>3140</v>
      </c>
      <c r="B310" s="598" t="s">
        <v>2567</v>
      </c>
      <c r="C310" s="326">
        <v>43248</v>
      </c>
      <c r="D310" s="322">
        <v>582.16</v>
      </c>
      <c r="E310" s="322">
        <v>0</v>
      </c>
      <c r="F310" s="578"/>
      <c r="G310" s="323" t="s">
        <v>2568</v>
      </c>
      <c r="H310" s="324">
        <v>1</v>
      </c>
    </row>
    <row r="311" spans="1:8" s="325" customFormat="1" ht="52.5" x14ac:dyDescent="0.2">
      <c r="A311" s="319" t="s">
        <v>3141</v>
      </c>
      <c r="B311" s="598" t="s">
        <v>2567</v>
      </c>
      <c r="C311" s="326">
        <v>43249</v>
      </c>
      <c r="D311" s="322">
        <v>596.57000000000005</v>
      </c>
      <c r="E311" s="322">
        <v>0</v>
      </c>
      <c r="F311" s="578" t="s">
        <v>2616</v>
      </c>
      <c r="G311" s="323" t="s">
        <v>2568</v>
      </c>
      <c r="H311" s="324">
        <v>1</v>
      </c>
    </row>
    <row r="312" spans="1:8" s="325" customFormat="1" ht="31.5" x14ac:dyDescent="0.2">
      <c r="A312" s="319" t="s">
        <v>3142</v>
      </c>
      <c r="B312" s="598" t="s">
        <v>2567</v>
      </c>
      <c r="C312" s="326">
        <v>43249</v>
      </c>
      <c r="D312" s="322">
        <v>818.1</v>
      </c>
      <c r="E312" s="322">
        <v>0</v>
      </c>
      <c r="F312" s="578" t="s">
        <v>2617</v>
      </c>
      <c r="G312" s="323" t="s">
        <v>2568</v>
      </c>
      <c r="H312" s="324">
        <v>1</v>
      </c>
    </row>
    <row r="313" spans="1:8" s="325" customFormat="1" ht="52.5" x14ac:dyDescent="0.2">
      <c r="A313" s="319" t="s">
        <v>3143</v>
      </c>
      <c r="B313" s="598" t="s">
        <v>2567</v>
      </c>
      <c r="C313" s="326">
        <v>43251</v>
      </c>
      <c r="D313" s="322">
        <v>3162.06</v>
      </c>
      <c r="E313" s="322">
        <v>0</v>
      </c>
      <c r="F313" s="578" t="s">
        <v>2618</v>
      </c>
      <c r="G313" s="323" t="s">
        <v>2568</v>
      </c>
      <c r="H313" s="324">
        <v>1</v>
      </c>
    </row>
    <row r="314" spans="1:8" s="325" customFormat="1" ht="21" x14ac:dyDescent="0.2">
      <c r="A314" s="319" t="s">
        <v>3144</v>
      </c>
      <c r="B314" s="598" t="s">
        <v>2567</v>
      </c>
      <c r="C314" s="326">
        <v>43286</v>
      </c>
      <c r="D314" s="322">
        <v>3550</v>
      </c>
      <c r="E314" s="322">
        <v>0</v>
      </c>
      <c r="F314" s="578" t="s">
        <v>2619</v>
      </c>
      <c r="G314" s="323" t="s">
        <v>2568</v>
      </c>
      <c r="H314" s="324">
        <v>1</v>
      </c>
    </row>
    <row r="315" spans="1:8" s="325" customFormat="1" ht="31.5" x14ac:dyDescent="0.2">
      <c r="A315" s="319" t="s">
        <v>3145</v>
      </c>
      <c r="B315" s="598" t="s">
        <v>2567</v>
      </c>
      <c r="C315" s="326">
        <v>43311</v>
      </c>
      <c r="D315" s="322">
        <v>454.81</v>
      </c>
      <c r="E315" s="322">
        <v>0</v>
      </c>
      <c r="F315" s="578" t="s">
        <v>2620</v>
      </c>
      <c r="G315" s="323" t="s">
        <v>2568</v>
      </c>
      <c r="H315" s="324">
        <v>1</v>
      </c>
    </row>
    <row r="316" spans="1:8" s="325" customFormat="1" ht="42" x14ac:dyDescent="0.2">
      <c r="A316" s="319" t="s">
        <v>3146</v>
      </c>
      <c r="B316" s="598" t="s">
        <v>2567</v>
      </c>
      <c r="C316" s="326">
        <v>43315</v>
      </c>
      <c r="D316" s="322">
        <v>248.83</v>
      </c>
      <c r="E316" s="322">
        <v>0</v>
      </c>
      <c r="F316" s="578" t="s">
        <v>2621</v>
      </c>
      <c r="G316" s="323" t="s">
        <v>2568</v>
      </c>
      <c r="H316" s="324">
        <v>1</v>
      </c>
    </row>
    <row r="317" spans="1:8" s="325" customFormat="1" ht="21" x14ac:dyDescent="0.2">
      <c r="A317" s="319" t="s">
        <v>3147</v>
      </c>
      <c r="B317" s="598" t="s">
        <v>2567</v>
      </c>
      <c r="C317" s="326">
        <v>43323</v>
      </c>
      <c r="D317" s="322">
        <v>0</v>
      </c>
      <c r="E317" s="322">
        <v>25000</v>
      </c>
      <c r="F317" s="578" t="s">
        <v>4606</v>
      </c>
      <c r="G317" s="323" t="s">
        <v>2816</v>
      </c>
      <c r="H317" s="324">
        <v>1</v>
      </c>
    </row>
    <row r="318" spans="1:8" s="325" customFormat="1" ht="21" x14ac:dyDescent="0.2">
      <c r="A318" s="319" t="s">
        <v>3148</v>
      </c>
      <c r="B318" s="598" t="s">
        <v>2567</v>
      </c>
      <c r="C318" s="326">
        <v>43344</v>
      </c>
      <c r="D318" s="322">
        <v>1398.49</v>
      </c>
      <c r="E318" s="322">
        <v>0</v>
      </c>
      <c r="F318" s="578" t="s">
        <v>2622</v>
      </c>
      <c r="G318" s="327" t="s">
        <v>2568</v>
      </c>
      <c r="H318" s="324">
        <v>1</v>
      </c>
    </row>
    <row r="319" spans="1:8" s="325" customFormat="1" ht="52.5" x14ac:dyDescent="0.2">
      <c r="A319" s="319" t="s">
        <v>3149</v>
      </c>
      <c r="B319" s="598" t="s">
        <v>2567</v>
      </c>
      <c r="C319" s="326">
        <v>43347</v>
      </c>
      <c r="D319" s="322">
        <v>0</v>
      </c>
      <c r="E319" s="322">
        <v>0</v>
      </c>
      <c r="F319" s="578" t="s">
        <v>2623</v>
      </c>
      <c r="G319" s="327" t="s">
        <v>2576</v>
      </c>
      <c r="H319" s="324">
        <v>1</v>
      </c>
    </row>
    <row r="320" spans="1:8" s="325" customFormat="1" ht="31.5" x14ac:dyDescent="0.2">
      <c r="A320" s="319" t="s">
        <v>3150</v>
      </c>
      <c r="B320" s="598" t="s">
        <v>2567</v>
      </c>
      <c r="C320" s="326">
        <v>43359</v>
      </c>
      <c r="D320" s="322">
        <v>363.55</v>
      </c>
      <c r="E320" s="322">
        <v>0</v>
      </c>
      <c r="F320" s="578" t="s">
        <v>2624</v>
      </c>
      <c r="G320" s="323" t="s">
        <v>2568</v>
      </c>
      <c r="H320" s="324">
        <v>1</v>
      </c>
    </row>
    <row r="321" spans="1:8" s="325" customFormat="1" x14ac:dyDescent="0.2">
      <c r="A321" s="319" t="s">
        <v>3151</v>
      </c>
      <c r="B321" s="598" t="s">
        <v>2567</v>
      </c>
      <c r="C321" s="326">
        <v>43361</v>
      </c>
      <c r="D321" s="322">
        <v>9025.33</v>
      </c>
      <c r="E321" s="322">
        <v>4.5474735088646402E-13</v>
      </c>
      <c r="F321" s="578" t="s">
        <v>2625</v>
      </c>
      <c r="G321" s="323" t="s">
        <v>2568</v>
      </c>
      <c r="H321" s="324">
        <v>1</v>
      </c>
    </row>
    <row r="322" spans="1:8" s="325" customFormat="1" ht="21" x14ac:dyDescent="0.2">
      <c r="A322" s="319" t="s">
        <v>3152</v>
      </c>
      <c r="B322" s="598" t="s">
        <v>2567</v>
      </c>
      <c r="C322" s="326">
        <v>43383</v>
      </c>
      <c r="D322" s="322">
        <v>727.5</v>
      </c>
      <c r="E322" s="322">
        <v>0</v>
      </c>
      <c r="F322" s="578" t="s">
        <v>4607</v>
      </c>
      <c r="G322" s="323" t="s">
        <v>2568</v>
      </c>
      <c r="H322" s="324">
        <v>1</v>
      </c>
    </row>
    <row r="323" spans="1:8" s="325" customFormat="1" ht="21" x14ac:dyDescent="0.2">
      <c r="A323" s="319" t="s">
        <v>3153</v>
      </c>
      <c r="B323" s="598" t="s">
        <v>2567</v>
      </c>
      <c r="C323" s="326">
        <v>43392</v>
      </c>
      <c r="D323" s="322">
        <v>307.43</v>
      </c>
      <c r="E323" s="322">
        <v>0</v>
      </c>
      <c r="F323" s="578" t="s">
        <v>2626</v>
      </c>
      <c r="G323" s="323" t="s">
        <v>2568</v>
      </c>
      <c r="H323" s="324">
        <v>1</v>
      </c>
    </row>
    <row r="324" spans="1:8" s="325" customFormat="1" ht="42" x14ac:dyDescent="0.2">
      <c r="A324" s="319" t="s">
        <v>3154</v>
      </c>
      <c r="B324" s="598" t="s">
        <v>2567</v>
      </c>
      <c r="C324" s="326">
        <v>43395</v>
      </c>
      <c r="D324" s="322">
        <v>107.99</v>
      </c>
      <c r="E324" s="322">
        <v>0</v>
      </c>
      <c r="F324" s="578" t="s">
        <v>2628</v>
      </c>
      <c r="G324" s="323" t="s">
        <v>2568</v>
      </c>
      <c r="H324" s="324">
        <v>1</v>
      </c>
    </row>
    <row r="325" spans="1:8" s="325" customFormat="1" ht="52.5" x14ac:dyDescent="0.2">
      <c r="A325" s="319" t="s">
        <v>3155</v>
      </c>
      <c r="B325" s="598" t="s">
        <v>2567</v>
      </c>
      <c r="C325" s="326">
        <v>43402</v>
      </c>
      <c r="D325" s="322">
        <v>179.74</v>
      </c>
      <c r="E325" s="322">
        <v>0</v>
      </c>
      <c r="F325" s="578" t="s">
        <v>2629</v>
      </c>
      <c r="G325" s="323" t="s">
        <v>2568</v>
      </c>
      <c r="H325" s="324">
        <v>1</v>
      </c>
    </row>
    <row r="326" spans="1:8" s="325" customFormat="1" ht="42" x14ac:dyDescent="0.2">
      <c r="A326" s="319" t="s">
        <v>3156</v>
      </c>
      <c r="B326" s="598" t="s">
        <v>2567</v>
      </c>
      <c r="C326" s="326">
        <v>43418</v>
      </c>
      <c r="D326" s="322">
        <v>1810</v>
      </c>
      <c r="E326" s="322">
        <v>0</v>
      </c>
      <c r="F326" s="578" t="s">
        <v>2630</v>
      </c>
      <c r="G326" s="323" t="s">
        <v>2568</v>
      </c>
      <c r="H326" s="324">
        <v>1</v>
      </c>
    </row>
    <row r="327" spans="1:8" s="325" customFormat="1" ht="21" x14ac:dyDescent="0.2">
      <c r="A327" s="319" t="s">
        <v>3157</v>
      </c>
      <c r="B327" s="598" t="s">
        <v>2567</v>
      </c>
      <c r="C327" s="326">
        <v>43444</v>
      </c>
      <c r="D327" s="322">
        <v>403.46</v>
      </c>
      <c r="E327" s="322">
        <v>0</v>
      </c>
      <c r="F327" s="578" t="s">
        <v>2631</v>
      </c>
      <c r="G327" s="323" t="s">
        <v>2568</v>
      </c>
      <c r="H327" s="324">
        <v>1</v>
      </c>
    </row>
    <row r="328" spans="1:8" s="325" customFormat="1" ht="42" x14ac:dyDescent="0.2">
      <c r="A328" s="319" t="s">
        <v>3158</v>
      </c>
      <c r="B328" s="598" t="s">
        <v>2567</v>
      </c>
      <c r="C328" s="326">
        <v>43454</v>
      </c>
      <c r="D328" s="322">
        <v>0</v>
      </c>
      <c r="E328" s="322">
        <v>0</v>
      </c>
      <c r="F328" s="578" t="s">
        <v>2632</v>
      </c>
      <c r="G328" s="323" t="s">
        <v>2568</v>
      </c>
      <c r="H328" s="324">
        <v>1</v>
      </c>
    </row>
    <row r="329" spans="1:8" s="325" customFormat="1" ht="63" x14ac:dyDescent="0.2">
      <c r="A329" s="319" t="s">
        <v>3159</v>
      </c>
      <c r="B329" s="598" t="s">
        <v>2567</v>
      </c>
      <c r="C329" s="326">
        <v>43461</v>
      </c>
      <c r="D329" s="322">
        <v>663.28</v>
      </c>
      <c r="E329" s="322">
        <v>0</v>
      </c>
      <c r="F329" s="578" t="s">
        <v>2633</v>
      </c>
      <c r="G329" s="323" t="s">
        <v>2568</v>
      </c>
      <c r="H329" s="324">
        <v>1</v>
      </c>
    </row>
    <row r="330" spans="1:8" s="325" customFormat="1" x14ac:dyDescent="0.2">
      <c r="A330" s="319" t="s">
        <v>3160</v>
      </c>
      <c r="B330" s="598" t="s">
        <v>2567</v>
      </c>
      <c r="C330" s="326">
        <v>43461</v>
      </c>
      <c r="D330" s="322">
        <v>0</v>
      </c>
      <c r="E330" s="322">
        <v>0</v>
      </c>
      <c r="F330" s="578"/>
      <c r="G330" s="323" t="s">
        <v>2576</v>
      </c>
      <c r="H330" s="324">
        <v>1</v>
      </c>
    </row>
    <row r="331" spans="1:8" s="325" customFormat="1" ht="31.5" x14ac:dyDescent="0.2">
      <c r="A331" s="319" t="s">
        <v>3161</v>
      </c>
      <c r="B331" s="598" t="s">
        <v>2567</v>
      </c>
      <c r="C331" s="326">
        <v>43461</v>
      </c>
      <c r="D331" s="322">
        <v>0</v>
      </c>
      <c r="E331" s="322">
        <v>0</v>
      </c>
      <c r="F331" s="578" t="s">
        <v>2634</v>
      </c>
      <c r="G331" s="323" t="s">
        <v>2568</v>
      </c>
      <c r="H331" s="324">
        <v>1</v>
      </c>
    </row>
    <row r="332" spans="1:8" s="325" customFormat="1" x14ac:dyDescent="0.2">
      <c r="A332" s="319" t="s">
        <v>3162</v>
      </c>
      <c r="B332" s="598" t="s">
        <v>2567</v>
      </c>
      <c r="C332" s="326">
        <v>43467</v>
      </c>
      <c r="D332" s="322">
        <v>250</v>
      </c>
      <c r="E332" s="322">
        <v>0</v>
      </c>
      <c r="F332" s="578" t="s">
        <v>2635</v>
      </c>
      <c r="G332" s="323" t="s">
        <v>2568</v>
      </c>
      <c r="H332" s="324">
        <v>1</v>
      </c>
    </row>
    <row r="333" spans="1:8" s="325" customFormat="1" ht="31.5" x14ac:dyDescent="0.2">
      <c r="A333" s="319" t="s">
        <v>3163</v>
      </c>
      <c r="B333" s="598" t="s">
        <v>2567</v>
      </c>
      <c r="C333" s="326">
        <v>43475</v>
      </c>
      <c r="D333" s="322">
        <v>800</v>
      </c>
      <c r="E333" s="322">
        <v>0</v>
      </c>
      <c r="F333" s="578" t="s">
        <v>2636</v>
      </c>
      <c r="G333" s="323" t="s">
        <v>2568</v>
      </c>
      <c r="H333" s="324">
        <v>1</v>
      </c>
    </row>
    <row r="334" spans="1:8" s="325" customFormat="1" ht="94.5" x14ac:dyDescent="0.2">
      <c r="A334" s="319" t="s">
        <v>3164</v>
      </c>
      <c r="B334" s="598" t="s">
        <v>2567</v>
      </c>
      <c r="C334" s="326">
        <v>43479</v>
      </c>
      <c r="D334" s="322">
        <v>871.01</v>
      </c>
      <c r="E334" s="322">
        <v>0</v>
      </c>
      <c r="F334" s="578" t="s">
        <v>2637</v>
      </c>
      <c r="G334" s="323" t="s">
        <v>2568</v>
      </c>
      <c r="H334" s="324">
        <v>1</v>
      </c>
    </row>
    <row r="335" spans="1:8" s="325" customFormat="1" ht="25.5" x14ac:dyDescent="0.2">
      <c r="A335" s="319" t="s">
        <v>3165</v>
      </c>
      <c r="B335" s="598" t="s">
        <v>2567</v>
      </c>
      <c r="C335" s="326">
        <v>43480</v>
      </c>
      <c r="D335" s="322">
        <v>0</v>
      </c>
      <c r="E335" s="322">
        <v>10000</v>
      </c>
      <c r="F335" s="578" t="s">
        <v>2638</v>
      </c>
      <c r="G335" s="323" t="s">
        <v>2639</v>
      </c>
      <c r="H335" s="324">
        <v>1</v>
      </c>
    </row>
    <row r="336" spans="1:8" s="325" customFormat="1" ht="42" x14ac:dyDescent="0.2">
      <c r="A336" s="319" t="s">
        <v>3166</v>
      </c>
      <c r="B336" s="598" t="s">
        <v>2567</v>
      </c>
      <c r="C336" s="326">
        <v>43485</v>
      </c>
      <c r="D336" s="322">
        <v>618.51</v>
      </c>
      <c r="E336" s="322">
        <v>0</v>
      </c>
      <c r="F336" s="578" t="s">
        <v>2640</v>
      </c>
      <c r="G336" s="323" t="s">
        <v>2568</v>
      </c>
      <c r="H336" s="324">
        <v>1</v>
      </c>
    </row>
    <row r="337" spans="1:8" s="325" customFormat="1" ht="94.5" x14ac:dyDescent="0.2">
      <c r="A337" s="319" t="s">
        <v>3167</v>
      </c>
      <c r="B337" s="598" t="s">
        <v>2567</v>
      </c>
      <c r="C337" s="326">
        <v>43494</v>
      </c>
      <c r="D337" s="322">
        <v>1248.1600000000001</v>
      </c>
      <c r="E337" s="322">
        <v>0</v>
      </c>
      <c r="F337" s="578" t="s">
        <v>2641</v>
      </c>
      <c r="G337" s="323" t="s">
        <v>2568</v>
      </c>
      <c r="H337" s="324">
        <v>1</v>
      </c>
    </row>
    <row r="338" spans="1:8" s="325" customFormat="1" ht="31.5" x14ac:dyDescent="0.2">
      <c r="A338" s="319" t="s">
        <v>3168</v>
      </c>
      <c r="B338" s="598" t="s">
        <v>2567</v>
      </c>
      <c r="C338" s="326">
        <v>43503</v>
      </c>
      <c r="D338" s="322">
        <v>194.98</v>
      </c>
      <c r="E338" s="322">
        <v>0</v>
      </c>
      <c r="F338" s="578" t="s">
        <v>2642</v>
      </c>
      <c r="G338" s="323" t="s">
        <v>2568</v>
      </c>
      <c r="H338" s="324">
        <v>1</v>
      </c>
    </row>
    <row r="339" spans="1:8" s="325" customFormat="1" ht="42" x14ac:dyDescent="0.2">
      <c r="A339" s="319" t="s">
        <v>3169</v>
      </c>
      <c r="B339" s="598" t="s">
        <v>2567</v>
      </c>
      <c r="C339" s="326">
        <v>43529</v>
      </c>
      <c r="D339" s="322">
        <v>202.11</v>
      </c>
      <c r="E339" s="322">
        <v>0</v>
      </c>
      <c r="F339" s="578" t="s">
        <v>2643</v>
      </c>
      <c r="G339" s="323" t="s">
        <v>2568</v>
      </c>
      <c r="H339" s="324">
        <v>1</v>
      </c>
    </row>
    <row r="340" spans="1:8" s="325" customFormat="1" ht="52.5" x14ac:dyDescent="0.2">
      <c r="A340" s="319" t="s">
        <v>3170</v>
      </c>
      <c r="B340" s="598" t="s">
        <v>2567</v>
      </c>
      <c r="C340" s="326">
        <v>43533</v>
      </c>
      <c r="D340" s="322">
        <v>5692.99</v>
      </c>
      <c r="E340" s="322">
        <v>0</v>
      </c>
      <c r="F340" s="578" t="s">
        <v>2644</v>
      </c>
      <c r="G340" s="323" t="s">
        <v>2568</v>
      </c>
      <c r="H340" s="324">
        <v>1</v>
      </c>
    </row>
    <row r="341" spans="1:8" s="325" customFormat="1" ht="73.5" x14ac:dyDescent="0.2">
      <c r="A341" s="319" t="s">
        <v>3171</v>
      </c>
      <c r="B341" s="598" t="s">
        <v>2567</v>
      </c>
      <c r="C341" s="326">
        <v>43533</v>
      </c>
      <c r="D341" s="322">
        <v>0</v>
      </c>
      <c r="E341" s="322">
        <v>0</v>
      </c>
      <c r="F341" s="578" t="s">
        <v>2645</v>
      </c>
      <c r="G341" s="327" t="s">
        <v>2576</v>
      </c>
      <c r="H341" s="324">
        <v>1</v>
      </c>
    </row>
    <row r="342" spans="1:8" s="325" customFormat="1" ht="21" x14ac:dyDescent="0.2">
      <c r="A342" s="319" t="s">
        <v>3172</v>
      </c>
      <c r="B342" s="598" t="s">
        <v>2567</v>
      </c>
      <c r="C342" s="326">
        <v>43535</v>
      </c>
      <c r="D342" s="322">
        <v>260.69</v>
      </c>
      <c r="E342" s="322">
        <v>0</v>
      </c>
      <c r="F342" s="578" t="s">
        <v>2646</v>
      </c>
      <c r="G342" s="323" t="s">
        <v>2568</v>
      </c>
      <c r="H342" s="324">
        <v>1</v>
      </c>
    </row>
    <row r="343" spans="1:8" s="325" customFormat="1" ht="52.5" x14ac:dyDescent="0.2">
      <c r="A343" s="319" t="s">
        <v>3173</v>
      </c>
      <c r="B343" s="598" t="s">
        <v>2567</v>
      </c>
      <c r="C343" s="326">
        <v>43538</v>
      </c>
      <c r="D343" s="322">
        <v>294.99</v>
      </c>
      <c r="E343" s="322">
        <v>0</v>
      </c>
      <c r="F343" s="578" t="s">
        <v>2647</v>
      </c>
      <c r="G343" s="323" t="s">
        <v>2568</v>
      </c>
      <c r="H343" s="324">
        <v>1</v>
      </c>
    </row>
    <row r="344" spans="1:8" s="325" customFormat="1" ht="63" x14ac:dyDescent="0.2">
      <c r="A344" s="319" t="s">
        <v>3174</v>
      </c>
      <c r="B344" s="598" t="s">
        <v>2567</v>
      </c>
      <c r="C344" s="326">
        <v>43542</v>
      </c>
      <c r="D344" s="322">
        <v>1389.02</v>
      </c>
      <c r="E344" s="322">
        <v>0</v>
      </c>
      <c r="F344" s="578" t="s">
        <v>2648</v>
      </c>
      <c r="G344" s="323" t="s">
        <v>2568</v>
      </c>
      <c r="H344" s="324">
        <v>1</v>
      </c>
    </row>
    <row r="345" spans="1:8" s="325" customFormat="1" ht="42" x14ac:dyDescent="0.2">
      <c r="A345" s="319" t="s">
        <v>3175</v>
      </c>
      <c r="B345" s="598" t="s">
        <v>2567</v>
      </c>
      <c r="C345" s="326">
        <v>43548</v>
      </c>
      <c r="D345" s="322">
        <v>310.92</v>
      </c>
      <c r="E345" s="322">
        <v>0</v>
      </c>
      <c r="F345" s="578" t="s">
        <v>2649</v>
      </c>
      <c r="G345" s="323" t="s">
        <v>2568</v>
      </c>
      <c r="H345" s="324">
        <v>1</v>
      </c>
    </row>
    <row r="346" spans="1:8" s="325" customFormat="1" ht="63" x14ac:dyDescent="0.2">
      <c r="A346" s="319" t="s">
        <v>3176</v>
      </c>
      <c r="B346" s="598" t="s">
        <v>2567</v>
      </c>
      <c r="C346" s="326">
        <v>43549</v>
      </c>
      <c r="D346" s="322">
        <v>201</v>
      </c>
      <c r="E346" s="322">
        <v>0</v>
      </c>
      <c r="F346" s="578" t="s">
        <v>2650</v>
      </c>
      <c r="G346" s="323" t="s">
        <v>2568</v>
      </c>
      <c r="H346" s="324">
        <v>1</v>
      </c>
    </row>
    <row r="347" spans="1:8" s="325" customFormat="1" ht="42" x14ac:dyDescent="0.2">
      <c r="A347" s="319" t="s">
        <v>3177</v>
      </c>
      <c r="B347" s="598" t="s">
        <v>2567</v>
      </c>
      <c r="C347" s="326">
        <v>43550</v>
      </c>
      <c r="D347" s="322">
        <v>149.72999999999999</v>
      </c>
      <c r="E347" s="322">
        <v>0</v>
      </c>
      <c r="F347" s="578" t="s">
        <v>2651</v>
      </c>
      <c r="G347" s="323" t="s">
        <v>2568</v>
      </c>
      <c r="H347" s="324">
        <v>1</v>
      </c>
    </row>
    <row r="348" spans="1:8" s="325" customFormat="1" ht="42" x14ac:dyDescent="0.2">
      <c r="A348" s="319" t="s">
        <v>3178</v>
      </c>
      <c r="B348" s="598" t="s">
        <v>2567</v>
      </c>
      <c r="C348" s="326">
        <v>43584</v>
      </c>
      <c r="D348" s="322">
        <v>0</v>
      </c>
      <c r="E348" s="322">
        <v>0</v>
      </c>
      <c r="F348" s="578" t="s">
        <v>2652</v>
      </c>
      <c r="G348" s="327" t="s">
        <v>2576</v>
      </c>
      <c r="H348" s="324">
        <v>1</v>
      </c>
    </row>
    <row r="349" spans="1:8" s="325" customFormat="1" ht="21" x14ac:dyDescent="0.2">
      <c r="A349" s="319" t="s">
        <v>3179</v>
      </c>
      <c r="B349" s="598" t="s">
        <v>2567</v>
      </c>
      <c r="C349" s="326">
        <v>43588</v>
      </c>
      <c r="D349" s="322">
        <v>357.86</v>
      </c>
      <c r="E349" s="322">
        <v>0</v>
      </c>
      <c r="F349" s="578" t="s">
        <v>4608</v>
      </c>
      <c r="G349" s="327" t="s">
        <v>4609</v>
      </c>
      <c r="H349" s="324">
        <v>1</v>
      </c>
    </row>
    <row r="350" spans="1:8" s="325" customFormat="1" ht="42" x14ac:dyDescent="0.2">
      <c r="A350" s="319" t="s">
        <v>3180</v>
      </c>
      <c r="B350" s="598" t="s">
        <v>2567</v>
      </c>
      <c r="C350" s="326">
        <v>43591</v>
      </c>
      <c r="D350" s="322">
        <v>153.82</v>
      </c>
      <c r="E350" s="322">
        <v>0</v>
      </c>
      <c r="F350" s="578" t="s">
        <v>2653</v>
      </c>
      <c r="G350" s="323" t="s">
        <v>2568</v>
      </c>
      <c r="H350" s="324">
        <v>1</v>
      </c>
    </row>
    <row r="351" spans="1:8" s="325" customFormat="1" ht="42" x14ac:dyDescent="0.2">
      <c r="A351" s="319" t="s">
        <v>3181</v>
      </c>
      <c r="B351" s="598" t="s">
        <v>2567</v>
      </c>
      <c r="C351" s="326">
        <v>43591</v>
      </c>
      <c r="D351" s="322">
        <v>0</v>
      </c>
      <c r="E351" s="322">
        <v>0</v>
      </c>
      <c r="F351" s="578" t="s">
        <v>2654</v>
      </c>
      <c r="G351" s="323" t="s">
        <v>2576</v>
      </c>
      <c r="H351" s="324">
        <v>1</v>
      </c>
    </row>
    <row r="352" spans="1:8" s="325" customFormat="1" ht="42" x14ac:dyDescent="0.2">
      <c r="A352" s="319" t="s">
        <v>3182</v>
      </c>
      <c r="B352" s="598" t="s">
        <v>2567</v>
      </c>
      <c r="C352" s="326">
        <v>43601</v>
      </c>
      <c r="D352" s="322">
        <v>433.8</v>
      </c>
      <c r="E352" s="322">
        <v>0</v>
      </c>
      <c r="F352" s="578" t="s">
        <v>2655</v>
      </c>
      <c r="G352" s="323" t="s">
        <v>2568</v>
      </c>
      <c r="H352" s="324">
        <v>1</v>
      </c>
    </row>
    <row r="353" spans="1:8" s="325" customFormat="1" ht="42" x14ac:dyDescent="0.2">
      <c r="A353" s="319" t="s">
        <v>3183</v>
      </c>
      <c r="B353" s="598" t="s">
        <v>2567</v>
      </c>
      <c r="C353" s="326">
        <v>43601</v>
      </c>
      <c r="D353" s="322">
        <v>366.57</v>
      </c>
      <c r="E353" s="322">
        <v>0</v>
      </c>
      <c r="F353" s="578" t="s">
        <v>2656</v>
      </c>
      <c r="G353" s="323" t="s">
        <v>2568</v>
      </c>
      <c r="H353" s="324">
        <v>1</v>
      </c>
    </row>
    <row r="354" spans="1:8" s="325" customFormat="1" x14ac:dyDescent="0.2">
      <c r="A354" s="319" t="s">
        <v>3184</v>
      </c>
      <c r="B354" s="598" t="s">
        <v>2567</v>
      </c>
      <c r="C354" s="326">
        <v>43608</v>
      </c>
      <c r="D354" s="322">
        <v>927.46</v>
      </c>
      <c r="E354" s="322">
        <v>0</v>
      </c>
      <c r="F354" s="578" t="s">
        <v>2627</v>
      </c>
      <c r="G354" s="323" t="s">
        <v>2568</v>
      </c>
      <c r="H354" s="324">
        <v>1</v>
      </c>
    </row>
    <row r="355" spans="1:8" s="325" customFormat="1" ht="42" x14ac:dyDescent="0.2">
      <c r="A355" s="319" t="s">
        <v>3185</v>
      </c>
      <c r="B355" s="598" t="s">
        <v>2567</v>
      </c>
      <c r="C355" s="326">
        <v>43608</v>
      </c>
      <c r="D355" s="322">
        <v>64.989999999999995</v>
      </c>
      <c r="E355" s="322">
        <v>0</v>
      </c>
      <c r="F355" s="578" t="s">
        <v>2657</v>
      </c>
      <c r="G355" s="323" t="s">
        <v>2568</v>
      </c>
      <c r="H355" s="324">
        <v>1</v>
      </c>
    </row>
    <row r="356" spans="1:8" s="325" customFormat="1" ht="21" x14ac:dyDescent="0.2">
      <c r="A356" s="319" t="s">
        <v>3186</v>
      </c>
      <c r="B356" s="598" t="s">
        <v>2567</v>
      </c>
      <c r="C356" s="326">
        <v>43612</v>
      </c>
      <c r="D356" s="322">
        <v>392.61</v>
      </c>
      <c r="E356" s="322">
        <v>0</v>
      </c>
      <c r="F356" s="578" t="s">
        <v>2658</v>
      </c>
      <c r="G356" s="323" t="s">
        <v>2568</v>
      </c>
      <c r="H356" s="324">
        <v>1</v>
      </c>
    </row>
    <row r="357" spans="1:8" s="325" customFormat="1" ht="52.5" x14ac:dyDescent="0.2">
      <c r="A357" s="319" t="s">
        <v>3187</v>
      </c>
      <c r="B357" s="598" t="s">
        <v>2567</v>
      </c>
      <c r="C357" s="326">
        <v>43619</v>
      </c>
      <c r="D357" s="322">
        <v>218.77</v>
      </c>
      <c r="E357" s="322">
        <v>0</v>
      </c>
      <c r="F357" s="578" t="s">
        <v>2659</v>
      </c>
      <c r="G357" s="323" t="s">
        <v>2568</v>
      </c>
      <c r="H357" s="324">
        <v>1</v>
      </c>
    </row>
    <row r="358" spans="1:8" s="325" customFormat="1" ht="31.5" x14ac:dyDescent="0.2">
      <c r="A358" s="319" t="s">
        <v>3188</v>
      </c>
      <c r="B358" s="598" t="s">
        <v>2567</v>
      </c>
      <c r="C358" s="326">
        <v>43619</v>
      </c>
      <c r="D358" s="322">
        <v>1082.51</v>
      </c>
      <c r="E358" s="322">
        <v>0</v>
      </c>
      <c r="F358" s="578" t="s">
        <v>2660</v>
      </c>
      <c r="G358" s="323" t="s">
        <v>2568</v>
      </c>
      <c r="H358" s="324">
        <v>1</v>
      </c>
    </row>
    <row r="359" spans="1:8" s="325" customFormat="1" ht="21" x14ac:dyDescent="0.2">
      <c r="A359" s="319" t="s">
        <v>3189</v>
      </c>
      <c r="B359" s="598" t="s">
        <v>2567</v>
      </c>
      <c r="C359" s="326">
        <v>43648</v>
      </c>
      <c r="D359" s="322">
        <v>685.35</v>
      </c>
      <c r="E359" s="322">
        <v>0</v>
      </c>
      <c r="F359" s="578" t="s">
        <v>4610</v>
      </c>
      <c r="G359" s="323" t="s">
        <v>4609</v>
      </c>
      <c r="H359" s="324">
        <v>1</v>
      </c>
    </row>
    <row r="360" spans="1:8" s="325" customFormat="1" ht="21" x14ac:dyDescent="0.2">
      <c r="A360" s="319" t="s">
        <v>3190</v>
      </c>
      <c r="B360" s="598" t="s">
        <v>2567</v>
      </c>
      <c r="C360" s="326">
        <v>43656</v>
      </c>
      <c r="D360" s="322">
        <v>592</v>
      </c>
      <c r="E360" s="322">
        <v>0</v>
      </c>
      <c r="F360" s="578" t="s">
        <v>2661</v>
      </c>
      <c r="G360" s="323" t="s">
        <v>2568</v>
      </c>
      <c r="H360" s="324">
        <v>1</v>
      </c>
    </row>
    <row r="361" spans="1:8" s="325" customFormat="1" x14ac:dyDescent="0.2">
      <c r="A361" s="319" t="s">
        <v>3191</v>
      </c>
      <c r="B361" s="598" t="s">
        <v>2567</v>
      </c>
      <c r="C361" s="326">
        <v>43678</v>
      </c>
      <c r="D361" s="322">
        <v>490.34</v>
      </c>
      <c r="E361" s="322">
        <v>0</v>
      </c>
      <c r="F361" s="578" t="s">
        <v>2627</v>
      </c>
      <c r="G361" s="323" t="s">
        <v>2568</v>
      </c>
      <c r="H361" s="324">
        <v>1</v>
      </c>
    </row>
    <row r="362" spans="1:8" s="325" customFormat="1" ht="21" x14ac:dyDescent="0.2">
      <c r="A362" s="319" t="s">
        <v>3192</v>
      </c>
      <c r="B362" s="598" t="s">
        <v>2567</v>
      </c>
      <c r="C362" s="326">
        <v>43710</v>
      </c>
      <c r="D362" s="322">
        <v>336.51</v>
      </c>
      <c r="E362" s="322">
        <v>0</v>
      </c>
      <c r="F362" s="578" t="s">
        <v>4611</v>
      </c>
      <c r="G362" s="323" t="s">
        <v>2568</v>
      </c>
      <c r="H362" s="324">
        <v>1</v>
      </c>
    </row>
    <row r="363" spans="1:8" s="325" customFormat="1" x14ac:dyDescent="0.2">
      <c r="A363" s="319" t="s">
        <v>3193</v>
      </c>
      <c r="B363" s="598" t="s">
        <v>2567</v>
      </c>
      <c r="C363" s="326">
        <v>43714</v>
      </c>
      <c r="D363" s="322">
        <v>499.5</v>
      </c>
      <c r="E363" s="322">
        <v>0</v>
      </c>
      <c r="F363" s="578" t="s">
        <v>4612</v>
      </c>
      <c r="G363" s="323" t="s">
        <v>2568</v>
      </c>
      <c r="H363" s="324">
        <v>1</v>
      </c>
    </row>
    <row r="364" spans="1:8" s="325" customFormat="1" ht="21" x14ac:dyDescent="0.2">
      <c r="A364" s="319" t="s">
        <v>3194</v>
      </c>
      <c r="B364" s="598" t="s">
        <v>2567</v>
      </c>
      <c r="C364" s="326">
        <v>43718</v>
      </c>
      <c r="D364" s="322">
        <v>487.37</v>
      </c>
      <c r="E364" s="322">
        <v>0</v>
      </c>
      <c r="F364" s="578" t="s">
        <v>4613</v>
      </c>
      <c r="G364" s="323" t="s">
        <v>2568</v>
      </c>
      <c r="H364" s="324">
        <v>1</v>
      </c>
    </row>
    <row r="365" spans="1:8" s="325" customFormat="1" ht="31.5" x14ac:dyDescent="0.2">
      <c r="A365" s="319" t="s">
        <v>3195</v>
      </c>
      <c r="B365" s="598" t="s">
        <v>2567</v>
      </c>
      <c r="C365" s="326">
        <v>43724</v>
      </c>
      <c r="D365" s="644">
        <v>369</v>
      </c>
      <c r="E365" s="322">
        <v>0</v>
      </c>
      <c r="F365" s="578" t="s">
        <v>4614</v>
      </c>
      <c r="G365" s="323" t="s">
        <v>2568</v>
      </c>
      <c r="H365" s="324">
        <v>1</v>
      </c>
    </row>
    <row r="366" spans="1:8" s="325" customFormat="1" ht="21" x14ac:dyDescent="0.2">
      <c r="A366" s="319" t="s">
        <v>3196</v>
      </c>
      <c r="B366" s="598" t="s">
        <v>2567</v>
      </c>
      <c r="C366" s="326">
        <v>43731</v>
      </c>
      <c r="D366" s="644">
        <v>398.08</v>
      </c>
      <c r="E366" s="322">
        <v>0</v>
      </c>
      <c r="F366" s="578" t="s">
        <v>4606</v>
      </c>
      <c r="G366" s="323" t="s">
        <v>2568</v>
      </c>
      <c r="H366" s="324">
        <v>1</v>
      </c>
    </row>
    <row r="367" spans="1:8" s="325" customFormat="1" x14ac:dyDescent="0.2">
      <c r="A367" s="319" t="s">
        <v>3197</v>
      </c>
      <c r="B367" s="598" t="s">
        <v>2567</v>
      </c>
      <c r="C367" s="326">
        <v>43731</v>
      </c>
      <c r="D367" s="644">
        <v>0</v>
      </c>
      <c r="E367" s="322">
        <v>0</v>
      </c>
      <c r="F367" s="578" t="s">
        <v>4615</v>
      </c>
      <c r="G367" s="323" t="s">
        <v>2576</v>
      </c>
      <c r="H367" s="324">
        <v>1</v>
      </c>
    </row>
    <row r="368" spans="1:8" s="325" customFormat="1" ht="21" x14ac:dyDescent="0.2">
      <c r="A368" s="319" t="s">
        <v>3198</v>
      </c>
      <c r="B368" s="598" t="s">
        <v>2567</v>
      </c>
      <c r="C368" s="326">
        <v>43745</v>
      </c>
      <c r="D368" s="644">
        <v>0</v>
      </c>
      <c r="E368" s="322">
        <v>0</v>
      </c>
      <c r="F368" s="578" t="s">
        <v>4606</v>
      </c>
      <c r="G368" s="323" t="s">
        <v>2576</v>
      </c>
      <c r="H368" s="324">
        <v>1</v>
      </c>
    </row>
    <row r="369" spans="1:8" s="325" customFormat="1" x14ac:dyDescent="0.2">
      <c r="A369" s="319" t="s">
        <v>3199</v>
      </c>
      <c r="B369" s="598" t="s">
        <v>2567</v>
      </c>
      <c r="C369" s="326">
        <v>43755</v>
      </c>
      <c r="D369" s="644">
        <v>2576.86</v>
      </c>
      <c r="E369" s="322">
        <v>0</v>
      </c>
      <c r="F369" s="578" t="s">
        <v>4616</v>
      </c>
      <c r="G369" s="323" t="s">
        <v>2568</v>
      </c>
      <c r="H369" s="324">
        <v>1</v>
      </c>
    </row>
    <row r="370" spans="1:8" s="325" customFormat="1" x14ac:dyDescent="0.2">
      <c r="A370" s="319" t="s">
        <v>3200</v>
      </c>
      <c r="B370" s="598" t="s">
        <v>2567</v>
      </c>
      <c r="C370" s="326">
        <v>43757</v>
      </c>
      <c r="D370" s="644">
        <v>308.91000000000003</v>
      </c>
      <c r="E370" s="322">
        <v>0</v>
      </c>
      <c r="F370" s="578" t="s">
        <v>4617</v>
      </c>
      <c r="G370" s="323" t="s">
        <v>2568</v>
      </c>
      <c r="H370" s="324">
        <v>1</v>
      </c>
    </row>
    <row r="371" spans="1:8" s="325" customFormat="1" x14ac:dyDescent="0.2">
      <c r="A371" s="319" t="s">
        <v>3201</v>
      </c>
      <c r="B371" s="598" t="s">
        <v>2567</v>
      </c>
      <c r="C371" s="326">
        <v>43760</v>
      </c>
      <c r="D371" s="644">
        <v>20382.48</v>
      </c>
      <c r="E371" s="322">
        <v>0</v>
      </c>
      <c r="F371" s="578" t="s">
        <v>4617</v>
      </c>
      <c r="G371" s="323" t="s">
        <v>2568</v>
      </c>
      <c r="H371" s="324">
        <v>1</v>
      </c>
    </row>
    <row r="372" spans="1:8" s="325" customFormat="1" x14ac:dyDescent="0.2">
      <c r="A372" s="319" t="s">
        <v>3202</v>
      </c>
      <c r="B372" s="598" t="s">
        <v>2567</v>
      </c>
      <c r="C372" s="326">
        <v>43760</v>
      </c>
      <c r="D372" s="644">
        <v>448.11</v>
      </c>
      <c r="E372" s="322">
        <v>0</v>
      </c>
      <c r="F372" s="578" t="s">
        <v>4617</v>
      </c>
      <c r="G372" s="323" t="s">
        <v>2568</v>
      </c>
      <c r="H372" s="324">
        <v>1</v>
      </c>
    </row>
    <row r="373" spans="1:8" s="325" customFormat="1" ht="21" x14ac:dyDescent="0.2">
      <c r="A373" s="319" t="s">
        <v>3203</v>
      </c>
      <c r="B373" s="598" t="s">
        <v>2567</v>
      </c>
      <c r="C373" s="326">
        <v>43761</v>
      </c>
      <c r="D373" s="644">
        <v>6184.92</v>
      </c>
      <c r="E373" s="322">
        <v>0</v>
      </c>
      <c r="F373" s="578" t="s">
        <v>4606</v>
      </c>
      <c r="G373" s="323" t="s">
        <v>2568</v>
      </c>
      <c r="H373" s="324">
        <v>1</v>
      </c>
    </row>
    <row r="374" spans="1:8" s="325" customFormat="1" x14ac:dyDescent="0.2">
      <c r="A374" s="319" t="s">
        <v>3204</v>
      </c>
      <c r="B374" s="598" t="s">
        <v>2567</v>
      </c>
      <c r="C374" s="326">
        <v>43794</v>
      </c>
      <c r="D374" s="644">
        <v>358.92</v>
      </c>
      <c r="E374" s="322">
        <v>0</v>
      </c>
      <c r="F374" s="578" t="s">
        <v>4617</v>
      </c>
      <c r="G374" s="323" t="s">
        <v>2568</v>
      </c>
      <c r="H374" s="324">
        <v>1</v>
      </c>
    </row>
    <row r="375" spans="1:8" s="325" customFormat="1" x14ac:dyDescent="0.2">
      <c r="A375" s="319" t="s">
        <v>3205</v>
      </c>
      <c r="B375" s="598" t="s">
        <v>2567</v>
      </c>
      <c r="C375" s="326">
        <v>43819</v>
      </c>
      <c r="D375" s="644">
        <v>208.96</v>
      </c>
      <c r="E375" s="322">
        <v>0</v>
      </c>
      <c r="F375" s="578" t="s">
        <v>4617</v>
      </c>
      <c r="G375" s="323" t="s">
        <v>2568</v>
      </c>
      <c r="H375" s="324">
        <v>1</v>
      </c>
    </row>
    <row r="376" spans="1:8" s="325" customFormat="1" x14ac:dyDescent="0.2">
      <c r="A376" s="319" t="s">
        <v>3206</v>
      </c>
      <c r="B376" s="598" t="s">
        <v>2567</v>
      </c>
      <c r="C376" s="326">
        <v>43821</v>
      </c>
      <c r="D376" s="644">
        <v>2490.37</v>
      </c>
      <c r="E376" s="322">
        <v>0</v>
      </c>
      <c r="F376" s="578" t="s">
        <v>2627</v>
      </c>
      <c r="G376" s="323" t="s">
        <v>2568</v>
      </c>
      <c r="H376" s="324">
        <v>1</v>
      </c>
    </row>
    <row r="377" spans="1:8" s="325" customFormat="1" ht="31.5" x14ac:dyDescent="0.2">
      <c r="A377" s="319" t="s">
        <v>3207</v>
      </c>
      <c r="B377" s="598" t="s">
        <v>2567</v>
      </c>
      <c r="C377" s="595">
        <v>43840</v>
      </c>
      <c r="D377" s="642">
        <v>129.99</v>
      </c>
      <c r="E377" s="642">
        <v>0</v>
      </c>
      <c r="F377" s="578" t="s">
        <v>2849</v>
      </c>
      <c r="G377" s="323" t="s">
        <v>2568</v>
      </c>
      <c r="H377" s="324">
        <v>1</v>
      </c>
    </row>
    <row r="378" spans="1:8" s="325" customFormat="1" ht="21" x14ac:dyDescent="0.2">
      <c r="A378" s="319" t="s">
        <v>3208</v>
      </c>
      <c r="B378" s="598" t="s">
        <v>2567</v>
      </c>
      <c r="C378" s="602">
        <v>43853</v>
      </c>
      <c r="D378" s="606">
        <v>1997</v>
      </c>
      <c r="E378" s="322">
        <v>0</v>
      </c>
      <c r="F378" s="578" t="s">
        <v>4618</v>
      </c>
      <c r="G378" s="323" t="s">
        <v>2568</v>
      </c>
      <c r="H378" s="324">
        <v>1</v>
      </c>
    </row>
    <row r="379" spans="1:8" s="325" customFormat="1" ht="31.5" x14ac:dyDescent="0.2">
      <c r="A379" s="319" t="s">
        <v>3209</v>
      </c>
      <c r="B379" s="598" t="s">
        <v>2567</v>
      </c>
      <c r="C379" s="595">
        <v>43875</v>
      </c>
      <c r="D379" s="642">
        <v>775</v>
      </c>
      <c r="E379" s="642">
        <v>0</v>
      </c>
      <c r="F379" s="578" t="s">
        <v>2849</v>
      </c>
      <c r="G379" s="323" t="s">
        <v>2568</v>
      </c>
      <c r="H379" s="324">
        <v>1</v>
      </c>
    </row>
    <row r="380" spans="1:8" s="325" customFormat="1" ht="31.5" x14ac:dyDescent="0.2">
      <c r="A380" s="319" t="s">
        <v>3210</v>
      </c>
      <c r="B380" s="598" t="s">
        <v>2567</v>
      </c>
      <c r="C380" s="595">
        <v>43885</v>
      </c>
      <c r="D380" s="642">
        <v>580</v>
      </c>
      <c r="E380" s="642">
        <v>0</v>
      </c>
      <c r="F380" s="578" t="s">
        <v>2836</v>
      </c>
      <c r="G380" s="323" t="s">
        <v>2568</v>
      </c>
      <c r="H380" s="324">
        <v>1</v>
      </c>
    </row>
    <row r="381" spans="1:8" s="325" customFormat="1" ht="31.5" x14ac:dyDescent="0.2">
      <c r="A381" s="319" t="s">
        <v>3211</v>
      </c>
      <c r="B381" s="598" t="s">
        <v>2567</v>
      </c>
      <c r="C381" s="595">
        <v>43886.479166666664</v>
      </c>
      <c r="D381" s="642">
        <v>1484</v>
      </c>
      <c r="E381" s="642">
        <v>0</v>
      </c>
      <c r="F381" s="578" t="s">
        <v>2838</v>
      </c>
      <c r="G381" s="323" t="s">
        <v>2568</v>
      </c>
      <c r="H381" s="324">
        <v>1</v>
      </c>
    </row>
    <row r="382" spans="1:8" s="325" customFormat="1" ht="31.5" x14ac:dyDescent="0.2">
      <c r="A382" s="319" t="s">
        <v>3212</v>
      </c>
      <c r="B382" s="598" t="s">
        <v>2567</v>
      </c>
      <c r="C382" s="595">
        <v>43948</v>
      </c>
      <c r="D382" s="642">
        <v>1626.96</v>
      </c>
      <c r="E382" s="642">
        <v>0</v>
      </c>
      <c r="F382" s="578" t="s">
        <v>2850</v>
      </c>
      <c r="G382" s="323" t="s">
        <v>2568</v>
      </c>
      <c r="H382" s="324">
        <v>1</v>
      </c>
    </row>
    <row r="383" spans="1:8" s="325" customFormat="1" ht="31.5" x14ac:dyDescent="0.2">
      <c r="A383" s="319" t="s">
        <v>3213</v>
      </c>
      <c r="B383" s="598" t="s">
        <v>2567</v>
      </c>
      <c r="C383" s="595">
        <v>43948.9375</v>
      </c>
      <c r="D383" s="643">
        <v>100</v>
      </c>
      <c r="E383" s="322">
        <v>0</v>
      </c>
      <c r="F383" s="578" t="s">
        <v>2845</v>
      </c>
      <c r="G383" s="323" t="s">
        <v>2568</v>
      </c>
      <c r="H383" s="324">
        <v>1</v>
      </c>
    </row>
    <row r="384" spans="1:8" s="325" customFormat="1" ht="31.5" x14ac:dyDescent="0.2">
      <c r="A384" s="319" t="s">
        <v>3214</v>
      </c>
      <c r="B384" s="598" t="s">
        <v>2567</v>
      </c>
      <c r="C384" s="595">
        <v>43950</v>
      </c>
      <c r="D384" s="642">
        <v>230</v>
      </c>
      <c r="E384" s="642">
        <v>0</v>
      </c>
      <c r="F384" s="578" t="s">
        <v>2851</v>
      </c>
      <c r="G384" s="323" t="s">
        <v>2568</v>
      </c>
      <c r="H384" s="324">
        <v>1</v>
      </c>
    </row>
    <row r="385" spans="1:8" s="325" customFormat="1" ht="31.5" x14ac:dyDescent="0.2">
      <c r="A385" s="319" t="s">
        <v>3215</v>
      </c>
      <c r="B385" s="598" t="s">
        <v>2567</v>
      </c>
      <c r="C385" s="326">
        <v>43956</v>
      </c>
      <c r="D385" s="322">
        <v>3371</v>
      </c>
      <c r="E385" s="322">
        <v>0</v>
      </c>
      <c r="F385" s="578" t="s">
        <v>2827</v>
      </c>
      <c r="G385" s="323" t="s">
        <v>2568</v>
      </c>
      <c r="H385" s="324">
        <v>1</v>
      </c>
    </row>
    <row r="386" spans="1:8" s="325" customFormat="1" ht="31.5" x14ac:dyDescent="0.2">
      <c r="A386" s="319" t="s">
        <v>3216</v>
      </c>
      <c r="B386" s="598" t="s">
        <v>2567</v>
      </c>
      <c r="C386" s="595">
        <v>43960</v>
      </c>
      <c r="D386" s="643">
        <v>797</v>
      </c>
      <c r="E386" s="322">
        <v>0</v>
      </c>
      <c r="F386" s="578" t="s">
        <v>2846</v>
      </c>
      <c r="G386" s="323" t="s">
        <v>2568</v>
      </c>
      <c r="H386" s="324">
        <v>1</v>
      </c>
    </row>
    <row r="387" spans="1:8" s="325" customFormat="1" ht="21" x14ac:dyDescent="0.2">
      <c r="A387" s="319" t="s">
        <v>3217</v>
      </c>
      <c r="B387" s="598" t="s">
        <v>2567</v>
      </c>
      <c r="C387" s="595">
        <v>43960.993055555555</v>
      </c>
      <c r="D387" s="643">
        <v>976</v>
      </c>
      <c r="E387" s="322">
        <v>0</v>
      </c>
      <c r="F387" s="578" t="s">
        <v>2829</v>
      </c>
      <c r="G387" s="323" t="s">
        <v>2568</v>
      </c>
      <c r="H387" s="324">
        <v>1</v>
      </c>
    </row>
    <row r="388" spans="1:8" s="325" customFormat="1" x14ac:dyDescent="0.2">
      <c r="A388" s="319" t="s">
        <v>3218</v>
      </c>
      <c r="B388" s="598" t="s">
        <v>2567</v>
      </c>
      <c r="C388" s="595">
        <v>43964</v>
      </c>
      <c r="D388" s="642">
        <v>1149.95</v>
      </c>
      <c r="E388" s="642">
        <v>0</v>
      </c>
      <c r="F388" s="578" t="s">
        <v>4615</v>
      </c>
      <c r="G388" s="327" t="s">
        <v>2568</v>
      </c>
      <c r="H388" s="324">
        <v>1</v>
      </c>
    </row>
    <row r="389" spans="1:8" s="325" customFormat="1" ht="31.5" x14ac:dyDescent="0.2">
      <c r="A389" s="319" t="s">
        <v>3219</v>
      </c>
      <c r="B389" s="598" t="s">
        <v>2567</v>
      </c>
      <c r="C389" s="595">
        <v>43988</v>
      </c>
      <c r="D389" s="642">
        <v>2439.08</v>
      </c>
      <c r="E389" s="642">
        <v>0</v>
      </c>
      <c r="F389" s="578" t="s">
        <v>2852</v>
      </c>
      <c r="G389" s="323" t="s">
        <v>2568</v>
      </c>
      <c r="H389" s="324">
        <v>1</v>
      </c>
    </row>
    <row r="390" spans="1:8" s="325" customFormat="1" ht="31.5" x14ac:dyDescent="0.2">
      <c r="A390" s="319" t="s">
        <v>3220</v>
      </c>
      <c r="B390" s="598" t="s">
        <v>2567</v>
      </c>
      <c r="C390" s="595">
        <v>43994</v>
      </c>
      <c r="D390" s="642">
        <v>9007</v>
      </c>
      <c r="E390" s="642">
        <v>0</v>
      </c>
      <c r="F390" s="578" t="s">
        <v>2839</v>
      </c>
      <c r="G390" s="323" t="s">
        <v>2568</v>
      </c>
      <c r="H390" s="324">
        <v>1</v>
      </c>
    </row>
    <row r="391" spans="1:8" s="325" customFormat="1" ht="31.5" x14ac:dyDescent="0.2">
      <c r="A391" s="319" t="s">
        <v>3221</v>
      </c>
      <c r="B391" s="598" t="s">
        <v>2567</v>
      </c>
      <c r="C391" s="595">
        <v>44000</v>
      </c>
      <c r="D391" s="642">
        <v>448</v>
      </c>
      <c r="E391" s="642">
        <v>0</v>
      </c>
      <c r="F391" s="578" t="s">
        <v>2852</v>
      </c>
      <c r="G391" s="323" t="s">
        <v>2568</v>
      </c>
      <c r="H391" s="324">
        <v>1</v>
      </c>
    </row>
    <row r="392" spans="1:8" s="325" customFormat="1" ht="31.5" x14ac:dyDescent="0.2">
      <c r="A392" s="319" t="s">
        <v>3222</v>
      </c>
      <c r="B392" s="598" t="s">
        <v>2567</v>
      </c>
      <c r="C392" s="595">
        <v>44000</v>
      </c>
      <c r="D392" s="642">
        <v>25994</v>
      </c>
      <c r="E392" s="642">
        <v>0</v>
      </c>
      <c r="F392" s="578" t="s">
        <v>2832</v>
      </c>
      <c r="G392" s="323" t="s">
        <v>2568</v>
      </c>
      <c r="H392" s="324">
        <v>1</v>
      </c>
    </row>
    <row r="393" spans="1:8" s="325" customFormat="1" ht="21" x14ac:dyDescent="0.2">
      <c r="A393" s="319" t="s">
        <v>3223</v>
      </c>
      <c r="B393" s="598" t="s">
        <v>2567</v>
      </c>
      <c r="C393" s="595">
        <v>44001</v>
      </c>
      <c r="D393" s="642">
        <v>1224.27</v>
      </c>
      <c r="E393" s="642">
        <v>0</v>
      </c>
      <c r="F393" s="578" t="s">
        <v>2830</v>
      </c>
      <c r="G393" s="323" t="s">
        <v>2568</v>
      </c>
      <c r="H393" s="324">
        <v>1</v>
      </c>
    </row>
    <row r="394" spans="1:8" s="325" customFormat="1" x14ac:dyDescent="0.2">
      <c r="A394" s="319" t="s">
        <v>3224</v>
      </c>
      <c r="B394" s="598" t="s">
        <v>2567</v>
      </c>
      <c r="C394" s="595">
        <v>44001</v>
      </c>
      <c r="D394" s="642">
        <v>877</v>
      </c>
      <c r="E394" s="642">
        <v>0</v>
      </c>
      <c r="F394" s="578" t="s">
        <v>4623</v>
      </c>
      <c r="G394" s="327" t="s">
        <v>2568</v>
      </c>
      <c r="H394" s="324">
        <v>1</v>
      </c>
    </row>
    <row r="395" spans="1:8" s="325" customFormat="1" ht="31.5" x14ac:dyDescent="0.2">
      <c r="A395" s="319" t="s">
        <v>3225</v>
      </c>
      <c r="B395" s="598" t="s">
        <v>2567</v>
      </c>
      <c r="C395" s="595">
        <v>44001.25</v>
      </c>
      <c r="D395" s="642">
        <v>4481</v>
      </c>
      <c r="E395" s="642">
        <v>0</v>
      </c>
      <c r="F395" s="578" t="s">
        <v>2835</v>
      </c>
      <c r="G395" s="323" t="s">
        <v>2568</v>
      </c>
      <c r="H395" s="324">
        <v>1</v>
      </c>
    </row>
    <row r="396" spans="1:8" s="325" customFormat="1" ht="31.5" x14ac:dyDescent="0.2">
      <c r="A396" s="319" t="s">
        <v>3226</v>
      </c>
      <c r="B396" s="598" t="s">
        <v>2567</v>
      </c>
      <c r="C396" s="326">
        <v>44002</v>
      </c>
      <c r="D396" s="322">
        <v>2400</v>
      </c>
      <c r="E396" s="322">
        <v>0</v>
      </c>
      <c r="F396" s="578" t="s">
        <v>2828</v>
      </c>
      <c r="G396" s="323" t="s">
        <v>2568</v>
      </c>
      <c r="H396" s="324">
        <v>1</v>
      </c>
    </row>
    <row r="397" spans="1:8" s="325" customFormat="1" ht="31.5" x14ac:dyDescent="0.2">
      <c r="A397" s="319" t="s">
        <v>3227</v>
      </c>
      <c r="B397" s="598" t="s">
        <v>2567</v>
      </c>
      <c r="C397" s="595">
        <v>44005</v>
      </c>
      <c r="D397" s="642">
        <v>1400</v>
      </c>
      <c r="E397" s="642">
        <v>0</v>
      </c>
      <c r="F397" s="578" t="s">
        <v>2852</v>
      </c>
      <c r="G397" s="323" t="s">
        <v>2568</v>
      </c>
      <c r="H397" s="324">
        <v>1</v>
      </c>
    </row>
    <row r="398" spans="1:8" s="325" customFormat="1" ht="21" x14ac:dyDescent="0.2">
      <c r="A398" s="319" t="s">
        <v>3228</v>
      </c>
      <c r="B398" s="598" t="s">
        <v>2567</v>
      </c>
      <c r="C398" s="595">
        <v>44005</v>
      </c>
      <c r="D398" s="642">
        <v>0</v>
      </c>
      <c r="E398" s="642">
        <v>0</v>
      </c>
      <c r="F398" s="578" t="s">
        <v>2859</v>
      </c>
      <c r="G398" s="323" t="s">
        <v>2576</v>
      </c>
      <c r="H398" s="324">
        <v>1</v>
      </c>
    </row>
    <row r="399" spans="1:8" s="325" customFormat="1" ht="31.5" x14ac:dyDescent="0.2">
      <c r="A399" s="319" t="s">
        <v>3229</v>
      </c>
      <c r="B399" s="598" t="s">
        <v>2567</v>
      </c>
      <c r="C399" s="595">
        <v>44006</v>
      </c>
      <c r="D399" s="643">
        <v>1961</v>
      </c>
      <c r="E399" s="322">
        <v>0</v>
      </c>
      <c r="F399" s="578" t="s">
        <v>2840</v>
      </c>
      <c r="G399" s="323" t="s">
        <v>2568</v>
      </c>
      <c r="H399" s="324">
        <v>1</v>
      </c>
    </row>
    <row r="400" spans="1:8" s="325" customFormat="1" ht="31.5" x14ac:dyDescent="0.2">
      <c r="A400" s="319" t="s">
        <v>3230</v>
      </c>
      <c r="B400" s="598" t="s">
        <v>2567</v>
      </c>
      <c r="C400" s="595">
        <v>44008</v>
      </c>
      <c r="D400" s="642">
        <v>2770</v>
      </c>
      <c r="E400" s="642">
        <v>0</v>
      </c>
      <c r="F400" s="578" t="s">
        <v>2858</v>
      </c>
      <c r="G400" s="323" t="s">
        <v>2568</v>
      </c>
      <c r="H400" s="324">
        <v>1</v>
      </c>
    </row>
    <row r="401" spans="1:8" s="325" customFormat="1" ht="31.5" x14ac:dyDescent="0.2">
      <c r="A401" s="319" t="s">
        <v>3231</v>
      </c>
      <c r="B401" s="598" t="s">
        <v>2567</v>
      </c>
      <c r="C401" s="595">
        <v>44011</v>
      </c>
      <c r="D401" s="642">
        <v>0</v>
      </c>
      <c r="E401" s="642">
        <v>0</v>
      </c>
      <c r="F401" s="578" t="s">
        <v>2852</v>
      </c>
      <c r="G401" s="323" t="s">
        <v>2568</v>
      </c>
      <c r="H401" s="324">
        <v>1</v>
      </c>
    </row>
    <row r="402" spans="1:8" s="325" customFormat="1" ht="31.5" x14ac:dyDescent="0.2">
      <c r="A402" s="319" t="s">
        <v>3232</v>
      </c>
      <c r="B402" s="598" t="s">
        <v>2567</v>
      </c>
      <c r="C402" s="595">
        <v>44011.291666666664</v>
      </c>
      <c r="D402" s="642">
        <v>4305.8</v>
      </c>
      <c r="E402" s="642">
        <v>0</v>
      </c>
      <c r="F402" s="578" t="s">
        <v>2841</v>
      </c>
      <c r="G402" s="323" t="s">
        <v>2568</v>
      </c>
      <c r="H402" s="324">
        <v>1</v>
      </c>
    </row>
    <row r="403" spans="1:8" s="325" customFormat="1" ht="31.5" x14ac:dyDescent="0.2">
      <c r="A403" s="319" t="s">
        <v>3233</v>
      </c>
      <c r="B403" s="598" t="s">
        <v>2567</v>
      </c>
      <c r="C403" s="595">
        <v>44012</v>
      </c>
      <c r="D403" s="643">
        <v>1219.53</v>
      </c>
      <c r="E403" s="322">
        <v>0</v>
      </c>
      <c r="F403" s="578" t="s">
        <v>2834</v>
      </c>
      <c r="G403" s="323" t="s">
        <v>2568</v>
      </c>
      <c r="H403" s="324">
        <v>1</v>
      </c>
    </row>
    <row r="404" spans="1:8" s="325" customFormat="1" ht="21" x14ac:dyDescent="0.2">
      <c r="A404" s="319" t="s">
        <v>3234</v>
      </c>
      <c r="B404" s="598" t="s">
        <v>2567</v>
      </c>
      <c r="C404" s="595">
        <v>44013</v>
      </c>
      <c r="D404" s="643">
        <v>210</v>
      </c>
      <c r="E404" s="322">
        <v>0</v>
      </c>
      <c r="F404" s="578" t="s">
        <v>2853</v>
      </c>
      <c r="G404" s="323" t="s">
        <v>2568</v>
      </c>
      <c r="H404" s="324">
        <v>1</v>
      </c>
    </row>
    <row r="405" spans="1:8" s="325" customFormat="1" ht="21" x14ac:dyDescent="0.2">
      <c r="A405" s="319" t="s">
        <v>3235</v>
      </c>
      <c r="B405" s="598" t="s">
        <v>2567</v>
      </c>
      <c r="C405" s="595">
        <v>44013</v>
      </c>
      <c r="D405" s="643">
        <v>210</v>
      </c>
      <c r="E405" s="322">
        <v>0</v>
      </c>
      <c r="F405" s="578" t="s">
        <v>2853</v>
      </c>
      <c r="G405" s="323" t="s">
        <v>2568</v>
      </c>
      <c r="H405" s="324">
        <v>1</v>
      </c>
    </row>
    <row r="406" spans="1:8" s="325" customFormat="1" ht="21" x14ac:dyDescent="0.2">
      <c r="A406" s="319" t="s">
        <v>3236</v>
      </c>
      <c r="B406" s="598" t="s">
        <v>2567</v>
      </c>
      <c r="C406" s="595">
        <v>44018</v>
      </c>
      <c r="D406" s="643">
        <v>389.97</v>
      </c>
      <c r="E406" s="322">
        <v>0</v>
      </c>
      <c r="F406" s="578" t="s">
        <v>2853</v>
      </c>
      <c r="G406" s="323" t="s">
        <v>2568</v>
      </c>
      <c r="H406" s="324">
        <v>1</v>
      </c>
    </row>
    <row r="407" spans="1:8" s="325" customFormat="1" ht="31.5" x14ac:dyDescent="0.2">
      <c r="A407" s="319" t="s">
        <v>3237</v>
      </c>
      <c r="B407" s="598" t="s">
        <v>2567</v>
      </c>
      <c r="C407" s="595">
        <v>44025.458333333336</v>
      </c>
      <c r="D407" s="642">
        <v>0</v>
      </c>
      <c r="E407" s="642">
        <v>0</v>
      </c>
      <c r="F407" s="578" t="s">
        <v>2838</v>
      </c>
      <c r="G407" s="323" t="s">
        <v>2576</v>
      </c>
      <c r="H407" s="324">
        <v>1</v>
      </c>
    </row>
    <row r="408" spans="1:8" s="325" customFormat="1" ht="31.5" x14ac:dyDescent="0.2">
      <c r="A408" s="319" t="s">
        <v>3238</v>
      </c>
      <c r="B408" s="598" t="s">
        <v>2567</v>
      </c>
      <c r="C408" s="595">
        <v>44029</v>
      </c>
      <c r="D408" s="642">
        <v>1785</v>
      </c>
      <c r="E408" s="642">
        <v>0</v>
      </c>
      <c r="F408" s="578" t="s">
        <v>2842</v>
      </c>
      <c r="G408" s="323" t="s">
        <v>2568</v>
      </c>
      <c r="H408" s="324">
        <v>1</v>
      </c>
    </row>
    <row r="409" spans="1:8" s="325" customFormat="1" ht="31.5" x14ac:dyDescent="0.2">
      <c r="A409" s="319" t="s">
        <v>3239</v>
      </c>
      <c r="B409" s="598" t="s">
        <v>2567</v>
      </c>
      <c r="C409" s="595">
        <v>44039.28125</v>
      </c>
      <c r="D409" s="643">
        <v>272</v>
      </c>
      <c r="E409" s="322">
        <v>0</v>
      </c>
      <c r="F409" s="578" t="s">
        <v>2845</v>
      </c>
      <c r="G409" s="323" t="s">
        <v>2568</v>
      </c>
      <c r="H409" s="324">
        <v>1</v>
      </c>
    </row>
    <row r="410" spans="1:8" s="325" customFormat="1" ht="31.5" x14ac:dyDescent="0.2">
      <c r="A410" s="319" t="s">
        <v>3240</v>
      </c>
      <c r="B410" s="598" t="s">
        <v>2567</v>
      </c>
      <c r="C410" s="595">
        <v>44048</v>
      </c>
      <c r="D410" s="642">
        <v>0</v>
      </c>
      <c r="E410" s="642">
        <v>0</v>
      </c>
      <c r="F410" s="578" t="s">
        <v>2852</v>
      </c>
      <c r="G410" s="323" t="s">
        <v>2568</v>
      </c>
      <c r="H410" s="324">
        <v>1</v>
      </c>
    </row>
    <row r="411" spans="1:8" s="325" customFormat="1" ht="21" x14ac:dyDescent="0.2">
      <c r="A411" s="319" t="s">
        <v>3241</v>
      </c>
      <c r="B411" s="598" t="s">
        <v>2567</v>
      </c>
      <c r="C411" s="595">
        <v>44077</v>
      </c>
      <c r="D411" s="643">
        <v>100</v>
      </c>
      <c r="E411" s="322">
        <v>0</v>
      </c>
      <c r="F411" s="578" t="s">
        <v>2853</v>
      </c>
      <c r="G411" s="323" t="s">
        <v>2568</v>
      </c>
      <c r="H411" s="324">
        <v>1</v>
      </c>
    </row>
    <row r="412" spans="1:8" s="325" customFormat="1" ht="31.5" x14ac:dyDescent="0.2">
      <c r="A412" s="319" t="s">
        <v>3242</v>
      </c>
      <c r="B412" s="598" t="s">
        <v>2567</v>
      </c>
      <c r="C412" s="595">
        <v>44077.288194444445</v>
      </c>
      <c r="D412" s="643">
        <v>136</v>
      </c>
      <c r="E412" s="322">
        <v>0</v>
      </c>
      <c r="F412" s="578" t="s">
        <v>2845</v>
      </c>
      <c r="G412" s="323" t="s">
        <v>2568</v>
      </c>
      <c r="H412" s="324">
        <v>1</v>
      </c>
    </row>
    <row r="413" spans="1:8" s="325" customFormat="1" ht="31.5" x14ac:dyDescent="0.2">
      <c r="A413" s="319" t="s">
        <v>3243</v>
      </c>
      <c r="B413" s="598" t="s">
        <v>2567</v>
      </c>
      <c r="C413" s="595">
        <v>44079.333333333336</v>
      </c>
      <c r="D413" s="642">
        <v>312</v>
      </c>
      <c r="E413" s="642">
        <v>0</v>
      </c>
      <c r="F413" s="578" t="s">
        <v>2843</v>
      </c>
      <c r="G413" s="323" t="s">
        <v>2568</v>
      </c>
      <c r="H413" s="324">
        <v>1</v>
      </c>
    </row>
    <row r="414" spans="1:8" s="325" customFormat="1" ht="31.5" x14ac:dyDescent="0.2">
      <c r="A414" s="319" t="s">
        <v>3244</v>
      </c>
      <c r="B414" s="598" t="s">
        <v>2567</v>
      </c>
      <c r="C414" s="595">
        <v>44083</v>
      </c>
      <c r="D414" s="643">
        <v>639.6</v>
      </c>
      <c r="E414" s="322">
        <v>0</v>
      </c>
      <c r="F414" s="578" t="s">
        <v>2831</v>
      </c>
      <c r="G414" s="323" t="s">
        <v>2568</v>
      </c>
      <c r="H414" s="324">
        <v>1</v>
      </c>
    </row>
    <row r="415" spans="1:8" s="325" customFormat="1" ht="31.5" x14ac:dyDescent="0.2">
      <c r="A415" s="319" t="s">
        <v>3245</v>
      </c>
      <c r="B415" s="598" t="s">
        <v>2567</v>
      </c>
      <c r="C415" s="595">
        <v>44102.4375</v>
      </c>
      <c r="D415" s="642">
        <v>12769</v>
      </c>
      <c r="E415" s="642">
        <v>0</v>
      </c>
      <c r="F415" s="578" t="s">
        <v>2857</v>
      </c>
      <c r="G415" s="323" t="s">
        <v>2568</v>
      </c>
      <c r="H415" s="324">
        <v>1</v>
      </c>
    </row>
    <row r="416" spans="1:8" s="325" customFormat="1" ht="21" x14ac:dyDescent="0.2">
      <c r="A416" s="319" t="s">
        <v>3246</v>
      </c>
      <c r="B416" s="598" t="s">
        <v>2567</v>
      </c>
      <c r="C416" s="595">
        <v>44130</v>
      </c>
      <c r="D416" s="643">
        <v>694.34</v>
      </c>
      <c r="E416" s="322">
        <v>0</v>
      </c>
      <c r="F416" s="578" t="s">
        <v>2853</v>
      </c>
      <c r="G416" s="323" t="s">
        <v>2568</v>
      </c>
      <c r="H416" s="324">
        <v>1</v>
      </c>
    </row>
    <row r="417" spans="1:8" s="325" customFormat="1" ht="21" x14ac:dyDescent="0.2">
      <c r="A417" s="319" t="s">
        <v>3247</v>
      </c>
      <c r="B417" s="598" t="s">
        <v>2567</v>
      </c>
      <c r="C417" s="326">
        <v>44138</v>
      </c>
      <c r="D417" s="322">
        <v>150</v>
      </c>
      <c r="E417" s="322">
        <v>0</v>
      </c>
      <c r="F417" s="578" t="s">
        <v>2848</v>
      </c>
      <c r="G417" s="323" t="s">
        <v>2568</v>
      </c>
      <c r="H417" s="324">
        <v>1</v>
      </c>
    </row>
    <row r="418" spans="1:8" s="325" customFormat="1" x14ac:dyDescent="0.2">
      <c r="A418" s="319" t="s">
        <v>3248</v>
      </c>
      <c r="B418" s="598" t="s">
        <v>2567</v>
      </c>
      <c r="C418" s="595">
        <v>44166</v>
      </c>
      <c r="D418" s="642">
        <v>824.5</v>
      </c>
      <c r="E418" s="642">
        <v>0</v>
      </c>
      <c r="F418" s="578" t="s">
        <v>2855</v>
      </c>
      <c r="G418" s="323" t="s">
        <v>2568</v>
      </c>
      <c r="H418" s="324">
        <v>1</v>
      </c>
    </row>
    <row r="419" spans="1:8" s="325" customFormat="1" ht="31.5" x14ac:dyDescent="0.2">
      <c r="A419" s="319" t="s">
        <v>3249</v>
      </c>
      <c r="B419" s="598" t="s">
        <v>2567</v>
      </c>
      <c r="C419" s="595">
        <v>44184</v>
      </c>
      <c r="D419" s="643">
        <v>1142.44</v>
      </c>
      <c r="E419" s="322">
        <v>0</v>
      </c>
      <c r="F419" s="578" t="s">
        <v>2833</v>
      </c>
      <c r="G419" s="323" t="s">
        <v>2568</v>
      </c>
      <c r="H419" s="324">
        <v>1</v>
      </c>
    </row>
    <row r="420" spans="1:8" s="325" customFormat="1" ht="21" x14ac:dyDescent="0.2">
      <c r="A420" s="319" t="s">
        <v>3250</v>
      </c>
      <c r="B420" s="598" t="s">
        <v>2567</v>
      </c>
      <c r="C420" s="595">
        <v>44208</v>
      </c>
      <c r="D420" s="643">
        <v>100</v>
      </c>
      <c r="E420" s="322">
        <v>0</v>
      </c>
      <c r="F420" s="578" t="s">
        <v>2853</v>
      </c>
      <c r="G420" s="323" t="s">
        <v>2568</v>
      </c>
      <c r="H420" s="324">
        <v>1</v>
      </c>
    </row>
    <row r="421" spans="1:8" s="325" customFormat="1" ht="21" x14ac:dyDescent="0.2">
      <c r="A421" s="319" t="s">
        <v>3251</v>
      </c>
      <c r="B421" s="598" t="s">
        <v>2567</v>
      </c>
      <c r="C421" s="595">
        <v>44214</v>
      </c>
      <c r="D421" s="642">
        <v>19634.14</v>
      </c>
      <c r="E421" s="642">
        <v>0</v>
      </c>
      <c r="F421" s="578" t="s">
        <v>2854</v>
      </c>
      <c r="G421" s="323" t="s">
        <v>2568</v>
      </c>
      <c r="H421" s="324">
        <v>1</v>
      </c>
    </row>
    <row r="422" spans="1:8" s="325" customFormat="1" ht="31.5" x14ac:dyDescent="0.2">
      <c r="A422" s="319" t="s">
        <v>3252</v>
      </c>
      <c r="B422" s="598" t="s">
        <v>2567</v>
      </c>
      <c r="C422" s="595">
        <v>44215</v>
      </c>
      <c r="D422" s="642">
        <v>1208.4000000000001</v>
      </c>
      <c r="E422" s="642">
        <v>0</v>
      </c>
      <c r="F422" s="578" t="s">
        <v>2820</v>
      </c>
      <c r="G422" s="323" t="s">
        <v>2568</v>
      </c>
      <c r="H422" s="324">
        <v>1</v>
      </c>
    </row>
    <row r="423" spans="1:8" s="325" customFormat="1" x14ac:dyDescent="0.2">
      <c r="A423" s="319" t="s">
        <v>3253</v>
      </c>
      <c r="B423" s="598" t="s">
        <v>2567</v>
      </c>
      <c r="C423" s="595">
        <v>44228</v>
      </c>
      <c r="D423" s="642">
        <v>100</v>
      </c>
      <c r="E423" s="642">
        <v>0</v>
      </c>
      <c r="F423" s="578" t="s">
        <v>2855</v>
      </c>
      <c r="G423" s="323" t="s">
        <v>2568</v>
      </c>
      <c r="H423" s="324">
        <v>1</v>
      </c>
    </row>
    <row r="424" spans="1:8" s="325" customFormat="1" ht="31.5" x14ac:dyDescent="0.2">
      <c r="A424" s="319" t="s">
        <v>3254</v>
      </c>
      <c r="B424" s="598" t="s">
        <v>2567</v>
      </c>
      <c r="C424" s="595">
        <v>44236</v>
      </c>
      <c r="D424" s="643">
        <v>1187</v>
      </c>
      <c r="E424" s="322">
        <v>0</v>
      </c>
      <c r="F424" s="578" t="s">
        <v>2856</v>
      </c>
      <c r="G424" s="323" t="s">
        <v>2568</v>
      </c>
      <c r="H424" s="324">
        <v>1</v>
      </c>
    </row>
    <row r="425" spans="1:8" s="325" customFormat="1" x14ac:dyDescent="0.2">
      <c r="A425" s="319" t="s">
        <v>3255</v>
      </c>
      <c r="B425" s="598" t="s">
        <v>2567</v>
      </c>
      <c r="C425" s="595">
        <v>44256</v>
      </c>
      <c r="D425" s="642">
        <v>100</v>
      </c>
      <c r="E425" s="642">
        <v>0</v>
      </c>
      <c r="F425" s="578" t="s">
        <v>2855</v>
      </c>
      <c r="G425" s="323" t="s">
        <v>2568</v>
      </c>
      <c r="H425" s="324">
        <v>1</v>
      </c>
    </row>
    <row r="426" spans="1:8" s="325" customFormat="1" ht="31.5" x14ac:dyDescent="0.2">
      <c r="A426" s="319" t="s">
        <v>3256</v>
      </c>
      <c r="B426" s="598" t="s">
        <v>2567</v>
      </c>
      <c r="C426" s="596">
        <v>44271</v>
      </c>
      <c r="D426" s="606">
        <v>2973.11</v>
      </c>
      <c r="E426" s="597">
        <v>0</v>
      </c>
      <c r="F426" s="578" t="s">
        <v>2605</v>
      </c>
      <c r="G426" s="323" t="s">
        <v>2568</v>
      </c>
      <c r="H426" s="324">
        <v>1</v>
      </c>
    </row>
    <row r="427" spans="1:8" s="325" customFormat="1" ht="31.5" x14ac:dyDescent="0.2">
      <c r="A427" s="319" t="s">
        <v>3257</v>
      </c>
      <c r="B427" s="598" t="s">
        <v>2567</v>
      </c>
      <c r="C427" s="604">
        <v>44299</v>
      </c>
      <c r="D427" s="597">
        <v>2960</v>
      </c>
      <c r="E427" s="606">
        <v>0</v>
      </c>
      <c r="F427" s="578" t="s">
        <v>2827</v>
      </c>
      <c r="G427" s="323" t="s">
        <v>2568</v>
      </c>
      <c r="H427" s="324">
        <v>1</v>
      </c>
    </row>
    <row r="428" spans="1:8" s="325" customFormat="1" x14ac:dyDescent="0.2">
      <c r="A428" s="319" t="s">
        <v>3258</v>
      </c>
      <c r="B428" s="598" t="s">
        <v>2567</v>
      </c>
      <c r="C428" s="599">
        <v>44320</v>
      </c>
      <c r="D428" s="600">
        <v>1700.6</v>
      </c>
      <c r="E428" s="606">
        <v>0</v>
      </c>
      <c r="F428" s="578" t="s">
        <v>4620</v>
      </c>
      <c r="G428" s="323" t="s">
        <v>2568</v>
      </c>
      <c r="H428" s="324">
        <v>1</v>
      </c>
    </row>
    <row r="429" spans="1:8" s="325" customFormat="1" ht="31.5" x14ac:dyDescent="0.2">
      <c r="A429" s="319" t="s">
        <v>3259</v>
      </c>
      <c r="B429" s="598" t="s">
        <v>2567</v>
      </c>
      <c r="C429" s="596">
        <v>44333</v>
      </c>
      <c r="D429" s="606">
        <v>0</v>
      </c>
      <c r="E429" s="606">
        <v>18389.02</v>
      </c>
      <c r="F429" s="578" t="s">
        <v>2832</v>
      </c>
      <c r="G429" s="323" t="s">
        <v>2816</v>
      </c>
      <c r="H429" s="324">
        <v>1</v>
      </c>
    </row>
    <row r="430" spans="1:8" s="325" customFormat="1" x14ac:dyDescent="0.2">
      <c r="A430" s="319" t="s">
        <v>3260</v>
      </c>
      <c r="B430" s="598" t="s">
        <v>2567</v>
      </c>
      <c r="C430" s="599">
        <v>44354</v>
      </c>
      <c r="D430" s="606">
        <v>0</v>
      </c>
      <c r="E430" s="600">
        <v>1600</v>
      </c>
      <c r="F430" s="578" t="s">
        <v>4619</v>
      </c>
      <c r="G430" s="323" t="s">
        <v>2816</v>
      </c>
      <c r="H430" s="324">
        <v>1</v>
      </c>
    </row>
    <row r="431" spans="1:8" s="325" customFormat="1" ht="21" x14ac:dyDescent="0.2">
      <c r="A431" s="319" t="s">
        <v>3261</v>
      </c>
      <c r="B431" s="598" t="s">
        <v>2548</v>
      </c>
      <c r="C431" s="601">
        <v>43994</v>
      </c>
      <c r="D431" s="606">
        <v>270</v>
      </c>
      <c r="E431" s="597">
        <v>0</v>
      </c>
      <c r="F431" s="578" t="s">
        <v>4624</v>
      </c>
      <c r="G431" s="323" t="s">
        <v>2568</v>
      </c>
      <c r="H431" s="324">
        <v>1</v>
      </c>
    </row>
    <row r="432" spans="1:8" s="579" customFormat="1" ht="13.5" thickBot="1" x14ac:dyDescent="0.25">
      <c r="A432" s="580"/>
      <c r="B432" s="583"/>
      <c r="C432" s="581"/>
      <c r="D432" s="582"/>
      <c r="E432" s="582"/>
      <c r="F432" s="583"/>
      <c r="G432" s="584"/>
      <c r="H432" s="585"/>
    </row>
    <row r="433" spans="1:8" s="586" customFormat="1" ht="13.5" thickBot="1" x14ac:dyDescent="0.25">
      <c r="A433" s="836" t="s">
        <v>645</v>
      </c>
      <c r="B433" s="837"/>
      <c r="C433" s="838"/>
      <c r="D433" s="616">
        <f>SUM(D33:D432)</f>
        <v>527924.10999999975</v>
      </c>
      <c r="E433" s="616">
        <f>SUM(E33:E432)</f>
        <v>56989.020000000004</v>
      </c>
      <c r="F433" s="617"/>
      <c r="G433" s="618"/>
      <c r="H433" s="619"/>
    </row>
    <row r="434" spans="1:8" s="1" customFormat="1" ht="12.75" customHeight="1" thickBot="1" x14ac:dyDescent="0.25">
      <c r="A434" s="839"/>
      <c r="B434" s="840"/>
      <c r="C434" s="841"/>
      <c r="D434" s="842">
        <f>SUM(D433:E433)</f>
        <v>584913.12999999977</v>
      </c>
      <c r="E434" s="843"/>
      <c r="F434" s="620"/>
      <c r="G434" s="621"/>
      <c r="H434" s="622"/>
    </row>
    <row r="435" spans="1:8" s="1" customFormat="1" x14ac:dyDescent="0.2">
      <c r="B435" s="2"/>
      <c r="H435" s="8"/>
    </row>
    <row r="436" spans="1:8" s="1" customFormat="1" x14ac:dyDescent="0.2">
      <c r="B436" s="2"/>
      <c r="D436" s="6"/>
      <c r="E436" s="6"/>
      <c r="H436" s="8"/>
    </row>
    <row r="437" spans="1:8" s="1" customFormat="1" ht="13.5" thickBot="1" x14ac:dyDescent="0.25">
      <c r="A437" s="317" t="s">
        <v>2808</v>
      </c>
      <c r="B437" s="623"/>
      <c r="C437" s="298"/>
      <c r="D437" s="298"/>
      <c r="E437" s="298"/>
      <c r="F437" s="298"/>
      <c r="G437" s="298"/>
      <c r="H437" s="196"/>
    </row>
    <row r="438" spans="1:8" s="1" customFormat="1" x14ac:dyDescent="0.2">
      <c r="A438" s="328" t="s">
        <v>646</v>
      </c>
      <c r="B438" s="329" t="s">
        <v>2556</v>
      </c>
      <c r="C438" s="329" t="s">
        <v>2564</v>
      </c>
      <c r="D438" s="330" t="s">
        <v>2546</v>
      </c>
      <c r="E438" s="330" t="s">
        <v>2547</v>
      </c>
      <c r="F438" s="329" t="s">
        <v>2565</v>
      </c>
      <c r="G438" s="329" t="s">
        <v>2557</v>
      </c>
      <c r="H438" s="331" t="s">
        <v>2809</v>
      </c>
    </row>
    <row r="439" spans="1:8" s="298" customFormat="1" x14ac:dyDescent="0.2">
      <c r="A439" s="624" t="s">
        <v>261</v>
      </c>
      <c r="B439" s="625" t="s">
        <v>2810</v>
      </c>
      <c r="C439" s="320">
        <v>42594</v>
      </c>
      <c r="D439" s="626">
        <v>11151.48</v>
      </c>
      <c r="E439" s="322">
        <v>0</v>
      </c>
      <c r="F439" s="578" t="s">
        <v>2559</v>
      </c>
      <c r="G439" s="327" t="s">
        <v>2568</v>
      </c>
      <c r="H439" s="627" t="s">
        <v>2566</v>
      </c>
    </row>
    <row r="440" spans="1:8" s="298" customFormat="1" x14ac:dyDescent="0.2">
      <c r="A440" s="628" t="s">
        <v>263</v>
      </c>
      <c r="B440" s="625" t="s">
        <v>2810</v>
      </c>
      <c r="C440" s="320">
        <v>42643</v>
      </c>
      <c r="D440" s="626">
        <v>2181.1999999999998</v>
      </c>
      <c r="E440" s="322">
        <v>0</v>
      </c>
      <c r="F440" s="578" t="s">
        <v>2559</v>
      </c>
      <c r="G440" s="327" t="s">
        <v>2568</v>
      </c>
      <c r="H440" s="627" t="s">
        <v>2566</v>
      </c>
    </row>
    <row r="441" spans="1:8" s="298" customFormat="1" x14ac:dyDescent="0.2">
      <c r="A441" s="628" t="s">
        <v>264</v>
      </c>
      <c r="B441" s="625" t="s">
        <v>2810</v>
      </c>
      <c r="C441" s="320">
        <v>43258</v>
      </c>
      <c r="D441" s="626">
        <v>2362.09</v>
      </c>
      <c r="E441" s="322">
        <v>0</v>
      </c>
      <c r="F441" s="578" t="s">
        <v>4627</v>
      </c>
      <c r="G441" s="327" t="s">
        <v>2568</v>
      </c>
      <c r="H441" s="627">
        <v>1</v>
      </c>
    </row>
    <row r="442" spans="1:8" s="298" customFormat="1" x14ac:dyDescent="0.2">
      <c r="A442" s="624" t="s">
        <v>265</v>
      </c>
      <c r="B442" s="598" t="s">
        <v>2810</v>
      </c>
      <c r="C442" s="326">
        <v>43273</v>
      </c>
      <c r="D442" s="322">
        <v>3822.16</v>
      </c>
      <c r="E442" s="322">
        <v>0</v>
      </c>
      <c r="F442" s="578" t="s">
        <v>2813</v>
      </c>
      <c r="G442" s="327" t="s">
        <v>2568</v>
      </c>
      <c r="H442" s="627" t="s">
        <v>2566</v>
      </c>
    </row>
    <row r="443" spans="1:8" s="298" customFormat="1" x14ac:dyDescent="0.2">
      <c r="A443" s="628" t="s">
        <v>266</v>
      </c>
      <c r="B443" s="598" t="s">
        <v>2810</v>
      </c>
      <c r="C443" s="326">
        <v>43522</v>
      </c>
      <c r="D443" s="322">
        <v>2551.84</v>
      </c>
      <c r="E443" s="322">
        <v>0</v>
      </c>
      <c r="F443" s="578" t="s">
        <v>2818</v>
      </c>
      <c r="G443" s="327" t="s">
        <v>2568</v>
      </c>
      <c r="H443" s="627" t="s">
        <v>2566</v>
      </c>
    </row>
    <row r="444" spans="1:8" s="298" customFormat="1" x14ac:dyDescent="0.2">
      <c r="A444" s="628" t="s">
        <v>267</v>
      </c>
      <c r="B444" s="598" t="s">
        <v>2810</v>
      </c>
      <c r="C444" s="326">
        <v>43543</v>
      </c>
      <c r="D444" s="322">
        <v>805.4</v>
      </c>
      <c r="E444" s="322">
        <v>0</v>
      </c>
      <c r="F444" s="578" t="s">
        <v>2559</v>
      </c>
      <c r="G444" s="327" t="s">
        <v>2568</v>
      </c>
      <c r="H444" s="627" t="s">
        <v>2566</v>
      </c>
    </row>
    <row r="445" spans="1:8" s="298" customFormat="1" x14ac:dyDescent="0.2">
      <c r="A445" s="624" t="s">
        <v>268</v>
      </c>
      <c r="B445" s="598" t="s">
        <v>2810</v>
      </c>
      <c r="C445" s="326">
        <v>43546</v>
      </c>
      <c r="D445" s="322">
        <v>6575.69</v>
      </c>
      <c r="E445" s="322">
        <v>0</v>
      </c>
      <c r="F445" s="578" t="s">
        <v>2815</v>
      </c>
      <c r="G445" s="327" t="s">
        <v>2568</v>
      </c>
      <c r="H445" s="627" t="s">
        <v>2566</v>
      </c>
    </row>
    <row r="446" spans="1:8" s="298" customFormat="1" x14ac:dyDescent="0.2">
      <c r="A446" s="628" t="s">
        <v>269</v>
      </c>
      <c r="B446" s="598" t="s">
        <v>2810</v>
      </c>
      <c r="C446" s="326">
        <v>43885</v>
      </c>
      <c r="D446" s="322">
        <v>4231.2700000000004</v>
      </c>
      <c r="E446" s="322">
        <v>0</v>
      </c>
      <c r="F446" s="578" t="s">
        <v>2815</v>
      </c>
      <c r="G446" s="327" t="s">
        <v>2568</v>
      </c>
      <c r="H446" s="627">
        <v>1</v>
      </c>
    </row>
    <row r="447" spans="1:8" s="298" customFormat="1" x14ac:dyDescent="0.2">
      <c r="A447" s="628" t="s">
        <v>270</v>
      </c>
      <c r="B447" s="598" t="s">
        <v>2810</v>
      </c>
      <c r="C447" s="326">
        <v>43976</v>
      </c>
      <c r="D447" s="322">
        <v>2612.92</v>
      </c>
      <c r="E447" s="322">
        <v>0</v>
      </c>
      <c r="F447" s="578" t="s">
        <v>2819</v>
      </c>
      <c r="G447" s="327" t="s">
        <v>2568</v>
      </c>
      <c r="H447" s="627" t="s">
        <v>2566</v>
      </c>
    </row>
    <row r="448" spans="1:8" s="298" customFormat="1" ht="31.5" x14ac:dyDescent="0.2">
      <c r="A448" s="624" t="s">
        <v>271</v>
      </c>
      <c r="B448" s="598" t="s">
        <v>2810</v>
      </c>
      <c r="C448" s="326">
        <v>43868</v>
      </c>
      <c r="D448" s="322">
        <v>2640.53</v>
      </c>
      <c r="E448" s="322">
        <v>0</v>
      </c>
      <c r="F448" s="578" t="s">
        <v>2817</v>
      </c>
      <c r="G448" s="327" t="s">
        <v>2568</v>
      </c>
      <c r="H448" s="627" t="s">
        <v>2566</v>
      </c>
    </row>
    <row r="449" spans="1:8" s="298" customFormat="1" x14ac:dyDescent="0.2">
      <c r="A449" s="628" t="s">
        <v>272</v>
      </c>
      <c r="B449" s="598" t="s">
        <v>2810</v>
      </c>
      <c r="C449" s="326">
        <v>44110</v>
      </c>
      <c r="D449" s="322">
        <v>1772.82</v>
      </c>
      <c r="E449" s="322">
        <v>0</v>
      </c>
      <c r="F449" s="578" t="s">
        <v>2819</v>
      </c>
      <c r="G449" s="327" t="s">
        <v>2568</v>
      </c>
      <c r="H449" s="627" t="s">
        <v>2566</v>
      </c>
    </row>
    <row r="450" spans="1:8" s="298" customFormat="1" x14ac:dyDescent="0.2">
      <c r="A450" s="628" t="s">
        <v>273</v>
      </c>
      <c r="B450" s="598" t="s">
        <v>2810</v>
      </c>
      <c r="C450" s="326">
        <v>44125</v>
      </c>
      <c r="D450" s="322">
        <v>3170.26</v>
      </c>
      <c r="E450" s="322">
        <v>0</v>
      </c>
      <c r="F450" s="578" t="s">
        <v>2819</v>
      </c>
      <c r="G450" s="327" t="s">
        <v>2568</v>
      </c>
      <c r="H450" s="627" t="s">
        <v>2566</v>
      </c>
    </row>
    <row r="451" spans="1:8" s="298" customFormat="1" ht="21" x14ac:dyDescent="0.2">
      <c r="A451" s="624" t="s">
        <v>274</v>
      </c>
      <c r="B451" s="598" t="s">
        <v>2810</v>
      </c>
      <c r="C451" s="326">
        <v>44263</v>
      </c>
      <c r="D451" s="322">
        <v>0</v>
      </c>
      <c r="E451" s="322">
        <v>0</v>
      </c>
      <c r="F451" s="578" t="s">
        <v>2811</v>
      </c>
      <c r="G451" s="327" t="s">
        <v>2576</v>
      </c>
      <c r="H451" s="627">
        <v>1</v>
      </c>
    </row>
    <row r="452" spans="1:8" s="298" customFormat="1" x14ac:dyDescent="0.2">
      <c r="A452" s="628" t="s">
        <v>275</v>
      </c>
      <c r="B452" s="625" t="s">
        <v>2552</v>
      </c>
      <c r="C452" s="320">
        <v>42404</v>
      </c>
      <c r="D452" s="626">
        <v>3629.35</v>
      </c>
      <c r="E452" s="322">
        <v>0</v>
      </c>
      <c r="F452" s="578" t="s">
        <v>2559</v>
      </c>
      <c r="G452" s="327" t="s">
        <v>2568</v>
      </c>
      <c r="H452" s="627" t="s">
        <v>2566</v>
      </c>
    </row>
    <row r="453" spans="1:8" s="298" customFormat="1" x14ac:dyDescent="0.2">
      <c r="A453" s="628" t="s">
        <v>276</v>
      </c>
      <c r="B453" s="625" t="s">
        <v>2552</v>
      </c>
      <c r="C453" s="320">
        <v>42409</v>
      </c>
      <c r="D453" s="626">
        <v>2040</v>
      </c>
      <c r="E453" s="322">
        <v>0</v>
      </c>
      <c r="F453" s="578" t="s">
        <v>2559</v>
      </c>
      <c r="G453" s="327" t="s">
        <v>2568</v>
      </c>
      <c r="H453" s="627" t="s">
        <v>2566</v>
      </c>
    </row>
    <row r="454" spans="1:8" s="298" customFormat="1" ht="21" x14ac:dyDescent="0.2">
      <c r="A454" s="624" t="s">
        <v>277</v>
      </c>
      <c r="B454" s="625" t="s">
        <v>2552</v>
      </c>
      <c r="C454" s="320">
        <v>42433</v>
      </c>
      <c r="D454" s="626">
        <v>9340</v>
      </c>
      <c r="E454" s="322">
        <v>0</v>
      </c>
      <c r="F454" s="578" t="s">
        <v>2811</v>
      </c>
      <c r="G454" s="327" t="s">
        <v>2568</v>
      </c>
      <c r="H454" s="627">
        <v>1</v>
      </c>
    </row>
    <row r="455" spans="1:8" s="298" customFormat="1" x14ac:dyDescent="0.2">
      <c r="A455" s="628" t="s">
        <v>278</v>
      </c>
      <c r="B455" s="403" t="s">
        <v>2552</v>
      </c>
      <c r="C455" s="320">
        <v>42487</v>
      </c>
      <c r="D455" s="321">
        <v>1461.33</v>
      </c>
      <c r="E455" s="322">
        <v>0</v>
      </c>
      <c r="F455" s="578" t="s">
        <v>2559</v>
      </c>
      <c r="G455" s="327" t="s">
        <v>2568</v>
      </c>
      <c r="H455" s="627" t="s">
        <v>2566</v>
      </c>
    </row>
    <row r="456" spans="1:8" s="298" customFormat="1" x14ac:dyDescent="0.2">
      <c r="A456" s="628" t="s">
        <v>279</v>
      </c>
      <c r="B456" s="403" t="s">
        <v>2552</v>
      </c>
      <c r="C456" s="320">
        <v>42544</v>
      </c>
      <c r="D456" s="321">
        <v>1400</v>
      </c>
      <c r="E456" s="322">
        <v>0</v>
      </c>
      <c r="F456" s="578" t="s">
        <v>2559</v>
      </c>
      <c r="G456" s="327" t="s">
        <v>2568</v>
      </c>
      <c r="H456" s="627" t="s">
        <v>2566</v>
      </c>
    </row>
    <row r="457" spans="1:8" s="298" customFormat="1" ht="21" x14ac:dyDescent="0.2">
      <c r="A457" s="624" t="s">
        <v>280</v>
      </c>
      <c r="B457" s="598" t="s">
        <v>2552</v>
      </c>
      <c r="C457" s="605">
        <v>43392</v>
      </c>
      <c r="D457" s="322">
        <v>1296.02</v>
      </c>
      <c r="E457" s="322">
        <v>0</v>
      </c>
      <c r="F457" s="578" t="s">
        <v>2814</v>
      </c>
      <c r="G457" s="327" t="s">
        <v>2568</v>
      </c>
      <c r="H457" s="627" t="s">
        <v>2566</v>
      </c>
    </row>
    <row r="458" spans="1:8" s="298" customFormat="1" ht="21" x14ac:dyDescent="0.2">
      <c r="A458" s="628" t="s">
        <v>281</v>
      </c>
      <c r="B458" s="598" t="s">
        <v>2552</v>
      </c>
      <c r="C458" s="326">
        <v>43479</v>
      </c>
      <c r="D458" s="322">
        <v>3075.35</v>
      </c>
      <c r="E458" s="322">
        <v>0</v>
      </c>
      <c r="F458" s="578" t="s">
        <v>2811</v>
      </c>
      <c r="G458" s="327" t="s">
        <v>2568</v>
      </c>
      <c r="H458" s="627" t="s">
        <v>2566</v>
      </c>
    </row>
    <row r="459" spans="1:8" s="298" customFormat="1" ht="21" x14ac:dyDescent="0.2">
      <c r="A459" s="628" t="s">
        <v>282</v>
      </c>
      <c r="B459" s="598" t="s">
        <v>2552</v>
      </c>
      <c r="C459" s="326">
        <v>43495</v>
      </c>
      <c r="D459" s="322">
        <v>3542.5</v>
      </c>
      <c r="E459" s="322">
        <v>0</v>
      </c>
      <c r="F459" s="578" t="s">
        <v>2811</v>
      </c>
      <c r="G459" s="327" t="s">
        <v>2568</v>
      </c>
      <c r="H459" s="627" t="s">
        <v>2566</v>
      </c>
    </row>
    <row r="460" spans="1:8" s="298" customFormat="1" ht="21" x14ac:dyDescent="0.2">
      <c r="A460" s="624" t="s">
        <v>283</v>
      </c>
      <c r="B460" s="598" t="s">
        <v>2552</v>
      </c>
      <c r="C460" s="326">
        <v>43757</v>
      </c>
      <c r="D460" s="322">
        <v>4027.97</v>
      </c>
      <c r="E460" s="322">
        <v>0</v>
      </c>
      <c r="F460" s="578" t="s">
        <v>2812</v>
      </c>
      <c r="G460" s="327" t="s">
        <v>2568</v>
      </c>
      <c r="H460" s="627">
        <v>1</v>
      </c>
    </row>
    <row r="461" spans="1:8" s="298" customFormat="1" ht="21" x14ac:dyDescent="0.2">
      <c r="A461" s="628" t="s">
        <v>284</v>
      </c>
      <c r="B461" s="598" t="s">
        <v>2552</v>
      </c>
      <c r="C461" s="326">
        <v>43752</v>
      </c>
      <c r="D461" s="322">
        <v>1662</v>
      </c>
      <c r="E461" s="322">
        <v>0</v>
      </c>
      <c r="F461" s="578" t="s">
        <v>2811</v>
      </c>
      <c r="G461" s="327" t="s">
        <v>2568</v>
      </c>
      <c r="H461" s="627" t="s">
        <v>2566</v>
      </c>
    </row>
    <row r="462" spans="1:8" s="298" customFormat="1" ht="21" x14ac:dyDescent="0.2">
      <c r="A462" s="628" t="s">
        <v>285</v>
      </c>
      <c r="B462" s="598" t="s">
        <v>2552</v>
      </c>
      <c r="C462" s="326">
        <v>43882</v>
      </c>
      <c r="D462" s="322">
        <v>17984</v>
      </c>
      <c r="E462" s="322">
        <v>0</v>
      </c>
      <c r="F462" s="578" t="s">
        <v>2811</v>
      </c>
      <c r="G462" s="327" t="s">
        <v>2568</v>
      </c>
      <c r="H462" s="627" t="s">
        <v>2566</v>
      </c>
    </row>
    <row r="463" spans="1:8" s="298" customFormat="1" ht="21" x14ac:dyDescent="0.2">
      <c r="A463" s="624" t="s">
        <v>286</v>
      </c>
      <c r="B463" s="598" t="s">
        <v>2552</v>
      </c>
      <c r="C463" s="326">
        <v>43913</v>
      </c>
      <c r="D463" s="322">
        <v>764.92</v>
      </c>
      <c r="E463" s="322">
        <v>0</v>
      </c>
      <c r="F463" s="578" t="s">
        <v>2811</v>
      </c>
      <c r="G463" s="327" t="s">
        <v>2568</v>
      </c>
      <c r="H463" s="627" t="s">
        <v>2566</v>
      </c>
    </row>
    <row r="464" spans="1:8" s="298" customFormat="1" ht="21" x14ac:dyDescent="0.2">
      <c r="A464" s="628" t="s">
        <v>287</v>
      </c>
      <c r="B464" s="598" t="s">
        <v>2552</v>
      </c>
      <c r="C464" s="326">
        <v>43969</v>
      </c>
      <c r="D464" s="322">
        <v>2251</v>
      </c>
      <c r="E464" s="322">
        <v>0</v>
      </c>
      <c r="F464" s="578" t="s">
        <v>2811</v>
      </c>
      <c r="G464" s="327" t="s">
        <v>2568</v>
      </c>
      <c r="H464" s="627" t="s">
        <v>2566</v>
      </c>
    </row>
    <row r="465" spans="1:8" s="298" customFormat="1" ht="21" x14ac:dyDescent="0.2">
      <c r="A465" s="628" t="s">
        <v>288</v>
      </c>
      <c r="B465" s="598" t="s">
        <v>2552</v>
      </c>
      <c r="C465" s="326">
        <v>43976</v>
      </c>
      <c r="D465" s="322">
        <v>920.21</v>
      </c>
      <c r="E465" s="322">
        <v>0</v>
      </c>
      <c r="F465" s="578" t="s">
        <v>2811</v>
      </c>
      <c r="G465" s="327" t="s">
        <v>2568</v>
      </c>
      <c r="H465" s="627" t="s">
        <v>2566</v>
      </c>
    </row>
    <row r="466" spans="1:8" s="298" customFormat="1" ht="21" x14ac:dyDescent="0.2">
      <c r="A466" s="624" t="s">
        <v>289</v>
      </c>
      <c r="B466" s="598" t="s">
        <v>2552</v>
      </c>
      <c r="C466" s="326">
        <v>44015</v>
      </c>
      <c r="D466" s="322">
        <v>7980</v>
      </c>
      <c r="E466" s="322">
        <v>0</v>
      </c>
      <c r="F466" s="578" t="s">
        <v>2811</v>
      </c>
      <c r="G466" s="327" t="s">
        <v>2568</v>
      </c>
      <c r="H466" s="627" t="s">
        <v>2566</v>
      </c>
    </row>
    <row r="467" spans="1:8" s="298" customFormat="1" ht="21" x14ac:dyDescent="0.2">
      <c r="A467" s="628" t="s">
        <v>290</v>
      </c>
      <c r="B467" s="598" t="s">
        <v>2552</v>
      </c>
      <c r="C467" s="326">
        <v>44103</v>
      </c>
      <c r="D467" s="322">
        <v>7618.8</v>
      </c>
      <c r="E467" s="322">
        <v>0</v>
      </c>
      <c r="F467" s="578" t="s">
        <v>2811</v>
      </c>
      <c r="G467" s="327" t="s">
        <v>2568</v>
      </c>
      <c r="H467" s="627" t="s">
        <v>2566</v>
      </c>
    </row>
    <row r="468" spans="1:8" s="298" customFormat="1" ht="21" x14ac:dyDescent="0.2">
      <c r="A468" s="628" t="s">
        <v>291</v>
      </c>
      <c r="B468" s="598" t="s">
        <v>2552</v>
      </c>
      <c r="C468" s="326">
        <v>44154</v>
      </c>
      <c r="D468" s="322">
        <v>5711.48</v>
      </c>
      <c r="E468" s="322">
        <v>0</v>
      </c>
      <c r="F468" s="578" t="s">
        <v>2811</v>
      </c>
      <c r="G468" s="327" t="s">
        <v>2568</v>
      </c>
      <c r="H468" s="627" t="s">
        <v>2566</v>
      </c>
    </row>
    <row r="469" spans="1:8" s="298" customFormat="1" ht="21" x14ac:dyDescent="0.2">
      <c r="A469" s="624" t="s">
        <v>292</v>
      </c>
      <c r="B469" s="598" t="s">
        <v>2552</v>
      </c>
      <c r="C469" s="326">
        <v>44223</v>
      </c>
      <c r="D469" s="322">
        <v>900</v>
      </c>
      <c r="E469" s="322">
        <v>0</v>
      </c>
      <c r="F469" s="578" t="s">
        <v>2811</v>
      </c>
      <c r="G469" s="327" t="s">
        <v>2568</v>
      </c>
      <c r="H469" s="627" t="s">
        <v>2566</v>
      </c>
    </row>
    <row r="470" spans="1:8" s="298" customFormat="1" ht="21" x14ac:dyDescent="0.2">
      <c r="A470" s="628" t="s">
        <v>293</v>
      </c>
      <c r="B470" s="598" t="s">
        <v>2552</v>
      </c>
      <c r="C470" s="326">
        <v>44211</v>
      </c>
      <c r="D470" s="322">
        <v>3700</v>
      </c>
      <c r="E470" s="322">
        <v>0</v>
      </c>
      <c r="F470" s="578" t="s">
        <v>2811</v>
      </c>
      <c r="G470" s="327" t="s">
        <v>2568</v>
      </c>
      <c r="H470" s="627" t="s">
        <v>2566</v>
      </c>
    </row>
    <row r="471" spans="1:8" s="298" customFormat="1" ht="21" x14ac:dyDescent="0.2">
      <c r="A471" s="628" t="s">
        <v>294</v>
      </c>
      <c r="B471" s="598" t="s">
        <v>2552</v>
      </c>
      <c r="C471" s="326">
        <v>44229</v>
      </c>
      <c r="D471" s="322">
        <v>0</v>
      </c>
      <c r="E471" s="322">
        <v>1161.48</v>
      </c>
      <c r="F471" s="578" t="s">
        <v>2811</v>
      </c>
      <c r="G471" s="327" t="s">
        <v>2816</v>
      </c>
      <c r="H471" s="627">
        <v>1</v>
      </c>
    </row>
    <row r="472" spans="1:8" s="298" customFormat="1" ht="21" x14ac:dyDescent="0.2">
      <c r="A472" s="624" t="s">
        <v>295</v>
      </c>
      <c r="B472" s="598" t="s">
        <v>2552</v>
      </c>
      <c r="C472" s="326">
        <v>44250</v>
      </c>
      <c r="D472" s="322">
        <v>778</v>
      </c>
      <c r="E472" s="322">
        <v>0</v>
      </c>
      <c r="F472" s="578" t="s">
        <v>2811</v>
      </c>
      <c r="G472" s="327" t="s">
        <v>2568</v>
      </c>
      <c r="H472" s="627">
        <v>1</v>
      </c>
    </row>
    <row r="473" spans="1:8" s="298" customFormat="1" ht="21.75" thickBot="1" x14ac:dyDescent="0.25">
      <c r="A473" s="629" t="s">
        <v>296</v>
      </c>
      <c r="B473" s="630" t="s">
        <v>2552</v>
      </c>
      <c r="C473" s="631">
        <v>44312</v>
      </c>
      <c r="D473" s="632">
        <v>3109.27</v>
      </c>
      <c r="E473" s="632">
        <v>0</v>
      </c>
      <c r="F473" s="633" t="s">
        <v>2814</v>
      </c>
      <c r="G473" s="634" t="s">
        <v>2568</v>
      </c>
      <c r="H473" s="635"/>
    </row>
    <row r="474" spans="1:8" s="1" customFormat="1" ht="13.5" thickBot="1" x14ac:dyDescent="0.25">
      <c r="A474" s="836" t="s">
        <v>645</v>
      </c>
      <c r="B474" s="837"/>
      <c r="C474" s="838"/>
      <c r="D474" s="616">
        <f>SUM(D439:D473)</f>
        <v>127069.86000000002</v>
      </c>
      <c r="E474" s="616">
        <f>SUM(E439:E473)</f>
        <v>1161.48</v>
      </c>
      <c r="F474" s="636"/>
      <c r="G474" s="637"/>
      <c r="H474" s="587"/>
    </row>
    <row r="475" spans="1:8" s="1" customFormat="1" ht="15.75" customHeight="1" thickBot="1" x14ac:dyDescent="0.25">
      <c r="A475" s="839"/>
      <c r="B475" s="840"/>
      <c r="C475" s="841"/>
      <c r="D475" s="842">
        <f>SUM(D474:E474)</f>
        <v>128231.34000000001</v>
      </c>
      <c r="E475" s="843"/>
      <c r="F475" s="639"/>
      <c r="G475" s="640"/>
      <c r="H475" s="588"/>
    </row>
    <row r="476" spans="1:8" s="1" customFormat="1" x14ac:dyDescent="0.2">
      <c r="B476" s="2"/>
    </row>
    <row r="477" spans="1:8" s="1" customFormat="1" x14ac:dyDescent="0.2">
      <c r="B477" s="2"/>
      <c r="G477" s="8"/>
    </row>
    <row r="478" spans="1:8" s="1" customFormat="1" ht="13.5" thickBot="1" x14ac:dyDescent="0.25">
      <c r="A478" s="317" t="s">
        <v>4604</v>
      </c>
      <c r="B478" s="623"/>
      <c r="C478" s="298"/>
      <c r="D478" s="298"/>
      <c r="E478" s="298"/>
      <c r="F478" s="298"/>
      <c r="G478" s="298"/>
      <c r="H478" s="196"/>
    </row>
    <row r="479" spans="1:8" s="1" customFormat="1" x14ac:dyDescent="0.2">
      <c r="A479" s="328" t="s">
        <v>646</v>
      </c>
      <c r="B479" s="329" t="s">
        <v>2556</v>
      </c>
      <c r="C479" s="329" t="s">
        <v>2564</v>
      </c>
      <c r="D479" s="330" t="s">
        <v>2546</v>
      </c>
      <c r="E479" s="330" t="s">
        <v>2547</v>
      </c>
      <c r="F479" s="329" t="s">
        <v>2565</v>
      </c>
      <c r="G479" s="329" t="s">
        <v>2557</v>
      </c>
      <c r="H479" s="331" t="s">
        <v>2809</v>
      </c>
    </row>
    <row r="480" spans="1:8" s="1" customFormat="1" ht="13.5" thickBot="1" x14ac:dyDescent="0.25">
      <c r="A480" s="628" t="s">
        <v>261</v>
      </c>
      <c r="B480" s="598" t="s">
        <v>4605</v>
      </c>
      <c r="C480" s="326">
        <v>43257</v>
      </c>
      <c r="D480" s="322">
        <v>400</v>
      </c>
      <c r="E480" s="322">
        <v>0</v>
      </c>
      <c r="F480" s="323" t="s">
        <v>4605</v>
      </c>
      <c r="G480" s="327" t="s">
        <v>2568</v>
      </c>
      <c r="H480" s="627">
        <v>1</v>
      </c>
    </row>
    <row r="481" spans="1:8" s="1" customFormat="1" ht="13.5" thickBot="1" x14ac:dyDescent="0.25">
      <c r="A481" s="836" t="s">
        <v>645</v>
      </c>
      <c r="B481" s="837"/>
      <c r="C481" s="838"/>
      <c r="D481" s="616">
        <f>SUM(D480:D480)</f>
        <v>400</v>
      </c>
      <c r="E481" s="616">
        <f>SUM(E480:E480)</f>
        <v>0</v>
      </c>
      <c r="F481" s="636"/>
      <c r="G481" s="637"/>
      <c r="H481" s="638"/>
    </row>
    <row r="482" spans="1:8" s="1" customFormat="1" ht="13.5" thickBot="1" x14ac:dyDescent="0.25">
      <c r="A482" s="839"/>
      <c r="B482" s="840"/>
      <c r="C482" s="841"/>
      <c r="D482" s="842">
        <f>SUM(D481:E481)</f>
        <v>400</v>
      </c>
      <c r="E482" s="843"/>
      <c r="F482" s="639"/>
      <c r="G482" s="640"/>
      <c r="H482" s="641"/>
    </row>
    <row r="483" spans="1:8" s="1" customFormat="1" x14ac:dyDescent="0.2">
      <c r="A483" s="298"/>
      <c r="B483" s="612"/>
      <c r="C483" s="298"/>
      <c r="D483" s="298"/>
      <c r="E483" s="298"/>
      <c r="F483" s="298"/>
      <c r="G483" s="196"/>
      <c r="H483" s="298"/>
    </row>
    <row r="484" spans="1:8" s="1" customFormat="1" x14ac:dyDescent="0.2">
      <c r="A484" s="298"/>
      <c r="B484" s="612"/>
      <c r="C484" s="298"/>
      <c r="D484" s="298"/>
      <c r="E484" s="298"/>
      <c r="F484" s="298"/>
      <c r="G484" s="196"/>
      <c r="H484" s="298"/>
    </row>
    <row r="485" spans="1:8" s="1" customFormat="1" x14ac:dyDescent="0.2">
      <c r="B485" s="2"/>
      <c r="G485" s="8"/>
    </row>
    <row r="486" spans="1:8" s="1" customFormat="1" x14ac:dyDescent="0.2">
      <c r="B486" s="2"/>
      <c r="D486" s="6"/>
      <c r="G486" s="8"/>
    </row>
    <row r="487" spans="1:8" s="1" customFormat="1" x14ac:dyDescent="0.2">
      <c r="B487" s="2"/>
      <c r="G487" s="8"/>
    </row>
    <row r="488" spans="1:8" s="1" customFormat="1" x14ac:dyDescent="0.2">
      <c r="B488" s="2"/>
      <c r="D488" s="6"/>
      <c r="G488" s="8"/>
    </row>
    <row r="489" spans="1:8" s="1" customFormat="1" x14ac:dyDescent="0.2">
      <c r="B489" s="2"/>
      <c r="G489" s="8"/>
    </row>
    <row r="490" spans="1:8" s="1" customFormat="1" x14ac:dyDescent="0.2">
      <c r="B490" s="2"/>
      <c r="G490" s="8"/>
    </row>
    <row r="491" spans="1:8" s="1" customFormat="1" x14ac:dyDescent="0.2">
      <c r="B491" s="2"/>
      <c r="G491" s="8"/>
    </row>
    <row r="492" spans="1:8" s="1" customFormat="1" x14ac:dyDescent="0.2">
      <c r="B492" s="2"/>
      <c r="G492" s="8"/>
    </row>
    <row r="493" spans="1:8" s="1" customFormat="1" x14ac:dyDescent="0.2">
      <c r="B493" s="2"/>
      <c r="G493" s="8"/>
    </row>
    <row r="494" spans="1:8" s="1" customFormat="1" x14ac:dyDescent="0.2">
      <c r="B494" s="2"/>
      <c r="G494" s="8"/>
    </row>
    <row r="495" spans="1:8" s="1" customFormat="1" x14ac:dyDescent="0.2">
      <c r="B495" s="2"/>
      <c r="G495" s="8"/>
    </row>
    <row r="496" spans="1:8" s="1" customFormat="1" x14ac:dyDescent="0.2">
      <c r="B496" s="2"/>
      <c r="G496" s="8"/>
    </row>
    <row r="497" spans="2:7" s="1" customFormat="1" x14ac:dyDescent="0.2">
      <c r="B497" s="2"/>
      <c r="G497" s="8"/>
    </row>
    <row r="498" spans="2:7" s="1" customFormat="1" x14ac:dyDescent="0.2">
      <c r="B498" s="2"/>
      <c r="G498" s="8"/>
    </row>
    <row r="499" spans="2:7" s="1" customFormat="1" x14ac:dyDescent="0.2">
      <c r="B499" s="2"/>
      <c r="G499" s="8"/>
    </row>
    <row r="500" spans="2:7" s="1" customFormat="1" x14ac:dyDescent="0.2">
      <c r="B500" s="2"/>
      <c r="G500" s="8"/>
    </row>
    <row r="501" spans="2:7" s="1" customFormat="1" x14ac:dyDescent="0.2">
      <c r="B501" s="2"/>
      <c r="G501" s="8"/>
    </row>
    <row r="502" spans="2:7" s="1" customFormat="1" x14ac:dyDescent="0.2">
      <c r="B502" s="2"/>
      <c r="G502" s="8"/>
    </row>
    <row r="503" spans="2:7" s="1" customFormat="1" x14ac:dyDescent="0.2">
      <c r="B503" s="2"/>
      <c r="G503" s="8"/>
    </row>
    <row r="504" spans="2:7" s="1" customFormat="1" x14ac:dyDescent="0.2">
      <c r="B504" s="2"/>
      <c r="G504" s="8"/>
    </row>
    <row r="505" spans="2:7" s="1" customFormat="1" x14ac:dyDescent="0.2">
      <c r="B505" s="2"/>
      <c r="G505" s="8"/>
    </row>
    <row r="506" spans="2:7" s="1" customFormat="1" x14ac:dyDescent="0.2">
      <c r="B506" s="2"/>
      <c r="G506" s="8"/>
    </row>
    <row r="507" spans="2:7" s="1" customFormat="1" x14ac:dyDescent="0.2">
      <c r="B507" s="2"/>
      <c r="G507" s="8"/>
    </row>
    <row r="508" spans="2:7" s="1" customFormat="1" x14ac:dyDescent="0.2">
      <c r="B508" s="2"/>
      <c r="G508" s="8"/>
    </row>
    <row r="509" spans="2:7" s="1" customFormat="1" x14ac:dyDescent="0.2">
      <c r="B509" s="2"/>
      <c r="G509" s="8"/>
    </row>
    <row r="510" spans="2:7" s="1" customFormat="1" x14ac:dyDescent="0.2">
      <c r="B510" s="2"/>
      <c r="G510" s="8"/>
    </row>
    <row r="511" spans="2:7" s="1" customFormat="1" x14ac:dyDescent="0.2">
      <c r="B511" s="2"/>
      <c r="G511" s="8"/>
    </row>
    <row r="512" spans="2:7" s="1" customFormat="1" x14ac:dyDescent="0.2">
      <c r="B512" s="2"/>
      <c r="G512" s="8"/>
    </row>
    <row r="513" spans="2:7" s="1" customFormat="1" x14ac:dyDescent="0.2">
      <c r="B513" s="2"/>
      <c r="G513" s="8"/>
    </row>
    <row r="514" spans="2:7" s="1" customFormat="1" x14ac:dyDescent="0.2">
      <c r="B514" s="2"/>
      <c r="G514" s="8"/>
    </row>
    <row r="515" spans="2:7" s="1" customFormat="1" x14ac:dyDescent="0.2">
      <c r="B515" s="2"/>
      <c r="G515" s="8"/>
    </row>
    <row r="516" spans="2:7" s="1" customFormat="1" x14ac:dyDescent="0.2">
      <c r="B516" s="2"/>
      <c r="G516" s="8"/>
    </row>
    <row r="517" spans="2:7" s="1" customFormat="1" x14ac:dyDescent="0.2">
      <c r="B517" s="2"/>
      <c r="G517" s="8"/>
    </row>
    <row r="518" spans="2:7" s="1" customFormat="1" x14ac:dyDescent="0.2">
      <c r="B518" s="2"/>
      <c r="G518" s="8"/>
    </row>
    <row r="519" spans="2:7" s="1" customFormat="1" x14ac:dyDescent="0.2">
      <c r="B519" s="2"/>
      <c r="G519" s="8"/>
    </row>
    <row r="520" spans="2:7" s="1" customFormat="1" x14ac:dyDescent="0.2">
      <c r="B520" s="2"/>
      <c r="G520" s="8"/>
    </row>
    <row r="521" spans="2:7" s="1" customFormat="1" x14ac:dyDescent="0.2">
      <c r="B521" s="2"/>
      <c r="G521" s="8"/>
    </row>
    <row r="522" spans="2:7" s="1" customFormat="1" x14ac:dyDescent="0.2">
      <c r="B522" s="2"/>
      <c r="G522" s="8"/>
    </row>
    <row r="523" spans="2:7" s="1" customFormat="1" x14ac:dyDescent="0.2">
      <c r="B523" s="2"/>
      <c r="G523" s="8"/>
    </row>
    <row r="524" spans="2:7" s="1" customFormat="1" x14ac:dyDescent="0.2">
      <c r="B524" s="2"/>
      <c r="G524" s="8"/>
    </row>
    <row r="525" spans="2:7" s="1" customFormat="1" x14ac:dyDescent="0.2">
      <c r="B525" s="2"/>
      <c r="G525" s="8"/>
    </row>
    <row r="526" spans="2:7" s="1" customFormat="1" x14ac:dyDescent="0.2">
      <c r="B526" s="2"/>
      <c r="G526" s="8"/>
    </row>
    <row r="527" spans="2:7" s="1" customFormat="1" x14ac:dyDescent="0.2">
      <c r="B527" s="2"/>
      <c r="G527" s="8"/>
    </row>
    <row r="528" spans="2:7" s="1" customFormat="1" x14ac:dyDescent="0.2">
      <c r="B528" s="2"/>
      <c r="G528" s="8"/>
    </row>
    <row r="529" spans="2:7" s="1" customFormat="1" x14ac:dyDescent="0.2">
      <c r="B529" s="2"/>
      <c r="G529" s="8"/>
    </row>
    <row r="530" spans="2:7" s="1" customFormat="1" x14ac:dyDescent="0.2">
      <c r="B530" s="2"/>
      <c r="G530" s="8"/>
    </row>
    <row r="531" spans="2:7" s="1" customFormat="1" x14ac:dyDescent="0.2">
      <c r="B531" s="2"/>
      <c r="G531" s="8"/>
    </row>
    <row r="532" spans="2:7" s="1" customFormat="1" x14ac:dyDescent="0.2">
      <c r="B532" s="2"/>
      <c r="G532" s="8"/>
    </row>
    <row r="533" spans="2:7" s="1" customFormat="1" x14ac:dyDescent="0.2">
      <c r="B533" s="2"/>
      <c r="G533" s="8"/>
    </row>
    <row r="534" spans="2:7" s="1" customFormat="1" x14ac:dyDescent="0.2">
      <c r="B534" s="2"/>
      <c r="G534" s="8"/>
    </row>
    <row r="535" spans="2:7" s="1" customFormat="1" x14ac:dyDescent="0.2">
      <c r="B535" s="2"/>
      <c r="G535" s="8"/>
    </row>
    <row r="536" spans="2:7" s="1" customFormat="1" x14ac:dyDescent="0.2">
      <c r="B536" s="2"/>
      <c r="G536" s="8"/>
    </row>
    <row r="537" spans="2:7" s="1" customFormat="1" x14ac:dyDescent="0.2">
      <c r="B537" s="2"/>
      <c r="G537" s="8"/>
    </row>
    <row r="538" spans="2:7" s="1" customFormat="1" x14ac:dyDescent="0.2">
      <c r="B538" s="2"/>
      <c r="G538" s="8"/>
    </row>
    <row r="539" spans="2:7" s="1" customFormat="1" x14ac:dyDescent="0.2">
      <c r="B539" s="2"/>
      <c r="G539" s="8"/>
    </row>
    <row r="540" spans="2:7" s="1" customFormat="1" x14ac:dyDescent="0.2">
      <c r="B540" s="2"/>
      <c r="G540" s="8"/>
    </row>
    <row r="541" spans="2:7" s="1" customFormat="1" x14ac:dyDescent="0.2">
      <c r="B541" s="2"/>
      <c r="G541" s="8"/>
    </row>
    <row r="542" spans="2:7" s="1" customFormat="1" x14ac:dyDescent="0.2">
      <c r="B542" s="2"/>
      <c r="G542" s="8"/>
    </row>
    <row r="543" spans="2:7" s="1" customFormat="1" x14ac:dyDescent="0.2">
      <c r="B543" s="2"/>
      <c r="G543" s="8"/>
    </row>
    <row r="544" spans="2:7" s="1" customFormat="1" x14ac:dyDescent="0.2">
      <c r="B544" s="2"/>
      <c r="G544" s="8"/>
    </row>
    <row r="545" spans="2:7" s="1" customFormat="1" x14ac:dyDescent="0.2">
      <c r="B545" s="2"/>
      <c r="G545" s="8"/>
    </row>
    <row r="546" spans="2:7" s="1" customFormat="1" x14ac:dyDescent="0.2">
      <c r="B546" s="2"/>
      <c r="G546" s="8"/>
    </row>
    <row r="547" spans="2:7" s="1" customFormat="1" x14ac:dyDescent="0.2">
      <c r="B547" s="2"/>
      <c r="G547" s="8"/>
    </row>
    <row r="548" spans="2:7" s="1" customFormat="1" x14ac:dyDescent="0.2">
      <c r="B548" s="2"/>
      <c r="G548" s="8"/>
    </row>
    <row r="549" spans="2:7" s="1" customFormat="1" x14ac:dyDescent="0.2">
      <c r="B549" s="2"/>
      <c r="G549" s="8"/>
    </row>
    <row r="550" spans="2:7" s="1" customFormat="1" x14ac:dyDescent="0.2">
      <c r="B550" s="2"/>
      <c r="G550" s="8"/>
    </row>
    <row r="551" spans="2:7" s="1" customFormat="1" x14ac:dyDescent="0.2">
      <c r="B551" s="2"/>
      <c r="G551" s="8"/>
    </row>
    <row r="552" spans="2:7" s="1" customFormat="1" x14ac:dyDescent="0.2">
      <c r="B552" s="2"/>
      <c r="G552" s="8"/>
    </row>
    <row r="553" spans="2:7" s="1" customFormat="1" x14ac:dyDescent="0.2">
      <c r="B553" s="2"/>
      <c r="G553" s="8"/>
    </row>
    <row r="554" spans="2:7" s="1" customFormat="1" x14ac:dyDescent="0.2">
      <c r="B554" s="2"/>
      <c r="G554" s="8"/>
    </row>
    <row r="555" spans="2:7" s="1" customFormat="1" x14ac:dyDescent="0.2">
      <c r="B555" s="2"/>
      <c r="G555" s="8"/>
    </row>
    <row r="556" spans="2:7" s="1" customFormat="1" x14ac:dyDescent="0.2">
      <c r="B556" s="2"/>
      <c r="G556" s="8"/>
    </row>
    <row r="557" spans="2:7" s="1" customFormat="1" x14ac:dyDescent="0.2">
      <c r="B557" s="2"/>
      <c r="G557" s="8"/>
    </row>
    <row r="558" spans="2:7" s="1" customFormat="1" x14ac:dyDescent="0.2">
      <c r="B558" s="2"/>
      <c r="G558" s="8"/>
    </row>
    <row r="559" spans="2:7" s="1" customFormat="1" x14ac:dyDescent="0.2">
      <c r="B559" s="2"/>
      <c r="G559" s="8"/>
    </row>
    <row r="560" spans="2:7" s="1" customFormat="1" x14ac:dyDescent="0.2">
      <c r="B560" s="2"/>
      <c r="G560" s="8"/>
    </row>
    <row r="561" spans="2:7" s="1" customFormat="1" x14ac:dyDescent="0.2">
      <c r="B561" s="2"/>
      <c r="G561" s="8"/>
    </row>
    <row r="562" spans="2:7" s="1" customFormat="1" x14ac:dyDescent="0.2">
      <c r="B562" s="2"/>
      <c r="G562" s="8"/>
    </row>
    <row r="563" spans="2:7" s="1" customFormat="1" x14ac:dyDescent="0.2">
      <c r="B563" s="2"/>
      <c r="G563" s="8"/>
    </row>
    <row r="564" spans="2:7" s="1" customFormat="1" x14ac:dyDescent="0.2">
      <c r="B564" s="2"/>
      <c r="G564" s="8"/>
    </row>
    <row r="565" spans="2:7" s="1" customFormat="1" x14ac:dyDescent="0.2">
      <c r="B565" s="2"/>
      <c r="G565" s="8"/>
    </row>
    <row r="566" spans="2:7" s="1" customFormat="1" x14ac:dyDescent="0.2">
      <c r="B566" s="2"/>
      <c r="G566" s="8"/>
    </row>
    <row r="567" spans="2:7" s="1" customFormat="1" x14ac:dyDescent="0.2">
      <c r="B567" s="2"/>
      <c r="G567" s="8"/>
    </row>
    <row r="568" spans="2:7" s="1" customFormat="1" x14ac:dyDescent="0.2">
      <c r="B568" s="2"/>
      <c r="G568" s="8"/>
    </row>
    <row r="569" spans="2:7" s="1" customFormat="1" x14ac:dyDescent="0.2">
      <c r="B569" s="2"/>
      <c r="G569" s="8"/>
    </row>
    <row r="570" spans="2:7" s="1" customFormat="1" x14ac:dyDescent="0.2">
      <c r="B570" s="2"/>
      <c r="G570" s="8"/>
    </row>
    <row r="571" spans="2:7" s="1" customFormat="1" x14ac:dyDescent="0.2">
      <c r="B571" s="2"/>
      <c r="G571" s="8"/>
    </row>
    <row r="572" spans="2:7" s="1" customFormat="1" x14ac:dyDescent="0.2">
      <c r="B572" s="2"/>
      <c r="G572" s="8"/>
    </row>
    <row r="573" spans="2:7" s="1" customFormat="1" x14ac:dyDescent="0.2">
      <c r="B573" s="2"/>
      <c r="G573" s="8"/>
    </row>
    <row r="574" spans="2:7" s="1" customFormat="1" x14ac:dyDescent="0.2">
      <c r="B574" s="2"/>
      <c r="G574" s="8"/>
    </row>
    <row r="575" spans="2:7" s="1" customFormat="1" x14ac:dyDescent="0.2">
      <c r="B575" s="2"/>
      <c r="G575" s="8"/>
    </row>
    <row r="576" spans="2:7" s="1" customFormat="1" x14ac:dyDescent="0.2">
      <c r="B576" s="2"/>
      <c r="G576" s="8"/>
    </row>
    <row r="577" spans="2:7" s="1" customFormat="1" x14ac:dyDescent="0.2">
      <c r="B577" s="2"/>
      <c r="G577" s="8"/>
    </row>
    <row r="578" spans="2:7" s="1" customFormat="1" x14ac:dyDescent="0.2">
      <c r="B578" s="2"/>
      <c r="G578" s="8"/>
    </row>
    <row r="579" spans="2:7" s="1" customFormat="1" x14ac:dyDescent="0.2">
      <c r="B579" s="2"/>
      <c r="G579" s="8"/>
    </row>
    <row r="580" spans="2:7" s="1" customFormat="1" x14ac:dyDescent="0.2">
      <c r="B580" s="2"/>
      <c r="G580" s="8"/>
    </row>
    <row r="581" spans="2:7" s="1" customFormat="1" x14ac:dyDescent="0.2">
      <c r="B581" s="2"/>
      <c r="G581" s="8"/>
    </row>
    <row r="582" spans="2:7" s="1" customFormat="1" x14ac:dyDescent="0.2">
      <c r="B582" s="2"/>
      <c r="G582" s="8"/>
    </row>
    <row r="583" spans="2:7" s="1" customFormat="1" x14ac:dyDescent="0.2">
      <c r="B583" s="2"/>
      <c r="G583" s="8"/>
    </row>
    <row r="584" spans="2:7" s="1" customFormat="1" x14ac:dyDescent="0.2">
      <c r="B584" s="2"/>
      <c r="G584" s="8"/>
    </row>
    <row r="585" spans="2:7" s="1" customFormat="1" x14ac:dyDescent="0.2">
      <c r="B585" s="2"/>
      <c r="G585" s="8"/>
    </row>
    <row r="586" spans="2:7" s="1" customFormat="1" x14ac:dyDescent="0.2">
      <c r="B586" s="2"/>
      <c r="G586" s="8"/>
    </row>
    <row r="587" spans="2:7" s="1" customFormat="1" x14ac:dyDescent="0.2">
      <c r="B587" s="2"/>
      <c r="G587" s="8"/>
    </row>
    <row r="588" spans="2:7" s="1" customFormat="1" x14ac:dyDescent="0.2">
      <c r="B588" s="2"/>
      <c r="G588" s="8"/>
    </row>
    <row r="589" spans="2:7" s="1" customFormat="1" x14ac:dyDescent="0.2">
      <c r="B589" s="2"/>
      <c r="G589" s="8"/>
    </row>
    <row r="590" spans="2:7" s="1" customFormat="1" x14ac:dyDescent="0.2">
      <c r="B590" s="2"/>
      <c r="G590" s="8"/>
    </row>
    <row r="591" spans="2:7" s="1" customFormat="1" x14ac:dyDescent="0.2">
      <c r="B591" s="2"/>
      <c r="G591" s="8"/>
    </row>
    <row r="592" spans="2:7" s="1" customFormat="1" x14ac:dyDescent="0.2">
      <c r="B592" s="2"/>
      <c r="G592" s="8"/>
    </row>
    <row r="593" spans="1:62" s="1" customFormat="1" x14ac:dyDescent="0.2">
      <c r="B593" s="2"/>
      <c r="G593" s="8"/>
    </row>
    <row r="594" spans="1:62" s="1" customFormat="1" x14ac:dyDescent="0.2">
      <c r="B594" s="2"/>
      <c r="G594" s="8"/>
    </row>
    <row r="595" spans="1:62" s="1" customFormat="1" x14ac:dyDescent="0.2">
      <c r="B595" s="2"/>
      <c r="G595" s="8"/>
    </row>
    <row r="596" spans="1:62" s="1" customFormat="1" x14ac:dyDescent="0.2">
      <c r="B596" s="2"/>
      <c r="G596" s="8"/>
    </row>
    <row r="597" spans="1:62" s="1" customFormat="1" x14ac:dyDescent="0.2">
      <c r="B597" s="2"/>
      <c r="G597" s="8"/>
    </row>
    <row r="598" spans="1:62" s="1" customFormat="1" x14ac:dyDescent="0.2">
      <c r="B598" s="2"/>
      <c r="G598" s="8"/>
    </row>
    <row r="599" spans="1:62" s="1" customFormat="1" x14ac:dyDescent="0.2">
      <c r="B599" s="2"/>
      <c r="G599" s="8"/>
    </row>
    <row r="600" spans="1:62" s="1" customFormat="1" x14ac:dyDescent="0.2">
      <c r="B600" s="2"/>
      <c r="G600" s="8"/>
    </row>
    <row r="601" spans="1:62" s="1" customFormat="1" x14ac:dyDescent="0.2">
      <c r="B601" s="2"/>
      <c r="G601" s="8"/>
    </row>
    <row r="602" spans="1:62" s="1" customFormat="1" x14ac:dyDescent="0.2">
      <c r="B602" s="2"/>
      <c r="G602" s="8"/>
    </row>
    <row r="603" spans="1:62" s="1" customFormat="1" x14ac:dyDescent="0.2">
      <c r="B603" s="2"/>
      <c r="G603" s="8"/>
    </row>
    <row r="604" spans="1:62" s="1" customFormat="1" x14ac:dyDescent="0.2">
      <c r="B604" s="2"/>
      <c r="G604" s="8"/>
    </row>
    <row r="605" spans="1:62" s="1" customFormat="1" x14ac:dyDescent="0.2">
      <c r="B605" s="2"/>
      <c r="G605" s="8"/>
    </row>
    <row r="606" spans="1:62" s="1" customFormat="1" x14ac:dyDescent="0.2">
      <c r="B606" s="2"/>
      <c r="G606" s="8"/>
    </row>
    <row r="607" spans="1:62" s="589" customFormat="1" x14ac:dyDescent="0.2">
      <c r="A607" s="1"/>
      <c r="B607" s="2"/>
      <c r="C607" s="1"/>
      <c r="D607" s="1"/>
      <c r="E607" s="1"/>
      <c r="F607" s="1"/>
      <c r="G607" s="8"/>
      <c r="H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row>
    <row r="608" spans="1:62" s="589" customFormat="1" x14ac:dyDescent="0.2">
      <c r="B608" s="613"/>
      <c r="G608" s="590"/>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row>
    <row r="609" spans="2:62" s="589" customFormat="1" x14ac:dyDescent="0.2">
      <c r="B609" s="613"/>
      <c r="G609" s="590"/>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row>
    <row r="610" spans="2:62" s="589" customFormat="1" x14ac:dyDescent="0.2">
      <c r="B610" s="613"/>
      <c r="G610" s="590"/>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row>
    <row r="611" spans="2:62" s="589" customFormat="1" x14ac:dyDescent="0.2">
      <c r="B611" s="613"/>
      <c r="G611" s="590"/>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row>
    <row r="612" spans="2:62" s="589" customFormat="1" x14ac:dyDescent="0.2">
      <c r="B612" s="613"/>
      <c r="G612" s="590"/>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row>
    <row r="613" spans="2:62" s="589" customFormat="1" x14ac:dyDescent="0.2">
      <c r="B613" s="613"/>
      <c r="G613" s="590"/>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row>
    <row r="614" spans="2:62" s="589" customFormat="1" x14ac:dyDescent="0.2">
      <c r="B614" s="613"/>
      <c r="G614" s="590"/>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row>
    <row r="615" spans="2:62" s="589" customFormat="1" x14ac:dyDescent="0.2">
      <c r="B615" s="613"/>
      <c r="G615" s="590"/>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row>
    <row r="616" spans="2:62" s="589" customFormat="1" x14ac:dyDescent="0.2">
      <c r="B616" s="613"/>
      <c r="G616" s="590"/>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row>
    <row r="617" spans="2:62" s="589" customFormat="1" x14ac:dyDescent="0.2">
      <c r="B617" s="613"/>
      <c r="G617" s="590"/>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row>
    <row r="618" spans="2:62" s="589" customFormat="1" x14ac:dyDescent="0.2">
      <c r="B618" s="613"/>
      <c r="G618" s="590"/>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row>
    <row r="619" spans="2:62" s="589" customFormat="1" x14ac:dyDescent="0.2">
      <c r="B619" s="613"/>
      <c r="G619" s="590"/>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row>
    <row r="620" spans="2:62" s="589" customFormat="1" x14ac:dyDescent="0.2">
      <c r="B620" s="613"/>
      <c r="G620" s="590"/>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row>
    <row r="621" spans="2:62" s="589" customFormat="1" x14ac:dyDescent="0.2">
      <c r="B621" s="613"/>
      <c r="G621" s="590"/>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row>
    <row r="622" spans="2:62" s="589" customFormat="1" x14ac:dyDescent="0.2">
      <c r="B622" s="613"/>
      <c r="G622" s="590"/>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row>
    <row r="623" spans="2:62" s="589" customFormat="1" x14ac:dyDescent="0.2">
      <c r="B623" s="613"/>
      <c r="G623" s="590"/>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row>
    <row r="624" spans="2:62" s="589" customFormat="1" x14ac:dyDescent="0.2">
      <c r="B624" s="613"/>
      <c r="G624" s="590"/>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row>
    <row r="625" spans="2:62" s="589" customFormat="1" x14ac:dyDescent="0.2">
      <c r="B625" s="613"/>
      <c r="G625" s="590"/>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row>
    <row r="626" spans="2:62" s="589" customFormat="1" x14ac:dyDescent="0.2">
      <c r="B626" s="613"/>
      <c r="G626" s="590"/>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row>
    <row r="627" spans="2:62" s="589" customFormat="1" x14ac:dyDescent="0.2">
      <c r="B627" s="613"/>
      <c r="G627" s="590"/>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row>
    <row r="628" spans="2:62" s="589" customFormat="1" x14ac:dyDescent="0.2">
      <c r="B628" s="613"/>
      <c r="G628" s="590"/>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row>
    <row r="629" spans="2:62" s="589" customFormat="1" x14ac:dyDescent="0.2">
      <c r="B629" s="613"/>
      <c r="G629" s="590"/>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row>
    <row r="630" spans="2:62" s="589" customFormat="1" x14ac:dyDescent="0.2">
      <c r="B630" s="613"/>
      <c r="G630" s="590"/>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row>
    <row r="631" spans="2:62" s="589" customFormat="1" x14ac:dyDescent="0.2">
      <c r="B631" s="613"/>
      <c r="G631" s="590"/>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row>
    <row r="632" spans="2:62" s="589" customFormat="1" x14ac:dyDescent="0.2">
      <c r="B632" s="613"/>
      <c r="G632" s="590"/>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row>
    <row r="633" spans="2:62" s="589" customFormat="1" x14ac:dyDescent="0.2">
      <c r="B633" s="613"/>
      <c r="G633" s="590"/>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row>
    <row r="634" spans="2:62" s="589" customFormat="1" x14ac:dyDescent="0.2">
      <c r="B634" s="613"/>
      <c r="G634" s="590"/>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row>
    <row r="635" spans="2:62" s="589" customFormat="1" x14ac:dyDescent="0.2">
      <c r="B635" s="613"/>
      <c r="G635" s="590"/>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row>
    <row r="636" spans="2:62" s="589" customFormat="1" x14ac:dyDescent="0.2">
      <c r="B636" s="613"/>
      <c r="G636" s="590"/>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row>
    <row r="637" spans="2:62" s="589" customFormat="1" x14ac:dyDescent="0.2">
      <c r="B637" s="613"/>
      <c r="G637" s="590"/>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row>
    <row r="638" spans="2:62" s="589" customFormat="1" x14ac:dyDescent="0.2">
      <c r="B638" s="613"/>
      <c r="G638" s="590"/>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row>
    <row r="639" spans="2:62" s="589" customFormat="1" x14ac:dyDescent="0.2">
      <c r="B639" s="613"/>
      <c r="E639" s="590"/>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row>
    <row r="640" spans="2:62" s="589" customFormat="1" x14ac:dyDescent="0.2">
      <c r="B640" s="614"/>
      <c r="E640" s="590"/>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row>
    <row r="641" spans="2:62" s="589" customFormat="1" x14ac:dyDescent="0.2">
      <c r="B641" s="614"/>
      <c r="E641" s="590"/>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row>
    <row r="642" spans="2:62" s="589" customFormat="1" x14ac:dyDescent="0.2">
      <c r="B642" s="614"/>
      <c r="E642" s="590"/>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row>
    <row r="643" spans="2:62" s="589" customFormat="1" x14ac:dyDescent="0.2">
      <c r="B643" s="614"/>
      <c r="E643" s="590"/>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row>
    <row r="644" spans="2:62" s="589" customFormat="1" x14ac:dyDescent="0.2">
      <c r="B644" s="614"/>
      <c r="E644" s="590"/>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row>
    <row r="645" spans="2:62" s="589" customFormat="1" x14ac:dyDescent="0.2">
      <c r="B645" s="614"/>
      <c r="E645" s="590"/>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row>
    <row r="646" spans="2:62" s="589" customFormat="1" x14ac:dyDescent="0.2">
      <c r="B646" s="614"/>
      <c r="E646" s="590"/>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row>
    <row r="647" spans="2:62" s="589" customFormat="1" x14ac:dyDescent="0.2">
      <c r="B647" s="613"/>
      <c r="C647" s="590"/>
      <c r="F647" s="590"/>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row>
  </sheetData>
  <sortState ref="A34:BJ431">
    <sortCondition ref="B34:B431"/>
    <sortCondition ref="C34:C431"/>
  </sortState>
  <mergeCells count="63">
    <mergeCell ref="J14:K14"/>
    <mergeCell ref="L14:M14"/>
    <mergeCell ref="L25:M25"/>
    <mergeCell ref="J20:K20"/>
    <mergeCell ref="L20:M20"/>
    <mergeCell ref="D22:E22"/>
    <mergeCell ref="H1:I1"/>
    <mergeCell ref="D14:E14"/>
    <mergeCell ref="F14:G14"/>
    <mergeCell ref="H14:I14"/>
    <mergeCell ref="N9:N10"/>
    <mergeCell ref="A13:A14"/>
    <mergeCell ref="B14:C14"/>
    <mergeCell ref="N22:N23"/>
    <mergeCell ref="B25:C25"/>
    <mergeCell ref="D25:E25"/>
    <mergeCell ref="F25:G25"/>
    <mergeCell ref="H25:I25"/>
    <mergeCell ref="L22:M22"/>
    <mergeCell ref="J25:K25"/>
    <mergeCell ref="F22:G22"/>
    <mergeCell ref="J22:K22"/>
    <mergeCell ref="H22:I22"/>
    <mergeCell ref="H16:I16"/>
    <mergeCell ref="A22:A25"/>
    <mergeCell ref="B22:C22"/>
    <mergeCell ref="N16:N17"/>
    <mergeCell ref="A19:A20"/>
    <mergeCell ref="B20:C20"/>
    <mergeCell ref="D20:E20"/>
    <mergeCell ref="F20:G20"/>
    <mergeCell ref="H20:I20"/>
    <mergeCell ref="L16:M16"/>
    <mergeCell ref="A16:A17"/>
    <mergeCell ref="B16:C16"/>
    <mergeCell ref="D16:E16"/>
    <mergeCell ref="F16:G16"/>
    <mergeCell ref="J16:K16"/>
    <mergeCell ref="L9:M9"/>
    <mergeCell ref="B9:C9"/>
    <mergeCell ref="D9:E9"/>
    <mergeCell ref="F9:G9"/>
    <mergeCell ref="H9:I9"/>
    <mergeCell ref="J9:K9"/>
    <mergeCell ref="N1:N2"/>
    <mergeCell ref="A6:A7"/>
    <mergeCell ref="B7:C7"/>
    <mergeCell ref="D7:E7"/>
    <mergeCell ref="F7:G7"/>
    <mergeCell ref="H7:I7"/>
    <mergeCell ref="L1:M1"/>
    <mergeCell ref="B1:C1"/>
    <mergeCell ref="D1:E1"/>
    <mergeCell ref="F1:G1"/>
    <mergeCell ref="J1:K1"/>
    <mergeCell ref="J7:K7"/>
    <mergeCell ref="L7:M7"/>
    <mergeCell ref="A433:C434"/>
    <mergeCell ref="D434:E434"/>
    <mergeCell ref="D475:E475"/>
    <mergeCell ref="A474:C475"/>
    <mergeCell ref="A481:C482"/>
    <mergeCell ref="D482:E48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2</vt:i4>
      </vt:variant>
    </vt:vector>
  </HeadingPairs>
  <TitlesOfParts>
    <vt:vector size="11" baseType="lpstr">
      <vt:lpstr>Zakładka nr 1 - Wykaz podmiotów</vt:lpstr>
      <vt:lpstr>Zakładka nr 2 - Wykaz mienia AR</vt:lpstr>
      <vt:lpstr>Zakładka nr 2A - OG</vt:lpstr>
      <vt:lpstr>Zakładka nr 3 - Sprzęt elektron</vt:lpstr>
      <vt:lpstr>Zakładka nr 4 - Budynki ZGM</vt:lpstr>
      <vt:lpstr>Zakładka nr 5 - Budowle MPWiK</vt:lpstr>
      <vt:lpstr>Zakładka nr 6 - Flota pojazdów</vt:lpstr>
      <vt:lpstr>Zakładka nr 7 - OZE</vt:lpstr>
      <vt:lpstr>Zakładka nr 8 - Szkodowość</vt:lpstr>
      <vt:lpstr>'Zakładka nr 1 - Wykaz podmiotów'!Obszar_wydruku</vt:lpstr>
      <vt:lpstr>'Zakładka nr 1 - Wykaz podmiotów'!Tytuły_wydruku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FilipP</dc:creator>
  <cp:lastModifiedBy>Karolina Puzio</cp:lastModifiedBy>
  <cp:lastPrinted>2019-10-21T11:14:39Z</cp:lastPrinted>
  <dcterms:created xsi:type="dcterms:W3CDTF">2017-08-18T10:32:05Z</dcterms:created>
  <dcterms:modified xsi:type="dcterms:W3CDTF">2021-08-26T09:55:51Z</dcterms:modified>
</cp:coreProperties>
</file>