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Q20" i="1" l="1"/>
  <c r="Q21" i="1"/>
  <c r="Q27" i="1" l="1"/>
  <c r="Q26" i="1"/>
  <c r="Q19" i="1"/>
  <c r="Q18" i="1"/>
  <c r="Q17" i="1"/>
  <c r="Q16" i="1"/>
  <c r="Q15" i="1"/>
  <c r="Q14" i="1"/>
  <c r="Q13" i="1"/>
  <c r="P12" i="1"/>
  <c r="M29" i="1" l="1"/>
  <c r="H28" i="1" l="1"/>
  <c r="Q12" i="1" l="1"/>
  <c r="P29" i="1" l="1"/>
  <c r="P31" i="1" s="1"/>
  <c r="Q29" i="1" l="1"/>
  <c r="P30" i="1"/>
</calcChain>
</file>

<file path=xl/sharedStrings.xml><?xml version="1.0" encoding="utf-8"?>
<sst xmlns="http://schemas.openxmlformats.org/spreadsheetml/2006/main" count="154" uniqueCount="101">
  <si>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</si>
  <si>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</si>
  <si>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</si>
  <si>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</si>
  <si>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</si>
  <si>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</si>
  <si>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</si>
  <si>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</si>
  <si>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</si>
  <si>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</si>
  <si>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</si>
  <si>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</si>
  <si>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</si>
  <si>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</si>
  <si>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</si>
  <si>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</si>
  <si>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</si>
  <si>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</si>
  <si>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</si>
  <si>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</si>
  <si>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</si>
  <si>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</si>
  <si>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</si>
  <si>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</si>
  <si>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</si>
  <si>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</si>
  <si>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</si>
  <si>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</si>
  <si>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</si>
  <si>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</si>
  <si>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</si>
  <si>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</si>
  <si>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</si>
  <si>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</si>
  <si>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</si>
  <si>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</si>
  <si>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</si>
  <si>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</si>
  <si>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</si>
  <si>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</si>
  <si>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</si>
  <si>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</si>
  <si>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</si>
  <si>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</si>
  <si>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</si>
  <si>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</si>
  <si>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</si>
  <si>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</si>
  <si>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</si>
  <si>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</si>
  <si>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</si>
  <si>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</si>
  <si>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</si>
  <si>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</si>
  <si>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</si>
  <si>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</si>
  <si>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</si>
  <si>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</si>
  <si>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</si>
  <si>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</si>
  <si>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</si>
  <si>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</si>
  <si>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</si>
  <si>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</si>
  <si>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</si>
  <si>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</si>
  <si>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</si>
  <si>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</si>
  <si>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</si>
  <si>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</si>
  <si>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</si>
  <si>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</si>
  <si>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1,2,4 d,4 a,6,7</t>
  </si>
  <si>
    <t>Lesy SR š.p. OZ Beňuš</t>
  </si>
  <si>
    <t>1,2,4 a,6,7</t>
  </si>
  <si>
    <t>Sparistá</t>
  </si>
  <si>
    <t>223 A1</t>
  </si>
  <si>
    <t>2,07/2,42/1,35</t>
  </si>
  <si>
    <t>110/630</t>
  </si>
  <si>
    <t>Kriváň</t>
  </si>
  <si>
    <t>415 20</t>
  </si>
  <si>
    <t>0,21/0,12</t>
  </si>
  <si>
    <t>422 A0</t>
  </si>
  <si>
    <t>0,38/0,19</t>
  </si>
  <si>
    <t>110/420</t>
  </si>
  <si>
    <t>422 B0</t>
  </si>
  <si>
    <t>Mišarová</t>
  </si>
  <si>
    <t>288 0</t>
  </si>
  <si>
    <t>1,58/0,77</t>
  </si>
  <si>
    <t>266 1</t>
  </si>
  <si>
    <t>289 1</t>
  </si>
  <si>
    <t>1,53/0,83</t>
  </si>
  <si>
    <t>291 1</t>
  </si>
  <si>
    <t>1,62/0,69</t>
  </si>
  <si>
    <t>170/360</t>
  </si>
  <si>
    <t>235 B1</t>
  </si>
  <si>
    <t>2,04/2,04</t>
  </si>
  <si>
    <t>236 A3</t>
  </si>
  <si>
    <t>236 B0</t>
  </si>
  <si>
    <t>254 B0</t>
  </si>
  <si>
    <t>Lesnícke služby v ťažbovom procese na OZ Beňuš, LS Závadka, VC Bacúch, VC Mišarová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</si>
</sst>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3" fillId="3" borderId="39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zoomScaleSheetLayoutView="100" workbookViewId="0">
      <selection activeCell="C3" sqref="C3:L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5" t="s">
        <v>100</v>
      </c>
      <c r="D3" s="126"/>
      <c r="E3" s="126"/>
      <c r="F3" s="126"/>
      <c r="G3" s="126"/>
      <c r="H3" s="126"/>
      <c r="I3" s="126"/>
      <c r="J3" s="126"/>
      <c r="K3" s="126"/>
      <c r="L3" s="12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19"/>
      <c r="G5" s="11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0" t="s">
        <v>73</v>
      </c>
      <c r="C6" s="120"/>
      <c r="D6" s="120"/>
      <c r="E6" s="120"/>
      <c r="F6" s="120"/>
      <c r="G6" s="12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1"/>
      <c r="C7" s="121"/>
      <c r="D7" s="121"/>
      <c r="E7" s="121"/>
      <c r="F7" s="121"/>
      <c r="G7" s="12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7" t="s">
        <v>70</v>
      </c>
      <c r="B8" s="11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22" t="s">
        <v>2</v>
      </c>
      <c r="C9" s="133" t="s">
        <v>53</v>
      </c>
      <c r="D9" s="134"/>
      <c r="E9" s="110" t="s">
        <v>71</v>
      </c>
      <c r="F9" s="113" t="s">
        <v>3</v>
      </c>
      <c r="G9" s="114"/>
      <c r="H9" s="115"/>
      <c r="I9" s="127" t="s">
        <v>4</v>
      </c>
      <c r="J9" s="110" t="s">
        <v>5</v>
      </c>
      <c r="K9" s="127" t="s">
        <v>6</v>
      </c>
      <c r="L9" s="130" t="s">
        <v>7</v>
      </c>
      <c r="M9" s="110" t="s">
        <v>54</v>
      </c>
      <c r="N9" s="111" t="s">
        <v>60</v>
      </c>
      <c r="O9" s="99" t="s">
        <v>58</v>
      </c>
      <c r="P9" s="101" t="s">
        <v>59</v>
      </c>
    </row>
    <row r="10" spans="1:18" ht="21.75" customHeight="1" x14ac:dyDescent="0.25">
      <c r="A10" s="25"/>
      <c r="B10" s="123"/>
      <c r="C10" s="103" t="s">
        <v>67</v>
      </c>
      <c r="D10" s="104"/>
      <c r="E10" s="108"/>
      <c r="F10" s="107" t="s">
        <v>9</v>
      </c>
      <c r="G10" s="108" t="s">
        <v>10</v>
      </c>
      <c r="H10" s="110" t="s">
        <v>11</v>
      </c>
      <c r="I10" s="128"/>
      <c r="J10" s="108"/>
      <c r="K10" s="128"/>
      <c r="L10" s="131"/>
      <c r="M10" s="108"/>
      <c r="N10" s="112"/>
      <c r="O10" s="100"/>
      <c r="P10" s="102"/>
    </row>
    <row r="11" spans="1:18" ht="50.25" customHeight="1" thickBot="1" x14ac:dyDescent="0.3">
      <c r="A11" s="61"/>
      <c r="B11" s="124"/>
      <c r="C11" s="105"/>
      <c r="D11" s="106"/>
      <c r="E11" s="109"/>
      <c r="F11" s="105"/>
      <c r="G11" s="109"/>
      <c r="H11" s="109"/>
      <c r="I11" s="129"/>
      <c r="J11" s="109"/>
      <c r="K11" s="129"/>
      <c r="L11" s="132"/>
      <c r="M11" s="109"/>
      <c r="N11" s="106"/>
      <c r="O11" s="100"/>
      <c r="P11" s="102"/>
    </row>
    <row r="12" spans="1:18" hidden="1" x14ac:dyDescent="0.25">
      <c r="N12" s="60" t="s">
        <v>61</v>
      </c>
      <c r="O12" s="57"/>
      <c r="P12" s="52">
        <f>SUM(O12*H12)</f>
        <v>0</v>
      </c>
      <c r="Q12" s="12" t="str">
        <f>IF( P12=0," ", IF(100-((M13/P12)*100)&gt;20,"viac ako 20%",0))</f>
        <v xml:space="preserve"> </v>
      </c>
      <c r="R12" s="62">
        <v>44286</v>
      </c>
    </row>
    <row r="13" spans="1:18" x14ac:dyDescent="0.25">
      <c r="A13" s="26" t="s">
        <v>86</v>
      </c>
      <c r="B13" s="66" t="s">
        <v>87</v>
      </c>
      <c r="C13" s="75" t="s">
        <v>74</v>
      </c>
      <c r="D13" s="76"/>
      <c r="E13" s="65">
        <v>44561</v>
      </c>
      <c r="F13" s="68">
        <v>220</v>
      </c>
      <c r="G13" s="68"/>
      <c r="H13" s="68">
        <v>220</v>
      </c>
      <c r="I13" s="69" t="s">
        <v>37</v>
      </c>
      <c r="J13" s="66">
        <v>40</v>
      </c>
      <c r="K13" s="66">
        <v>1.58</v>
      </c>
      <c r="L13" s="70">
        <v>380</v>
      </c>
      <c r="M13" s="27">
        <v>2449.4499999999998</v>
      </c>
      <c r="N13" s="59" t="s">
        <v>61</v>
      </c>
      <c r="O13" s="47"/>
      <c r="P13" s="53"/>
      <c r="Q13" s="12" t="str">
        <f t="shared" ref="Q13:Q17" si="0">IF( P13=0," ", IF(100-((M13/P13)*100)&gt;20,"viac ako 20%",0))</f>
        <v xml:space="preserve"> </v>
      </c>
      <c r="R13" s="62"/>
    </row>
    <row r="14" spans="1:18" x14ac:dyDescent="0.25">
      <c r="A14" s="26" t="s">
        <v>86</v>
      </c>
      <c r="B14" s="66" t="s">
        <v>87</v>
      </c>
      <c r="C14" s="75" t="s">
        <v>74</v>
      </c>
      <c r="D14" s="76"/>
      <c r="E14" s="65">
        <v>44561</v>
      </c>
      <c r="F14" s="68">
        <v>100</v>
      </c>
      <c r="G14" s="68">
        <v>20</v>
      </c>
      <c r="H14" s="68">
        <v>120</v>
      </c>
      <c r="I14" s="69" t="s">
        <v>37</v>
      </c>
      <c r="J14" s="66">
        <v>40</v>
      </c>
      <c r="K14" s="66" t="s">
        <v>88</v>
      </c>
      <c r="L14" s="70">
        <v>380</v>
      </c>
      <c r="M14" s="27">
        <v>1443.32</v>
      </c>
      <c r="N14" s="58" t="s">
        <v>61</v>
      </c>
      <c r="O14" s="48"/>
      <c r="P14" s="54"/>
      <c r="Q14" s="12" t="str">
        <f t="shared" si="0"/>
        <v xml:space="preserve"> </v>
      </c>
      <c r="R14" s="62"/>
    </row>
    <row r="15" spans="1:18" x14ac:dyDescent="0.25">
      <c r="A15" s="26" t="s">
        <v>86</v>
      </c>
      <c r="B15" s="66" t="s">
        <v>89</v>
      </c>
      <c r="C15" s="75" t="s">
        <v>74</v>
      </c>
      <c r="D15" s="76"/>
      <c r="E15" s="65">
        <v>44561</v>
      </c>
      <c r="F15" s="68">
        <v>150</v>
      </c>
      <c r="G15" s="68"/>
      <c r="H15" s="68">
        <v>150</v>
      </c>
      <c r="I15" s="69" t="s">
        <v>37</v>
      </c>
      <c r="J15" s="66">
        <v>45</v>
      </c>
      <c r="K15" s="66">
        <v>1.03</v>
      </c>
      <c r="L15" s="70">
        <v>250</v>
      </c>
      <c r="M15" s="27">
        <v>1719.85</v>
      </c>
      <c r="N15" s="27" t="s">
        <v>61</v>
      </c>
      <c r="O15" s="48"/>
      <c r="P15" s="54"/>
      <c r="Q15" s="12" t="str">
        <f t="shared" si="0"/>
        <v xml:space="preserve"> </v>
      </c>
      <c r="R15" s="62"/>
    </row>
    <row r="16" spans="1:18" ht="15.75" thickBot="1" x14ac:dyDescent="0.3">
      <c r="A16" s="26" t="s">
        <v>86</v>
      </c>
      <c r="B16" s="67" t="s">
        <v>90</v>
      </c>
      <c r="C16" s="75" t="s">
        <v>74</v>
      </c>
      <c r="D16" s="76"/>
      <c r="E16" s="65">
        <v>44561</v>
      </c>
      <c r="F16" s="71">
        <v>100</v>
      </c>
      <c r="G16" s="71">
        <v>20</v>
      </c>
      <c r="H16" s="71">
        <v>120</v>
      </c>
      <c r="I16" s="69" t="s">
        <v>37</v>
      </c>
      <c r="J16" s="67">
        <v>30</v>
      </c>
      <c r="K16" s="67" t="s">
        <v>91</v>
      </c>
      <c r="L16" s="72">
        <v>720</v>
      </c>
      <c r="M16" s="73">
        <v>1525.28</v>
      </c>
      <c r="N16" s="59" t="s">
        <v>61</v>
      </c>
      <c r="O16" s="48"/>
      <c r="P16" s="54"/>
      <c r="Q16" s="12" t="str">
        <f t="shared" si="0"/>
        <v xml:space="preserve"> </v>
      </c>
      <c r="R16" s="62"/>
    </row>
    <row r="17" spans="1:18" x14ac:dyDescent="0.25">
      <c r="A17" s="26" t="s">
        <v>86</v>
      </c>
      <c r="B17" s="66" t="s">
        <v>92</v>
      </c>
      <c r="C17" s="75" t="s">
        <v>72</v>
      </c>
      <c r="D17" s="76"/>
      <c r="E17" s="65">
        <v>44561</v>
      </c>
      <c r="F17" s="68">
        <v>155</v>
      </c>
      <c r="G17" s="68">
        <v>10</v>
      </c>
      <c r="H17" s="68">
        <v>165</v>
      </c>
      <c r="I17" s="69" t="s">
        <v>37</v>
      </c>
      <c r="J17" s="66">
        <v>55</v>
      </c>
      <c r="K17" s="66" t="s">
        <v>93</v>
      </c>
      <c r="L17" s="74" t="s">
        <v>94</v>
      </c>
      <c r="M17" s="27">
        <v>2663.23</v>
      </c>
      <c r="N17" s="59" t="s">
        <v>61</v>
      </c>
      <c r="O17" s="48"/>
      <c r="P17" s="54"/>
      <c r="Q17" s="12" t="str">
        <f t="shared" si="0"/>
        <v xml:space="preserve"> </v>
      </c>
      <c r="R17" s="62"/>
    </row>
    <row r="18" spans="1:18" x14ac:dyDescent="0.25">
      <c r="A18" s="26" t="s">
        <v>86</v>
      </c>
      <c r="B18" s="66" t="s">
        <v>95</v>
      </c>
      <c r="C18" s="75" t="s">
        <v>74</v>
      </c>
      <c r="D18" s="76"/>
      <c r="E18" s="65">
        <v>44561</v>
      </c>
      <c r="F18" s="68">
        <v>300</v>
      </c>
      <c r="G18" s="68"/>
      <c r="H18" s="68">
        <v>300</v>
      </c>
      <c r="I18" s="69" t="s">
        <v>37</v>
      </c>
      <c r="J18" s="66">
        <v>50</v>
      </c>
      <c r="K18" s="66" t="s">
        <v>96</v>
      </c>
      <c r="L18" s="74">
        <v>150</v>
      </c>
      <c r="M18" s="27">
        <v>3005.78</v>
      </c>
      <c r="N18" s="59" t="s">
        <v>61</v>
      </c>
      <c r="O18" s="48"/>
      <c r="P18" s="54"/>
      <c r="Q18" s="12" t="str">
        <f>IF( P18=0," ", IF(100-((M18/P18)*100)&gt;20,"viac ako 20%",0))</f>
        <v xml:space="preserve"> </v>
      </c>
      <c r="R18" s="62"/>
    </row>
    <row r="19" spans="1:18" x14ac:dyDescent="0.25">
      <c r="A19" s="26" t="s">
        <v>86</v>
      </c>
      <c r="B19" s="66" t="s">
        <v>97</v>
      </c>
      <c r="C19" s="75" t="s">
        <v>74</v>
      </c>
      <c r="D19" s="76"/>
      <c r="E19" s="65">
        <v>44561</v>
      </c>
      <c r="F19" s="68">
        <v>70</v>
      </c>
      <c r="G19" s="68"/>
      <c r="H19" s="68">
        <v>70</v>
      </c>
      <c r="I19" s="69" t="s">
        <v>37</v>
      </c>
      <c r="J19" s="66">
        <v>45</v>
      </c>
      <c r="K19" s="66">
        <v>0.11</v>
      </c>
      <c r="L19" s="74">
        <v>250</v>
      </c>
      <c r="M19" s="27">
        <v>1371</v>
      </c>
      <c r="N19" s="59" t="s">
        <v>61</v>
      </c>
      <c r="O19" s="47"/>
      <c r="P19" s="53"/>
      <c r="Q19" s="12" t="str">
        <f t="shared" ref="Q19:Q27" si="1">IF( P19=0," ", IF(100-((M19/P19)*100)&gt;20,"viac ako 20%",0))</f>
        <v xml:space="preserve"> </v>
      </c>
      <c r="R19" s="62"/>
    </row>
    <row r="20" spans="1:18" x14ac:dyDescent="0.25">
      <c r="A20" s="26" t="s">
        <v>86</v>
      </c>
      <c r="B20" s="66" t="s">
        <v>98</v>
      </c>
      <c r="C20" s="75" t="s">
        <v>74</v>
      </c>
      <c r="D20" s="76"/>
      <c r="E20" s="65">
        <v>44561</v>
      </c>
      <c r="F20" s="68">
        <v>60</v>
      </c>
      <c r="G20" s="68"/>
      <c r="H20" s="68">
        <v>60</v>
      </c>
      <c r="I20" s="69" t="s">
        <v>37</v>
      </c>
      <c r="J20" s="66">
        <v>45</v>
      </c>
      <c r="K20" s="66">
        <v>0.67</v>
      </c>
      <c r="L20" s="74">
        <v>160</v>
      </c>
      <c r="M20" s="27">
        <v>727.88</v>
      </c>
      <c r="N20" s="59" t="s">
        <v>61</v>
      </c>
      <c r="O20" s="47"/>
      <c r="P20" s="53"/>
      <c r="Q20" s="12" t="str">
        <f>IF( P20=0," ", IF(100-((M20/P20)*100)&gt;20,"viac ako 20%",0))</f>
        <v xml:space="preserve"> </v>
      </c>
      <c r="R20" s="62"/>
    </row>
    <row r="21" spans="1:18" x14ac:dyDescent="0.25">
      <c r="A21" s="26" t="s">
        <v>86</v>
      </c>
      <c r="B21" s="66" t="s">
        <v>99</v>
      </c>
      <c r="C21" s="75" t="s">
        <v>74</v>
      </c>
      <c r="D21" s="76"/>
      <c r="E21" s="65">
        <v>44561</v>
      </c>
      <c r="F21" s="68">
        <v>30</v>
      </c>
      <c r="G21" s="68"/>
      <c r="H21" s="68">
        <v>30</v>
      </c>
      <c r="I21" s="69" t="s">
        <v>37</v>
      </c>
      <c r="J21" s="66">
        <v>60</v>
      </c>
      <c r="K21" s="66">
        <v>0.61</v>
      </c>
      <c r="L21" s="74">
        <v>280</v>
      </c>
      <c r="M21" s="27">
        <v>382.42</v>
      </c>
      <c r="N21" s="59" t="s">
        <v>61</v>
      </c>
      <c r="O21" s="47"/>
      <c r="P21" s="53"/>
      <c r="Q21" s="12" t="str">
        <f t="shared" si="1"/>
        <v xml:space="preserve"> </v>
      </c>
      <c r="R21" s="62"/>
    </row>
    <row r="22" spans="1:18" x14ac:dyDescent="0.25">
      <c r="A22" s="26"/>
      <c r="B22" s="66"/>
      <c r="C22" s="75"/>
      <c r="D22" s="76"/>
      <c r="E22" s="65"/>
      <c r="F22" s="68"/>
      <c r="G22" s="68"/>
      <c r="H22" s="68"/>
      <c r="I22" s="69"/>
      <c r="J22" s="66"/>
      <c r="K22" s="66"/>
      <c r="L22" s="74"/>
      <c r="M22" s="27"/>
      <c r="N22" s="59" t="s">
        <v>61</v>
      </c>
      <c r="O22" s="47"/>
      <c r="P22" s="53"/>
      <c r="Q22" s="12"/>
      <c r="R22" s="62"/>
    </row>
    <row r="23" spans="1:18" ht="24" x14ac:dyDescent="0.25">
      <c r="A23" s="26" t="s">
        <v>75</v>
      </c>
      <c r="B23" s="66" t="s">
        <v>76</v>
      </c>
      <c r="C23" s="75" t="s">
        <v>72</v>
      </c>
      <c r="D23" s="76"/>
      <c r="E23" s="65">
        <v>44500</v>
      </c>
      <c r="F23" s="68">
        <v>135</v>
      </c>
      <c r="G23" s="68">
        <v>15</v>
      </c>
      <c r="H23" s="68">
        <v>150</v>
      </c>
      <c r="I23" s="69" t="s">
        <v>37</v>
      </c>
      <c r="J23" s="66">
        <v>55</v>
      </c>
      <c r="K23" s="66" t="s">
        <v>77</v>
      </c>
      <c r="L23" s="74" t="s">
        <v>78</v>
      </c>
      <c r="M23" s="27">
        <v>2338.12</v>
      </c>
      <c r="N23" s="59" t="s">
        <v>61</v>
      </c>
      <c r="O23" s="47"/>
      <c r="P23" s="53"/>
      <c r="Q23" s="12"/>
      <c r="R23" s="62"/>
    </row>
    <row r="24" spans="1:18" x14ac:dyDescent="0.25">
      <c r="A24" s="26" t="s">
        <v>79</v>
      </c>
      <c r="B24" s="66" t="s">
        <v>80</v>
      </c>
      <c r="C24" s="75" t="s">
        <v>74</v>
      </c>
      <c r="D24" s="76"/>
      <c r="E24" s="65">
        <v>44500</v>
      </c>
      <c r="F24" s="68">
        <v>65</v>
      </c>
      <c r="G24" s="68">
        <v>5</v>
      </c>
      <c r="H24" s="68">
        <v>70</v>
      </c>
      <c r="I24" s="69" t="s">
        <v>37</v>
      </c>
      <c r="J24" s="66">
        <v>40</v>
      </c>
      <c r="K24" s="66" t="s">
        <v>81</v>
      </c>
      <c r="L24" s="74">
        <v>420</v>
      </c>
      <c r="M24" s="27">
        <v>1342.64</v>
      </c>
      <c r="N24" s="59" t="s">
        <v>61</v>
      </c>
      <c r="O24" s="47"/>
      <c r="P24" s="53"/>
      <c r="Q24" s="12"/>
      <c r="R24" s="62"/>
    </row>
    <row r="25" spans="1:18" x14ac:dyDescent="0.25">
      <c r="A25" s="26" t="s">
        <v>79</v>
      </c>
      <c r="B25" s="66" t="s">
        <v>82</v>
      </c>
      <c r="C25" s="75" t="s">
        <v>72</v>
      </c>
      <c r="D25" s="76"/>
      <c r="E25" s="65">
        <v>44500</v>
      </c>
      <c r="F25" s="68">
        <v>50</v>
      </c>
      <c r="G25" s="68">
        <v>2</v>
      </c>
      <c r="H25" s="68">
        <v>52</v>
      </c>
      <c r="I25" s="69" t="s">
        <v>37</v>
      </c>
      <c r="J25" s="66">
        <v>50</v>
      </c>
      <c r="K25" s="66" t="s">
        <v>83</v>
      </c>
      <c r="L25" s="74" t="s">
        <v>84</v>
      </c>
      <c r="M25" s="27">
        <v>1139.06</v>
      </c>
      <c r="N25" s="59" t="s">
        <v>61</v>
      </c>
      <c r="O25" s="47"/>
      <c r="P25" s="53"/>
      <c r="Q25" s="12"/>
      <c r="R25" s="62"/>
    </row>
    <row r="26" spans="1:18" x14ac:dyDescent="0.25">
      <c r="A26" s="26" t="s">
        <v>79</v>
      </c>
      <c r="B26" s="66" t="s">
        <v>85</v>
      </c>
      <c r="C26" s="75" t="s">
        <v>74</v>
      </c>
      <c r="D26" s="76"/>
      <c r="E26" s="65">
        <v>44500</v>
      </c>
      <c r="F26" s="68">
        <v>50</v>
      </c>
      <c r="G26" s="68"/>
      <c r="H26" s="68">
        <v>50</v>
      </c>
      <c r="I26" s="69" t="s">
        <v>37</v>
      </c>
      <c r="J26" s="66">
        <v>50</v>
      </c>
      <c r="K26" s="66">
        <v>0.28999999999999998</v>
      </c>
      <c r="L26" s="74">
        <v>320</v>
      </c>
      <c r="M26" s="27">
        <v>930.64</v>
      </c>
      <c r="N26" s="59" t="s">
        <v>61</v>
      </c>
      <c r="O26" s="47"/>
      <c r="P26" s="53"/>
      <c r="Q26" s="12" t="str">
        <f t="shared" si="1"/>
        <v xml:space="preserve"> </v>
      </c>
    </row>
    <row r="27" spans="1:18" ht="15.75" thickBot="1" x14ac:dyDescent="0.3">
      <c r="A27" s="26"/>
      <c r="B27" s="66"/>
      <c r="C27" s="75"/>
      <c r="D27" s="76"/>
      <c r="E27" s="65"/>
      <c r="F27" s="68"/>
      <c r="G27" s="68"/>
      <c r="H27" s="68"/>
      <c r="I27" s="69"/>
      <c r="J27" s="66"/>
      <c r="K27" s="66"/>
      <c r="L27" s="74"/>
      <c r="M27" s="27"/>
      <c r="N27" s="59" t="s">
        <v>61</v>
      </c>
      <c r="O27" s="49"/>
      <c r="P27" s="55"/>
      <c r="Q27" s="12" t="str">
        <f t="shared" si="1"/>
        <v xml:space="preserve"> </v>
      </c>
    </row>
    <row r="28" spans="1:18" ht="15.75" thickBot="1" x14ac:dyDescent="0.3">
      <c r="A28" s="28"/>
      <c r="B28" s="29"/>
      <c r="C28" s="30"/>
      <c r="D28" s="31"/>
      <c r="E28" s="31"/>
      <c r="F28" s="32"/>
      <c r="G28" s="32"/>
      <c r="H28" s="56">
        <f>SUM(H13:H27)</f>
        <v>1557</v>
      </c>
      <c r="I28" s="33"/>
      <c r="J28" s="29"/>
      <c r="K28" s="29"/>
      <c r="L28" s="30"/>
      <c r="M28" s="34"/>
      <c r="N28" s="35"/>
      <c r="O28" s="38"/>
      <c r="P28" s="39"/>
      <c r="Q28" s="12"/>
    </row>
    <row r="29" spans="1:18" ht="15.75" thickBot="1" x14ac:dyDescent="0.3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77" t="s">
        <v>13</v>
      </c>
      <c r="L29" s="77"/>
      <c r="M29" s="39">
        <f>SUM(M13:M27)</f>
        <v>21038.67</v>
      </c>
      <c r="N29" s="37"/>
      <c r="O29" s="40" t="s">
        <v>14</v>
      </c>
      <c r="P29" s="34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78" t="s">
        <v>15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  <c r="P30" s="34">
        <f>P31-P29</f>
        <v>0</v>
      </c>
    </row>
    <row r="31" spans="1:18" ht="15.75" thickBot="1" x14ac:dyDescent="0.3">
      <c r="A31" s="78" t="s">
        <v>16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34">
        <f>IF("nie"=MID(I39,1,3),P29,(P29*1.2))</f>
        <v>0</v>
      </c>
    </row>
    <row r="32" spans="1:18" x14ac:dyDescent="0.25">
      <c r="A32" s="88" t="s">
        <v>17</v>
      </c>
      <c r="B32" s="88"/>
      <c r="C32" s="88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81" t="s">
        <v>65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ht="15.75" customHeight="1" x14ac:dyDescent="0.25">
      <c r="A34" s="42" t="s">
        <v>57</v>
      </c>
      <c r="B34" s="42"/>
      <c r="C34" s="42"/>
      <c r="D34" s="42"/>
      <c r="E34" s="63"/>
      <c r="F34" s="42"/>
      <c r="G34" s="42"/>
      <c r="H34" s="43" t="s">
        <v>55</v>
      </c>
      <c r="I34" s="42"/>
      <c r="J34" s="42"/>
      <c r="K34" s="44"/>
      <c r="L34" s="44"/>
      <c r="M34" s="44"/>
      <c r="N34" s="44"/>
      <c r="O34" s="44"/>
      <c r="P34" s="44"/>
    </row>
    <row r="35" spans="1:16" ht="15" customHeight="1" x14ac:dyDescent="0.25">
      <c r="A35" s="90" t="s">
        <v>66</v>
      </c>
      <c r="B35" s="91"/>
      <c r="C35" s="91"/>
      <c r="D35" s="91"/>
      <c r="E35" s="91"/>
      <c r="F35" s="92"/>
      <c r="G35" s="89" t="s">
        <v>56</v>
      </c>
      <c r="H35" s="45" t="s">
        <v>18</v>
      </c>
      <c r="I35" s="82"/>
      <c r="J35" s="83"/>
      <c r="K35" s="83"/>
      <c r="L35" s="83"/>
      <c r="M35" s="83"/>
      <c r="N35" s="83"/>
      <c r="O35" s="83"/>
      <c r="P35" s="84"/>
    </row>
    <row r="36" spans="1:16" x14ac:dyDescent="0.25">
      <c r="A36" s="93"/>
      <c r="B36" s="94"/>
      <c r="C36" s="94"/>
      <c r="D36" s="94"/>
      <c r="E36" s="94"/>
      <c r="F36" s="95"/>
      <c r="G36" s="89"/>
      <c r="H36" s="45" t="s">
        <v>19</v>
      </c>
      <c r="I36" s="82"/>
      <c r="J36" s="83"/>
      <c r="K36" s="83"/>
      <c r="L36" s="83"/>
      <c r="M36" s="83"/>
      <c r="N36" s="83"/>
      <c r="O36" s="83"/>
      <c r="P36" s="84"/>
    </row>
    <row r="37" spans="1:16" ht="18" customHeight="1" x14ac:dyDescent="0.25">
      <c r="A37" s="93"/>
      <c r="B37" s="94"/>
      <c r="C37" s="94"/>
      <c r="D37" s="94"/>
      <c r="E37" s="94"/>
      <c r="F37" s="95"/>
      <c r="G37" s="89"/>
      <c r="H37" s="45" t="s">
        <v>20</v>
      </c>
      <c r="I37" s="82"/>
      <c r="J37" s="83"/>
      <c r="K37" s="83"/>
      <c r="L37" s="83"/>
      <c r="M37" s="83"/>
      <c r="N37" s="83"/>
      <c r="O37" s="83"/>
      <c r="P37" s="84"/>
    </row>
    <row r="38" spans="1:16" x14ac:dyDescent="0.25">
      <c r="A38" s="93"/>
      <c r="B38" s="94"/>
      <c r="C38" s="94"/>
      <c r="D38" s="94"/>
      <c r="E38" s="94"/>
      <c r="F38" s="95"/>
      <c r="G38" s="89"/>
      <c r="H38" s="45" t="s">
        <v>21</v>
      </c>
      <c r="I38" s="82"/>
      <c r="J38" s="83"/>
      <c r="K38" s="83"/>
      <c r="L38" s="83"/>
      <c r="M38" s="83"/>
      <c r="N38" s="83"/>
      <c r="O38" s="83"/>
      <c r="P38" s="84"/>
    </row>
    <row r="39" spans="1:16" x14ac:dyDescent="0.25">
      <c r="A39" s="93"/>
      <c r="B39" s="94"/>
      <c r="C39" s="94"/>
      <c r="D39" s="94"/>
      <c r="E39" s="94"/>
      <c r="F39" s="95"/>
      <c r="G39" s="89"/>
      <c r="H39" s="45" t="s">
        <v>22</v>
      </c>
      <c r="I39" s="82"/>
      <c r="J39" s="83"/>
      <c r="K39" s="83"/>
      <c r="L39" s="83"/>
      <c r="M39" s="83"/>
      <c r="N39" s="83"/>
      <c r="O39" s="83"/>
      <c r="P39" s="84"/>
    </row>
    <row r="40" spans="1:16" x14ac:dyDescent="0.25">
      <c r="A40" s="93"/>
      <c r="B40" s="94"/>
      <c r="C40" s="94"/>
      <c r="D40" s="94"/>
      <c r="E40" s="94"/>
      <c r="F40" s="95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93"/>
      <c r="B41" s="94"/>
      <c r="C41" s="94"/>
      <c r="D41" s="94"/>
      <c r="E41" s="94"/>
      <c r="F41" s="95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30.75" customHeight="1" x14ac:dyDescent="0.25">
      <c r="A42" s="96"/>
      <c r="B42" s="97"/>
      <c r="C42" s="97"/>
      <c r="D42" s="97"/>
      <c r="E42" s="97"/>
      <c r="F42" s="98"/>
      <c r="G42" s="44"/>
      <c r="H42" s="24"/>
      <c r="I42" s="18"/>
      <c r="J42" s="24"/>
      <c r="K42" s="24" t="s">
        <v>23</v>
      </c>
      <c r="L42" s="24"/>
      <c r="M42" s="85"/>
      <c r="N42" s="86"/>
      <c r="O42" s="87"/>
      <c r="P42" s="24"/>
    </row>
    <row r="43" spans="1:16" x14ac:dyDescent="0.25">
      <c r="A43" s="44"/>
      <c r="B43" s="44"/>
      <c r="C43" s="44"/>
      <c r="D43" s="44"/>
      <c r="E43" s="44"/>
      <c r="F43" s="44"/>
      <c r="G43" s="4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1:O31"/>
    <mergeCell ref="A33:P33"/>
    <mergeCell ref="C27:D27"/>
    <mergeCell ref="I39:P39"/>
    <mergeCell ref="M42:O42"/>
    <mergeCell ref="A32:C32"/>
    <mergeCell ref="G35:G39"/>
    <mergeCell ref="I35:P35"/>
    <mergeCell ref="I36:P36"/>
    <mergeCell ref="I37:P37"/>
    <mergeCell ref="I38:P38"/>
    <mergeCell ref="A35:F42"/>
    <mergeCell ref="C14:D14"/>
    <mergeCell ref="C15:D15"/>
    <mergeCell ref="C16:D16"/>
    <mergeCell ref="K29:L29"/>
    <mergeCell ref="A30:O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7" t="s">
        <v>51</v>
      </c>
      <c r="M2" s="137"/>
    </row>
    <row r="3" spans="1:14" x14ac:dyDescent="0.25">
      <c r="A3" s="5" t="s">
        <v>25</v>
      </c>
      <c r="B3" s="138" t="s">
        <v>26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5" t="s">
        <v>27</v>
      </c>
      <c r="B4" s="138" t="s">
        <v>28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5" t="s">
        <v>8</v>
      </c>
      <c r="B5" s="138" t="s">
        <v>29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5" t="s">
        <v>2</v>
      </c>
      <c r="B6" s="138" t="s">
        <v>30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4" x14ac:dyDescent="0.25">
      <c r="A7" s="6" t="s">
        <v>31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25">
      <c r="A8" s="5" t="s">
        <v>12</v>
      </c>
      <c r="B8" s="138" t="s">
        <v>32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1:14" x14ac:dyDescent="0.25">
      <c r="A9" s="7" t="s">
        <v>33</v>
      </c>
      <c r="B9" s="138" t="s">
        <v>34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4" x14ac:dyDescent="0.25">
      <c r="A10" s="7" t="s">
        <v>35</v>
      </c>
      <c r="B10" s="138" t="s">
        <v>36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x14ac:dyDescent="0.25">
      <c r="A11" s="8" t="s">
        <v>37</v>
      </c>
      <c r="B11" s="138" t="s">
        <v>38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 x14ac:dyDescent="0.25">
      <c r="A12" s="9" t="s">
        <v>39</v>
      </c>
      <c r="B12" s="138" t="s">
        <v>40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24" customHeight="1" x14ac:dyDescent="0.25">
      <c r="A13" s="8" t="s">
        <v>41</v>
      </c>
      <c r="B13" s="138" t="s">
        <v>42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6.5" customHeight="1" x14ac:dyDescent="0.25">
      <c r="A14" s="8" t="s">
        <v>5</v>
      </c>
      <c r="B14" s="138" t="s">
        <v>52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4" x14ac:dyDescent="0.25">
      <c r="A15" s="8" t="s">
        <v>43</v>
      </c>
      <c r="B15" s="138" t="s">
        <v>44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38.25" x14ac:dyDescent="0.25">
      <c r="A16" s="10" t="s">
        <v>45</v>
      </c>
      <c r="B16" s="138" t="s">
        <v>46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28.5" customHeight="1" x14ac:dyDescent="0.25">
      <c r="A17" s="10" t="s">
        <v>47</v>
      </c>
      <c r="B17" s="138" t="s">
        <v>48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27" customHeight="1" x14ac:dyDescent="0.25">
      <c r="A18" s="11" t="s">
        <v>49</v>
      </c>
      <c r="B18" s="138" t="s">
        <v>50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4" ht="75" customHeight="1" x14ac:dyDescent="0.25">
      <c r="A19" s="46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2021-09-16T08:24:39Z</cp:lastPrinted>
  <dcterms:created xsi:type="dcterms:W3CDTF">2012-08-13T12:29:09Z</dcterms:created>
  <dcterms:modified xsi:type="dcterms:W3CDTF">2021-09-21T12:43:05Z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