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L39" i="1"/>
  <c r="M39" i="1" s="1"/>
  <c r="H39" i="1"/>
  <c r="J39" i="1" s="1"/>
  <c r="K39" i="1" s="1"/>
  <c r="L37" i="1"/>
  <c r="M37" i="1" s="1"/>
  <c r="H37" i="1"/>
  <c r="J37" i="1" s="1"/>
  <c r="K37" i="1" s="1"/>
  <c r="L36" i="1"/>
  <c r="M36" i="1" s="1"/>
  <c r="H36" i="1"/>
  <c r="L35" i="1"/>
  <c r="M35" i="1" s="1"/>
  <c r="H35" i="1"/>
  <c r="J35" i="1" s="1"/>
  <c r="L34" i="1"/>
  <c r="M34" i="1" s="1"/>
  <c r="H34" i="1"/>
  <c r="J34" i="1" s="1"/>
  <c r="K34" i="1" s="1"/>
  <c r="L33" i="1"/>
  <c r="M33" i="1" s="1"/>
  <c r="H33" i="1"/>
  <c r="J33" i="1" s="1"/>
  <c r="K33" i="1" s="1"/>
  <c r="L32" i="1"/>
  <c r="M32" i="1" s="1"/>
  <c r="H32" i="1"/>
  <c r="L31" i="1"/>
  <c r="M31" i="1" s="1"/>
  <c r="H31" i="1"/>
  <c r="L30" i="1"/>
  <c r="M30" i="1" s="1"/>
  <c r="H30" i="1"/>
  <c r="J30" i="1" s="1"/>
  <c r="K30" i="1" s="1"/>
  <c r="L29" i="1"/>
  <c r="M29" i="1" s="1"/>
  <c r="H29" i="1"/>
  <c r="L28" i="1"/>
  <c r="M28" i="1" s="1"/>
  <c r="H28" i="1"/>
  <c r="L27" i="1"/>
  <c r="M27" i="1" s="1"/>
  <c r="H27" i="1"/>
  <c r="J27" i="1" s="1"/>
  <c r="K27" i="1" s="1"/>
  <c r="L26" i="1"/>
  <c r="M26" i="1" s="1"/>
  <c r="H26" i="1"/>
  <c r="J26" i="1" s="1"/>
  <c r="K26" i="1" s="1"/>
  <c r="L25" i="1"/>
  <c r="M25" i="1" s="1"/>
  <c r="H25" i="1"/>
  <c r="L24" i="1"/>
  <c r="M24" i="1" s="1"/>
  <c r="H24" i="1"/>
  <c r="J24" i="1" s="1"/>
  <c r="K24" i="1" s="1"/>
  <c r="L23" i="1"/>
  <c r="M23" i="1" s="1"/>
  <c r="H23" i="1"/>
  <c r="J23" i="1" s="1"/>
  <c r="K23" i="1" s="1"/>
  <c r="M40" i="1" l="1"/>
  <c r="D46" i="1" s="1"/>
  <c r="J25" i="1"/>
  <c r="K25" i="1" s="1"/>
  <c r="J28" i="1"/>
  <c r="K28" i="1" s="1"/>
  <c r="J31" i="1"/>
  <c r="K31" i="1" s="1"/>
  <c r="D41" i="1"/>
  <c r="J29" i="1"/>
  <c r="K29" i="1" s="1"/>
  <c r="J32" i="1"/>
  <c r="K32" i="1" s="1"/>
  <c r="K35" i="1"/>
  <c r="J36" i="1"/>
  <c r="K36" i="1" s="1"/>
  <c r="D42" i="1" l="1"/>
</calcChain>
</file>

<file path=xl/sharedStrings.xml><?xml version="1.0" encoding="utf-8"?>
<sst xmlns="http://schemas.openxmlformats.org/spreadsheetml/2006/main" count="88" uniqueCount="75">
  <si>
    <t>(Nazwa i adres wykonawcy)</t>
  </si>
  <si>
    <t xml:space="preserve">KOSZTORYS OFERTOWY
</t>
  </si>
  <si>
    <t>Skarb Państwa -</t>
  </si>
  <si>
    <t xml:space="preserve">Państwowe Gospodarstwo Leśne Lasy Państwowe
</t>
  </si>
  <si>
    <t>Nadleśnictwo Woziwoda</t>
  </si>
  <si>
    <t>Woziwoda 3, 89-504 Legbąd</t>
  </si>
  <si>
    <t xml:space="preserve">L.p.
</t>
  </si>
  <si>
    <t xml:space="preserve">Pozycja w standardzie
</t>
  </si>
  <si>
    <t xml:space="preserve">Czynność - opis prac
</t>
  </si>
  <si>
    <t xml:space="preserve">Jedn.
</t>
  </si>
  <si>
    <t xml:space="preserve">Ilość
</t>
  </si>
  <si>
    <t xml:space="preserve">Cena jednostkowa netto w PLN
</t>
  </si>
  <si>
    <t xml:space="preserve">Wartość całkowita netto w PLN
</t>
  </si>
  <si>
    <t xml:space="preserve">Stawka VAT
</t>
  </si>
  <si>
    <t xml:space="preserve">Wartość VAT w PLN
</t>
  </si>
  <si>
    <t xml:space="preserve">Wartość całkowita brutto w PLN
</t>
  </si>
  <si>
    <t xml:space="preserve">HA
</t>
  </si>
  <si>
    <t>I.1.3</t>
  </si>
  <si>
    <t>I.1.4</t>
  </si>
  <si>
    <t>M3P</t>
  </si>
  <si>
    <t xml:space="preserve">KMTR
</t>
  </si>
  <si>
    <t>I.2.2</t>
  </si>
  <si>
    <t xml:space="preserve">WYK-TAL40    </t>
  </si>
  <si>
    <t>Zdarcie pokrywy na talerzach 40cm x 40cm</t>
  </si>
  <si>
    <t>TSZT</t>
  </si>
  <si>
    <t>I.2.3</t>
  </si>
  <si>
    <t>PRZ-TALSA</t>
  </si>
  <si>
    <t>Przekopanie gleby na talerzach w miejscu sadzenia</t>
  </si>
  <si>
    <t>I.4.1</t>
  </si>
  <si>
    <t xml:space="preserve">SADZ-WM
</t>
  </si>
  <si>
    <t>Sadzenie wielolatek w jamkę</t>
  </si>
  <si>
    <t xml:space="preserve">TSZT
</t>
  </si>
  <si>
    <t>I.5.2</t>
  </si>
  <si>
    <t xml:space="preserve">KOSZ-CHN
</t>
  </si>
  <si>
    <t>Wykaszanie chwastów w uprawach, również usuwanie nalotów w uprawach pochodnych</t>
  </si>
  <si>
    <t>II.1.1</t>
  </si>
  <si>
    <t xml:space="preserve">ZAB-REPEL
</t>
  </si>
  <si>
    <t xml:space="preserve">Zabezpieczenie upraw przed zwierzyną przy użyciu repelentów
</t>
  </si>
  <si>
    <t>II.1.2</t>
  </si>
  <si>
    <t xml:space="preserve">ZAB-UPAK
</t>
  </si>
  <si>
    <t xml:space="preserve">Zabezpieczenie upraw przed zwierzyną przez pakułowanie drzewek
</t>
  </si>
  <si>
    <t>II.2.1</t>
  </si>
  <si>
    <t xml:space="preserve">GRODZ-SN
</t>
  </si>
  <si>
    <t xml:space="preserve">Grodzenie upraw przed zwierzyną siatką nową
</t>
  </si>
  <si>
    <t>HM</t>
  </si>
  <si>
    <t xml:space="preserve">Przygotowanie słupków liściastych
</t>
  </si>
  <si>
    <t>PORZ-STOS</t>
  </si>
  <si>
    <t>Wynoszenie i układanie pozostałości w stosy niewymiarowe</t>
  </si>
  <si>
    <t>II.3.1</t>
  </si>
  <si>
    <t>GODZ RH8</t>
  </si>
  <si>
    <t xml:space="preserve">Prace wykonywane ręcznie </t>
  </si>
  <si>
    <t>H</t>
  </si>
  <si>
    <t>GODZ MH8</t>
  </si>
  <si>
    <t xml:space="preserve">Prace wykonywane ciągnikiem </t>
  </si>
  <si>
    <t>Cena łączna netto w PLN</t>
  </si>
  <si>
    <t>Cena łączna brutto w PLN</t>
  </si>
  <si>
    <t>GODZ MH23</t>
  </si>
  <si>
    <t>WYK-TALOK</t>
  </si>
  <si>
    <t>zdarcie pokrywy na talerzach 40x40 pod okapem</t>
  </si>
  <si>
    <t>PORZ&gt;100</t>
  </si>
  <si>
    <t>Oczyszczanie zrębów i halizn z krzewów, jeżyn, malin itp.. poprzez wycinanie i wynoszenie – dla 100%pokrycia powierzchni</t>
  </si>
  <si>
    <t>wyoranie bruzd pługiem leśnym</t>
  </si>
  <si>
    <t>WYK-SLUPL</t>
  </si>
  <si>
    <t>SZT</t>
  </si>
  <si>
    <t>WYK-PASCZ</t>
  </si>
  <si>
    <t>I.1.1</t>
  </si>
  <si>
    <t>I.1.5</t>
  </si>
  <si>
    <t>I.3.1</t>
  </si>
  <si>
    <t>II.2.2</t>
  </si>
  <si>
    <t>WPOD-31N WPOD-33N    WPOD-62N WPOD-63N    WPOD&gt;62N WPOD&gt;63N</t>
  </si>
  <si>
    <t>Wycinanie podszytów i podrostów (wys.  do 1 m; od 1 do 2 m;  powyżej 2 m), wycinanie, znoszenie i układanie w stosy niewymiarowe z pozostawieniem na powierzchni (teren równy lub falisty) – przy pokryciu pow. odpowiednio: do 30% ( ...-31N; ...-32N; …-33N), 31-60% ( ...-61N; ...-62N; …-63N) i pow. 60% (...&gt;61N; ...&gt;62N; …&gt;63N)</t>
  </si>
  <si>
    <t xml:space="preserve">Wyniesienie wyciętych podszytów (wys.  do 1 m; od 1 do 2 m;  powyżej 2 m) poza działkę roboczą do rozdrobnienia lub zrębkowania (teren równy lub falisty) przy pokryciu pow. odpowiednio: do 30% ( ...-31N; ...-32N; …-33N), 31-60% ( ...-61N; ...-62N; …-63N) i pow. 60% (...&gt;61N; ...&gt;62N; …&gt;63N)
</t>
  </si>
  <si>
    <t xml:space="preserve">PPOD-31N PPOD-33N    </t>
  </si>
  <si>
    <t>Odpowiadając na ogłoszenie o przetargu nieograniczonym na "Ochrona cennych ekosystemów Borów Tucholskich - Działania ochronne w rezerwatach i na wrzosowiskach na terenie Nadleśnictwa Woziwoda i Nadleśnictwa Tuchola w latach 2021 - 2024" składamy niniejszym ofertę  i oferujemy następujące ceny jednostkowe za usługi wchodzące w skład zamówienia:</t>
  </si>
  <si>
    <t>Załącznik nr 2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</si>
</sst>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i/>
      <sz val="12"/>
      <color rgb="FF333333"/>
      <name val="Times New Roman"/>
      <family val="1"/>
      <charset val="238"/>
    </font>
    <font>
      <b/>
      <sz val="10"/>
      <color rgb="FF333333"/>
      <name val="Times New Roman"/>
      <family val="1"/>
      <charset val="238"/>
    </font>
    <font>
      <b/>
      <sz val="14"/>
      <color rgb="FF333333"/>
      <name val="Times New Roman"/>
      <family val="1"/>
      <charset val="238"/>
    </font>
    <font>
      <sz val="10"/>
      <color rgb="FF333333"/>
      <name val="Times New Roman"/>
      <family val="1"/>
      <charset val="238"/>
    </font>
    <font>
      <b/>
      <sz val="18"/>
      <color rgb="FF333333"/>
      <name val="Times New Roman"/>
      <family val="1"/>
      <charset val="238"/>
    </font>
    <font>
      <b/>
      <sz val="11"/>
      <color rgb="FF333333"/>
      <name val="Times New Roman"/>
      <family val="1"/>
      <charset val="238"/>
    </font>
    <font>
      <sz val="14"/>
      <color rgb="FF333333"/>
      <name val="Times New Roman"/>
      <family val="1"/>
      <charset val="238"/>
    </font>
    <font>
      <b/>
      <sz val="12"/>
      <color rgb="FF333333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rgb="FF333333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22"/>
      <color rgb="FFFF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>
      <alignment horizontal="left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14" fillId="2" borderId="11" xfId="1" applyNumberFormat="1" applyFont="1" applyFill="1" applyBorder="1" applyAlignment="1" applyProtection="1">
      <alignment horizontal="right" vertical="center"/>
      <protection locked="0"/>
    </xf>
    <xf numFmtId="4" fontId="15" fillId="2" borderId="11" xfId="0" applyNumberFormat="1" applyFont="1" applyFill="1" applyBorder="1" applyAlignment="1" applyProtection="1">
      <alignment horizontal="right" vertical="center"/>
    </xf>
    <xf numFmtId="9" fontId="14" fillId="3" borderId="11" xfId="0" applyNumberFormat="1" applyFont="1" applyFill="1" applyBorder="1" applyAlignment="1" applyProtection="1">
      <alignment horizontal="center" vertical="center"/>
      <protection locked="0"/>
    </xf>
    <xf numFmtId="4" fontId="15" fillId="2" borderId="14" xfId="0" applyNumberFormat="1" applyFont="1" applyFill="1" applyBorder="1" applyAlignment="1">
      <alignment vertical="center"/>
    </xf>
    <xf numFmtId="4" fontId="15" fillId="2" borderId="13" xfId="0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 applyProtection="1">
      <alignment horizontal="left" vertical="center"/>
    </xf>
    <xf numFmtId="4" fontId="6" fillId="2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4" fontId="14" fillId="2" borderId="12" xfId="0" applyNumberFormat="1" applyFont="1" applyFill="1" applyBorder="1" applyAlignment="1" applyProtection="1">
      <alignment horizontal="right" vertical="center"/>
      <protection locked="0"/>
    </xf>
    <xf numFmtId="4" fontId="15" fillId="2" borderId="12" xfId="0" applyNumberFormat="1" applyFont="1" applyFill="1" applyBorder="1" applyAlignment="1" applyProtection="1">
      <alignment horizontal="right" vertical="center"/>
    </xf>
    <xf numFmtId="9" fontId="14" fillId="3" borderId="12" xfId="0" applyNumberFormat="1" applyFont="1" applyFill="1" applyBorder="1" applyAlignment="1" applyProtection="1">
      <alignment horizontal="center" vertical="center"/>
      <protection locked="0"/>
    </xf>
    <xf numFmtId="4" fontId="15" fillId="2" borderId="16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 applyProtection="1">
      <alignment vertical="center"/>
      <protection locked="0"/>
    </xf>
    <xf numFmtId="0" fontId="12" fillId="0" borderId="2" xfId="0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vertical="center" wrapText="1"/>
    </xf>
    <xf numFmtId="4" fontId="6" fillId="2" borderId="0" xfId="1" applyNumberFormat="1" applyFont="1" applyFill="1" applyBorder="1" applyAlignment="1" applyProtection="1">
      <alignment horizontal="left"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4" fontId="14" fillId="2" borderId="18" xfId="0" applyNumberFormat="1" applyFont="1" applyFill="1" applyBorder="1" applyAlignment="1" applyProtection="1">
      <alignment horizontal="right" vertical="center"/>
      <protection locked="0"/>
    </xf>
    <xf numFmtId="4" fontId="15" fillId="2" borderId="18" xfId="0" applyNumberFormat="1" applyFont="1" applyFill="1" applyBorder="1" applyAlignment="1" applyProtection="1">
      <alignment horizontal="right" vertical="center"/>
    </xf>
    <xf numFmtId="9" fontId="14" fillId="3" borderId="18" xfId="0" applyNumberFormat="1" applyFont="1" applyFill="1" applyBorder="1" applyAlignment="1" applyProtection="1">
      <alignment horizontal="center" vertical="center"/>
      <protection locked="0"/>
    </xf>
    <xf numFmtId="4" fontId="15" fillId="2" borderId="17" xfId="0" applyNumberFormat="1" applyFont="1" applyFill="1" applyBorder="1" applyAlignment="1" applyProtection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 applyProtection="1">
      <alignment horizontal="right" vertical="center"/>
      <protection locked="0"/>
    </xf>
    <xf numFmtId="4" fontId="15" fillId="2" borderId="10" xfId="0" applyNumberFormat="1" applyFont="1" applyFill="1" applyBorder="1" applyAlignment="1" applyProtection="1">
      <alignment horizontal="right" vertical="center"/>
    </xf>
    <xf numFmtId="9" fontId="14" fillId="3" borderId="10" xfId="0" applyNumberFormat="1" applyFont="1" applyFill="1" applyBorder="1" applyAlignment="1" applyProtection="1">
      <alignment horizontal="center" vertical="center"/>
      <protection locked="0"/>
    </xf>
    <xf numFmtId="4" fontId="15" fillId="2" borderId="20" xfId="0" applyNumberFormat="1" applyFont="1" applyFill="1" applyBorder="1" applyAlignment="1">
      <alignment vertical="center"/>
    </xf>
    <xf numFmtId="49" fontId="12" fillId="0" borderId="2" xfId="0" applyNumberFormat="1" applyFont="1" applyFill="1" applyBorder="1" applyAlignment="1">
      <alignment horizontal="center" vertical="center"/>
    </xf>
    <xf numFmtId="9" fontId="14" fillId="3" borderId="12" xfId="2" applyNumberFormat="1" applyFont="1" applyFill="1" applyBorder="1" applyAlignment="1" applyProtection="1">
      <alignment horizontal="center" vertical="center"/>
      <protection locked="0"/>
    </xf>
    <xf numFmtId="4" fontId="15" fillId="4" borderId="16" xfId="0" applyNumberFormat="1" applyFont="1" applyFill="1" applyBorder="1" applyAlignment="1">
      <alignment vertical="center"/>
    </xf>
    <xf numFmtId="4" fontId="15" fillId="2" borderId="2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left"/>
    </xf>
    <xf numFmtId="49" fontId="5" fillId="2" borderId="19" xfId="0" applyNumberFormat="1" applyFont="1" applyFill="1" applyBorder="1" applyAlignment="1">
      <alignment horizontal="center"/>
    </xf>
    <xf numFmtId="4" fontId="5" fillId="2" borderId="19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/>
    <xf numFmtId="49" fontId="6" fillId="2" borderId="0" xfId="0" applyNumberFormat="1" applyFont="1" applyFill="1" applyBorder="1" applyAlignment="1" applyProtection="1">
      <alignment horizontal="left"/>
    </xf>
    <xf numFmtId="49" fontId="6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>
      <alignment horizontal="left"/>
    </xf>
    <xf numFmtId="4" fontId="15" fillId="2" borderId="15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horizontal="center" vertical="center"/>
    </xf>
    <xf numFmtId="4" fontId="14" fillId="0" borderId="14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4" fontId="14" fillId="0" borderId="17" xfId="0" applyNumberFormat="1" applyFont="1" applyFill="1" applyBorder="1" applyAlignment="1">
      <alignment horizontal="right" vertical="center"/>
    </xf>
    <xf numFmtId="4" fontId="14" fillId="0" borderId="20" xfId="0" applyNumberFormat="1" applyFont="1" applyFill="1" applyBorder="1" applyAlignment="1">
      <alignment horizontal="right" vertical="center"/>
    </xf>
    <xf numFmtId="4" fontId="14" fillId="0" borderId="1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49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23" xfId="0" applyNumberFormat="1" applyFont="1" applyFill="1" applyBorder="1" applyAlignment="1" applyProtection="1">
      <alignment horizontal="center"/>
      <protection locked="0"/>
    </xf>
    <xf numFmtId="49" fontId="5" fillId="2" borderId="24" xfId="0" applyNumberFormat="1" applyFont="1" applyFill="1" applyBorder="1" applyAlignment="1" applyProtection="1">
      <alignment horizontal="center"/>
      <protection locked="0"/>
    </xf>
    <xf numFmtId="49" fontId="5" fillId="2" borderId="25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/>
      <protection locked="0"/>
    </xf>
    <xf numFmtId="49" fontId="5" fillId="2" borderId="26" xfId="0" applyNumberFormat="1" applyFont="1" applyFill="1" applyBorder="1" applyAlignment="1" applyProtection="1">
      <alignment horizontal="center"/>
      <protection locked="0"/>
    </xf>
    <xf numFmtId="49" fontId="5" fillId="2" borderId="27" xfId="0" applyNumberFormat="1" applyFont="1" applyFill="1" applyBorder="1" applyAlignment="1" applyProtection="1">
      <alignment horizontal="center"/>
      <protection locked="0"/>
    </xf>
    <xf numFmtId="49" fontId="5" fillId="2" borderId="28" xfId="0" applyNumberFormat="1" applyFont="1" applyFill="1" applyBorder="1" applyAlignment="1" applyProtection="1">
      <alignment horizontal="center"/>
      <protection locked="0"/>
    </xf>
    <xf numFmtId="49" fontId="5" fillId="2" borderId="29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</cellXfs>
  <cellStyles count="3">
    <cellStyle name="Normalny" xfId="0" builtinId="0"/>
    <cellStyle name="Procentowy" xfId="2" builtinId="5"/>
    <cellStyle name="Walutowy" xfId="1" builtinId="4"/>
  </cellStyles>
  <dxfs count="7">
    <dxf>
      <font>
        <color theme="1"/>
      </font>
      <fill>
        <patternFill>
          <bgColor theme="0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38101</xdr:rowOff>
    </xdr:from>
    <xdr:to>
      <xdr:col>10</xdr:col>
      <xdr:colOff>866775</xdr:colOff>
      <xdr:row>3</xdr:row>
      <xdr:rowOff>127001</xdr:rowOff>
    </xdr:to>
    <xdr:pic>
      <xdr:nvPicPr>
        <xdr:cNvPr id="2" name="Obraz 25">
          <a:extLst>
            <a:ext uri="{FF2B5EF4-FFF2-40B4-BE49-F238E27FC236}">
              <a16:creationId xmlns:a16="http://schemas.microsoft.com/office/drawing/2014/main" xmlns="" id="{1D184CC8-27DE-4AC0-8DB2-B4489F6D9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117" y="38101"/>
          <a:ext cx="1139507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</xdr:row>
      <xdr:rowOff>142875</xdr:rowOff>
    </xdr:from>
    <xdr:to>
      <xdr:col>6</xdr:col>
      <xdr:colOff>257175</xdr:colOff>
      <xdr:row>7</xdr:row>
      <xdr:rowOff>42334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19C31C83-47C6-4764-9AF4-A91D0995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608542"/>
          <a:ext cx="1110192" cy="106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6"/>
  <sheetViews>
    <sheetView tabSelected="1" zoomScale="90" zoomScaleNormal="90" workbookViewId="0">
      <selection activeCell="A20" sqref="A20:K20"/>
    </sheetView>
  </sheetViews>
  <sheetFormatPr defaultColWidth="0" defaultRowHeight="18" x14ac:dyDescent="0.25"/>
  <cols>
    <col min="1" max="1" width="6.5703125" customWidth="1"/>
    <col min="2" max="2" width="22.28515625" customWidth="1"/>
    <col min="3" max="3" width="13.140625" style="63" customWidth="1"/>
    <col min="4" max="4" width="41" customWidth="1"/>
    <col min="5" max="5" width="6.28515625" bestFit="1" customWidth="1"/>
    <col min="6" max="6" width="10.140625" customWidth="1"/>
    <col min="7" max="7" width="20.28515625" customWidth="1"/>
    <col min="8" max="8" width="22.5703125" customWidth="1"/>
    <col min="9" max="9" width="10.85546875" bestFit="1" customWidth="1"/>
    <col min="10" max="10" width="12.5703125" customWidth="1"/>
    <col min="11" max="11" width="19.85546875" customWidth="1"/>
    <col min="12" max="12" width="20.28515625" style="65" customWidth="1"/>
    <col min="13" max="13" width="20.28515625" style="66" hidden="1"/>
    <col min="14" max="16383" width="9.140625" hidden="1"/>
    <col min="16384" max="16384" width="6.42578125" hidden="1"/>
  </cols>
  <sheetData>
    <row r="1" spans="1:13" s="1" customFormat="1" x14ac:dyDescent="0.25">
      <c r="C1" s="2"/>
      <c r="L1" s="74"/>
      <c r="M1" s="74"/>
    </row>
    <row r="2" spans="1:13" s="1" customFormat="1" x14ac:dyDescent="0.25">
      <c r="C2" s="2"/>
      <c r="L2" s="74"/>
      <c r="M2" s="74"/>
    </row>
    <row r="3" spans="1:13" s="1" customFormat="1" x14ac:dyDescent="0.25">
      <c r="C3" s="2"/>
      <c r="L3" s="74"/>
      <c r="M3" s="74"/>
    </row>
    <row r="4" spans="1:13" s="1" customFormat="1" x14ac:dyDescent="0.25">
      <c r="C4" s="2"/>
      <c r="L4" s="74"/>
      <c r="M4" s="74"/>
    </row>
    <row r="5" spans="1:13" s="1" customFormat="1" x14ac:dyDescent="0.25">
      <c r="C5" s="2"/>
      <c r="L5" s="74"/>
      <c r="M5" s="74"/>
    </row>
    <row r="6" spans="1:13" s="1" customFormat="1" x14ac:dyDescent="0.25">
      <c r="C6" s="2"/>
      <c r="L6" s="74"/>
      <c r="M6" s="74"/>
    </row>
    <row r="7" spans="1:13" s="1" customFormat="1" x14ac:dyDescent="0.25">
      <c r="C7" s="2"/>
      <c r="J7" s="1" t="s">
        <v>74</v>
      </c>
      <c r="L7" s="74"/>
      <c r="M7" s="74"/>
    </row>
    <row r="8" spans="1:13" s="1" customFormat="1" x14ac:dyDescent="0.25">
      <c r="C8" s="2"/>
      <c r="L8" s="74"/>
      <c r="M8" s="74"/>
    </row>
    <row r="9" spans="1:13" s="1" customFormat="1" x14ac:dyDescent="0.25">
      <c r="A9" s="88"/>
      <c r="B9" s="89"/>
      <c r="C9" s="89"/>
      <c r="D9" s="89"/>
      <c r="E9" s="89"/>
      <c r="F9" s="89"/>
      <c r="G9" s="89"/>
      <c r="H9" s="89"/>
      <c r="I9" s="89"/>
      <c r="J9" s="90"/>
      <c r="L9" s="3"/>
      <c r="M9" s="4"/>
    </row>
    <row r="10" spans="1:13" s="1" customFormat="1" x14ac:dyDescent="0.25">
      <c r="A10" s="91" t="s">
        <v>0</v>
      </c>
      <c r="B10" s="91"/>
      <c r="C10" s="91"/>
      <c r="D10" s="91"/>
      <c r="E10" s="91"/>
      <c r="L10" s="3"/>
      <c r="M10" s="4"/>
    </row>
    <row r="11" spans="1:13" s="1" customFormat="1" ht="18.75" x14ac:dyDescent="0.2">
      <c r="B11" s="8"/>
      <c r="C11" s="9"/>
      <c r="E11" s="5"/>
      <c r="F11" s="5"/>
      <c r="G11" s="5"/>
      <c r="H11" s="5"/>
      <c r="L11" s="6"/>
      <c r="M11" s="7"/>
    </row>
    <row r="12" spans="1:13" s="1" customFormat="1" ht="18.75" x14ac:dyDescent="0.2">
      <c r="C12" s="2"/>
      <c r="E12" s="5"/>
      <c r="F12" s="5"/>
      <c r="G12" s="5"/>
      <c r="H12" s="5"/>
      <c r="L12" s="6"/>
      <c r="M12" s="7"/>
    </row>
    <row r="13" spans="1:13" s="1" customFormat="1" x14ac:dyDescent="0.25">
      <c r="C13" s="2"/>
      <c r="L13" s="3"/>
      <c r="M13" s="4"/>
    </row>
    <row r="14" spans="1:13" s="1" customFormat="1" ht="22.5" x14ac:dyDescent="0.25">
      <c r="A14" s="92" t="s">
        <v>1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3"/>
      <c r="M14" s="4"/>
    </row>
    <row r="15" spans="1:13" s="1" customFormat="1" x14ac:dyDescent="0.25">
      <c r="C15" s="2"/>
      <c r="L15" s="3"/>
      <c r="M15" s="4"/>
    </row>
    <row r="16" spans="1:13" s="1" customFormat="1" x14ac:dyDescent="0.25">
      <c r="A16" s="75" t="s">
        <v>2</v>
      </c>
      <c r="B16" s="75"/>
      <c r="C16" s="75"/>
      <c r="D16" s="75"/>
      <c r="L16" s="3"/>
      <c r="M16" s="4"/>
    </row>
    <row r="17" spans="1:13" s="1" customFormat="1" x14ac:dyDescent="0.25">
      <c r="A17" s="75" t="s">
        <v>3</v>
      </c>
      <c r="B17" s="75"/>
      <c r="C17" s="75"/>
      <c r="D17" s="75"/>
      <c r="L17" s="3"/>
      <c r="M17" s="4"/>
    </row>
    <row r="18" spans="1:13" s="1" customFormat="1" x14ac:dyDescent="0.25">
      <c r="A18" s="75" t="s">
        <v>4</v>
      </c>
      <c r="B18" s="75"/>
      <c r="C18" s="75"/>
      <c r="D18" s="75"/>
      <c r="L18" s="3"/>
      <c r="M18" s="4"/>
    </row>
    <row r="19" spans="1:13" s="1" customFormat="1" x14ac:dyDescent="0.25">
      <c r="A19" s="75" t="s">
        <v>5</v>
      </c>
      <c r="B19" s="75"/>
      <c r="C19" s="75"/>
      <c r="D19" s="75"/>
      <c r="L19" s="3"/>
      <c r="M19" s="4"/>
    </row>
    <row r="20" spans="1:13" s="1" customFormat="1" ht="51.75" customHeight="1" x14ac:dyDescent="0.25">
      <c r="A20" s="76" t="s">
        <v>73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3"/>
      <c r="M20" s="4"/>
    </row>
    <row r="21" spans="1:13" s="1" customFormat="1" ht="18.75" thickBot="1" x14ac:dyDescent="0.3">
      <c r="C21" s="2"/>
      <c r="L21" s="3"/>
      <c r="M21" s="4"/>
    </row>
    <row r="22" spans="1:13" s="1" customFormat="1" ht="48" thickBot="1" x14ac:dyDescent="0.25">
      <c r="A22" s="10" t="s">
        <v>6</v>
      </c>
      <c r="B22" s="11" t="s">
        <v>7</v>
      </c>
      <c r="C22" s="77" t="s">
        <v>8</v>
      </c>
      <c r="D22" s="78"/>
      <c r="E22" s="12" t="s">
        <v>9</v>
      </c>
      <c r="F22" s="12" t="s">
        <v>10</v>
      </c>
      <c r="G22" s="12" t="s">
        <v>11</v>
      </c>
      <c r="H22" s="12" t="s">
        <v>12</v>
      </c>
      <c r="I22" s="12" t="s">
        <v>13</v>
      </c>
      <c r="J22" s="12" t="s">
        <v>14</v>
      </c>
      <c r="K22" s="13" t="s">
        <v>15</v>
      </c>
      <c r="L22" s="14"/>
      <c r="M22" s="15"/>
    </row>
    <row r="23" spans="1:13" s="1" customFormat="1" ht="89.45" customHeight="1" x14ac:dyDescent="0.2">
      <c r="A23" s="16">
        <v>1</v>
      </c>
      <c r="B23" s="17" t="s">
        <v>17</v>
      </c>
      <c r="C23" s="18" t="s">
        <v>69</v>
      </c>
      <c r="D23" s="19" t="s">
        <v>70</v>
      </c>
      <c r="E23" s="20" t="s">
        <v>16</v>
      </c>
      <c r="F23" s="69">
        <v>32.49</v>
      </c>
      <c r="G23" s="21"/>
      <c r="H23" s="22">
        <f>ROUND(F23*G23,2)</f>
        <v>0</v>
      </c>
      <c r="I23" s="23">
        <v>0.08</v>
      </c>
      <c r="J23" s="24">
        <f>ROUND(H23*I23,2)</f>
        <v>0</v>
      </c>
      <c r="K23" s="25">
        <f>ROUND(H23+J23,2)</f>
        <v>0</v>
      </c>
      <c r="L23" s="26" t="str">
        <f>IF(AND(F23&gt;0,OR(ISBLANK(G23),G23=0)),"podaj stawkę!",IF(AND(ISBLANK(F23),G23&gt;0),"usuń stawkę","OK"))</f>
        <v>podaj stawkę!</v>
      </c>
      <c r="M23" s="27">
        <f>IF(L23&lt;&gt;"OK",1,0)</f>
        <v>1</v>
      </c>
    </row>
    <row r="24" spans="1:13" s="1" customFormat="1" ht="84" x14ac:dyDescent="0.2">
      <c r="A24" s="28">
        <v>2</v>
      </c>
      <c r="B24" s="29" t="s">
        <v>18</v>
      </c>
      <c r="C24" s="18" t="s">
        <v>72</v>
      </c>
      <c r="D24" s="19" t="s">
        <v>71</v>
      </c>
      <c r="E24" s="30" t="s">
        <v>16</v>
      </c>
      <c r="F24" s="70">
        <v>9.27</v>
      </c>
      <c r="G24" s="31"/>
      <c r="H24" s="32">
        <f t="shared" ref="H24:H37" si="0">ROUND(F24*G24,2)</f>
        <v>0</v>
      </c>
      <c r="I24" s="33">
        <v>0.08</v>
      </c>
      <c r="J24" s="34">
        <f>ROUND(H24*I24,2)</f>
        <v>0</v>
      </c>
      <c r="K24" s="35">
        <f>ROUND(H24+J24,2)</f>
        <v>0</v>
      </c>
      <c r="L24" s="26" t="str">
        <f t="shared" ref="L24:L37" si="1">IF(AND(F24&gt;0,OR(ISBLANK(G24),G24=0)),"podaj stawkę!",IF(AND(ISBLANK(F24),G24&gt;0),"usuń stawkę","OK"))</f>
        <v>podaj stawkę!</v>
      </c>
      <c r="M24" s="36">
        <f>IF(L24&lt;&gt;"OK",1,0)</f>
        <v>1</v>
      </c>
    </row>
    <row r="25" spans="1:13" s="1" customFormat="1" ht="36" x14ac:dyDescent="0.2">
      <c r="A25" s="28">
        <v>3</v>
      </c>
      <c r="B25" s="37" t="s">
        <v>65</v>
      </c>
      <c r="C25" s="68" t="s">
        <v>59</v>
      </c>
      <c r="D25" s="19" t="s">
        <v>60</v>
      </c>
      <c r="E25" s="30" t="s">
        <v>16</v>
      </c>
      <c r="F25" s="70">
        <v>1.08</v>
      </c>
      <c r="G25" s="31"/>
      <c r="H25" s="32">
        <f t="shared" si="0"/>
        <v>0</v>
      </c>
      <c r="I25" s="33">
        <v>0.08</v>
      </c>
      <c r="J25" s="34">
        <f t="shared" ref="J25:J37" si="2">ROUND(H25*I25,2)</f>
        <v>0</v>
      </c>
      <c r="K25" s="35">
        <f t="shared" ref="K25:K37" si="3">ROUND(H25+J25,2)</f>
        <v>0</v>
      </c>
      <c r="L25" s="26" t="str">
        <f t="shared" si="1"/>
        <v>podaj stawkę!</v>
      </c>
      <c r="M25" s="40">
        <f t="shared" ref="M25:M39" si="4">IF(L25&lt;&gt;"OK",1,0)</f>
        <v>1</v>
      </c>
    </row>
    <row r="26" spans="1:13" s="1" customFormat="1" ht="24" x14ac:dyDescent="0.2">
      <c r="A26" s="28">
        <v>5</v>
      </c>
      <c r="B26" s="37" t="s">
        <v>21</v>
      </c>
      <c r="C26" s="30" t="s">
        <v>57</v>
      </c>
      <c r="D26" s="19" t="s">
        <v>58</v>
      </c>
      <c r="E26" s="30" t="s">
        <v>31</v>
      </c>
      <c r="F26" s="70">
        <v>7.7</v>
      </c>
      <c r="G26" s="31"/>
      <c r="H26" s="32">
        <f t="shared" si="0"/>
        <v>0</v>
      </c>
      <c r="I26" s="33">
        <v>0.08</v>
      </c>
      <c r="J26" s="34">
        <f t="shared" si="2"/>
        <v>0</v>
      </c>
      <c r="K26" s="35">
        <f t="shared" si="3"/>
        <v>0</v>
      </c>
      <c r="L26" s="26" t="str">
        <f t="shared" si="1"/>
        <v>podaj stawkę!</v>
      </c>
      <c r="M26" s="40">
        <f t="shared" si="4"/>
        <v>1</v>
      </c>
    </row>
    <row r="27" spans="1:13" s="1" customFormat="1" ht="18.75" x14ac:dyDescent="0.2">
      <c r="A27" s="28">
        <v>6</v>
      </c>
      <c r="B27" s="37" t="s">
        <v>21</v>
      </c>
      <c r="C27" s="30" t="s">
        <v>22</v>
      </c>
      <c r="D27" s="39" t="s">
        <v>23</v>
      </c>
      <c r="E27" s="30" t="s">
        <v>24</v>
      </c>
      <c r="F27" s="70">
        <v>29</v>
      </c>
      <c r="G27" s="31"/>
      <c r="H27" s="32">
        <f t="shared" si="0"/>
        <v>0</v>
      </c>
      <c r="I27" s="33">
        <v>0.08</v>
      </c>
      <c r="J27" s="34">
        <f t="shared" si="2"/>
        <v>0</v>
      </c>
      <c r="K27" s="35">
        <f t="shared" si="3"/>
        <v>0</v>
      </c>
      <c r="L27" s="26" t="str">
        <f t="shared" si="1"/>
        <v>podaj stawkę!</v>
      </c>
      <c r="M27" s="40">
        <f t="shared" si="4"/>
        <v>1</v>
      </c>
    </row>
    <row r="28" spans="1:13" s="1" customFormat="1" ht="18.75" x14ac:dyDescent="0.2">
      <c r="A28" s="28">
        <v>7</v>
      </c>
      <c r="B28" s="37" t="s">
        <v>25</v>
      </c>
      <c r="C28" s="30" t="s">
        <v>26</v>
      </c>
      <c r="D28" s="39" t="s">
        <v>27</v>
      </c>
      <c r="E28" s="30" t="s">
        <v>24</v>
      </c>
      <c r="F28" s="70">
        <v>36.700000000000003</v>
      </c>
      <c r="G28" s="31"/>
      <c r="H28" s="32">
        <f t="shared" si="0"/>
        <v>0</v>
      </c>
      <c r="I28" s="33">
        <v>0.08</v>
      </c>
      <c r="J28" s="34">
        <f t="shared" si="2"/>
        <v>0</v>
      </c>
      <c r="K28" s="35">
        <f t="shared" si="3"/>
        <v>0</v>
      </c>
      <c r="L28" s="26" t="str">
        <f t="shared" si="1"/>
        <v>podaj stawkę!</v>
      </c>
      <c r="M28" s="40">
        <f t="shared" si="4"/>
        <v>1</v>
      </c>
    </row>
    <row r="29" spans="1:13" s="1" customFormat="1" ht="24" x14ac:dyDescent="0.2">
      <c r="A29" s="41">
        <v>8</v>
      </c>
      <c r="B29" s="37" t="s">
        <v>67</v>
      </c>
      <c r="C29" s="30" t="s">
        <v>64</v>
      </c>
      <c r="D29" s="19" t="s">
        <v>61</v>
      </c>
      <c r="E29" s="30" t="s">
        <v>20</v>
      </c>
      <c r="F29" s="71">
        <v>8.07</v>
      </c>
      <c r="G29" s="42"/>
      <c r="H29" s="43">
        <f t="shared" si="0"/>
        <v>0</v>
      </c>
      <c r="I29" s="44">
        <v>0.08</v>
      </c>
      <c r="J29" s="45">
        <f t="shared" si="2"/>
        <v>0</v>
      </c>
      <c r="K29" s="35">
        <f t="shared" si="3"/>
        <v>0</v>
      </c>
      <c r="L29" s="26" t="str">
        <f t="shared" si="1"/>
        <v>podaj stawkę!</v>
      </c>
      <c r="M29" s="27">
        <f t="shared" si="4"/>
        <v>1</v>
      </c>
    </row>
    <row r="30" spans="1:13" s="1" customFormat="1" ht="24" x14ac:dyDescent="0.2">
      <c r="A30" s="28">
        <v>9</v>
      </c>
      <c r="B30" s="46" t="s">
        <v>28</v>
      </c>
      <c r="C30" s="30" t="s">
        <v>29</v>
      </c>
      <c r="D30" s="39" t="s">
        <v>30</v>
      </c>
      <c r="E30" s="30" t="s">
        <v>31</v>
      </c>
      <c r="F30" s="70">
        <v>42.75</v>
      </c>
      <c r="G30" s="31"/>
      <c r="H30" s="32">
        <f t="shared" si="0"/>
        <v>0</v>
      </c>
      <c r="I30" s="33">
        <v>0.08</v>
      </c>
      <c r="J30" s="34">
        <f t="shared" si="2"/>
        <v>0</v>
      </c>
      <c r="K30" s="35">
        <f t="shared" si="3"/>
        <v>0</v>
      </c>
      <c r="L30" s="26" t="str">
        <f t="shared" si="1"/>
        <v>podaj stawkę!</v>
      </c>
      <c r="M30" s="40">
        <f t="shared" si="4"/>
        <v>1</v>
      </c>
    </row>
    <row r="31" spans="1:13" s="1" customFormat="1" ht="24" x14ac:dyDescent="0.2">
      <c r="A31" s="28">
        <v>10</v>
      </c>
      <c r="B31" s="47" t="s">
        <v>32</v>
      </c>
      <c r="C31" s="30" t="s">
        <v>33</v>
      </c>
      <c r="D31" s="39" t="s">
        <v>34</v>
      </c>
      <c r="E31" s="30" t="s">
        <v>16</v>
      </c>
      <c r="F31" s="72">
        <v>24.52</v>
      </c>
      <c r="G31" s="48"/>
      <c r="H31" s="49">
        <f t="shared" si="0"/>
        <v>0</v>
      </c>
      <c r="I31" s="50">
        <v>0.08</v>
      </c>
      <c r="J31" s="51">
        <f t="shared" si="2"/>
        <v>0</v>
      </c>
      <c r="K31" s="35">
        <f>ROUND(H31+J31,2)</f>
        <v>0</v>
      </c>
      <c r="L31" s="26" t="str">
        <f t="shared" si="1"/>
        <v>podaj stawkę!</v>
      </c>
      <c r="M31" s="36">
        <f t="shared" si="4"/>
        <v>1</v>
      </c>
    </row>
    <row r="32" spans="1:13" s="1" customFormat="1" ht="36" x14ac:dyDescent="0.2">
      <c r="A32" s="28">
        <v>11</v>
      </c>
      <c r="B32" s="46" t="s">
        <v>35</v>
      </c>
      <c r="C32" s="30" t="s">
        <v>36</v>
      </c>
      <c r="D32" s="19" t="s">
        <v>37</v>
      </c>
      <c r="E32" s="18" t="s">
        <v>16</v>
      </c>
      <c r="F32" s="70">
        <v>12.94</v>
      </c>
      <c r="G32" s="31"/>
      <c r="H32" s="32">
        <f t="shared" si="0"/>
        <v>0</v>
      </c>
      <c r="I32" s="33">
        <v>0.08</v>
      </c>
      <c r="J32" s="34">
        <f t="shared" si="2"/>
        <v>0</v>
      </c>
      <c r="K32" s="35">
        <f t="shared" si="3"/>
        <v>0</v>
      </c>
      <c r="L32" s="26" t="str">
        <f t="shared" si="1"/>
        <v>podaj stawkę!</v>
      </c>
      <c r="M32" s="40">
        <f t="shared" si="4"/>
        <v>1</v>
      </c>
    </row>
    <row r="33" spans="1:13" s="1" customFormat="1" ht="36" x14ac:dyDescent="0.2">
      <c r="A33" s="41">
        <v>12</v>
      </c>
      <c r="B33" s="46" t="s">
        <v>38</v>
      </c>
      <c r="C33" s="30" t="s">
        <v>39</v>
      </c>
      <c r="D33" s="19" t="s">
        <v>40</v>
      </c>
      <c r="E33" s="30" t="s">
        <v>16</v>
      </c>
      <c r="F33" s="70">
        <v>46.9</v>
      </c>
      <c r="G33" s="31"/>
      <c r="H33" s="32">
        <f t="shared" si="0"/>
        <v>0</v>
      </c>
      <c r="I33" s="33">
        <v>0.08</v>
      </c>
      <c r="J33" s="34">
        <f t="shared" si="2"/>
        <v>0</v>
      </c>
      <c r="K33" s="35">
        <f t="shared" si="3"/>
        <v>0</v>
      </c>
      <c r="L33" s="26" t="str">
        <f t="shared" si="1"/>
        <v>podaj stawkę!</v>
      </c>
      <c r="M33" s="40">
        <f t="shared" si="4"/>
        <v>1</v>
      </c>
    </row>
    <row r="34" spans="1:13" s="1" customFormat="1" ht="24" x14ac:dyDescent="0.2">
      <c r="A34" s="28">
        <v>13</v>
      </c>
      <c r="B34" s="46" t="s">
        <v>41</v>
      </c>
      <c r="C34" s="30" t="s">
        <v>42</v>
      </c>
      <c r="D34" s="19" t="s">
        <v>43</v>
      </c>
      <c r="E34" s="30" t="s">
        <v>44</v>
      </c>
      <c r="F34" s="70">
        <v>29.9</v>
      </c>
      <c r="G34" s="31"/>
      <c r="H34" s="32">
        <f t="shared" si="0"/>
        <v>0</v>
      </c>
      <c r="I34" s="33">
        <v>0.23</v>
      </c>
      <c r="J34" s="34">
        <f t="shared" si="2"/>
        <v>0</v>
      </c>
      <c r="K34" s="35">
        <f t="shared" si="3"/>
        <v>0</v>
      </c>
      <c r="L34" s="26" t="str">
        <f t="shared" si="1"/>
        <v>podaj stawkę!</v>
      </c>
      <c r="M34" s="40">
        <f t="shared" si="4"/>
        <v>1</v>
      </c>
    </row>
    <row r="35" spans="1:13" s="1" customFormat="1" ht="24" x14ac:dyDescent="0.2">
      <c r="A35" s="28">
        <v>14</v>
      </c>
      <c r="B35" s="46" t="s">
        <v>68</v>
      </c>
      <c r="C35" s="38" t="s">
        <v>62</v>
      </c>
      <c r="D35" s="19" t="s">
        <v>45</v>
      </c>
      <c r="E35" s="30" t="s">
        <v>63</v>
      </c>
      <c r="F35" s="70">
        <v>260</v>
      </c>
      <c r="G35" s="31"/>
      <c r="H35" s="32">
        <f t="shared" si="0"/>
        <v>0</v>
      </c>
      <c r="I35" s="33">
        <v>0.23</v>
      </c>
      <c r="J35" s="34">
        <f t="shared" si="2"/>
        <v>0</v>
      </c>
      <c r="K35" s="35">
        <f t="shared" si="3"/>
        <v>0</v>
      </c>
      <c r="L35" s="26" t="str">
        <f t="shared" si="1"/>
        <v>podaj stawkę!</v>
      </c>
      <c r="M35" s="40">
        <f t="shared" si="4"/>
        <v>1</v>
      </c>
    </row>
    <row r="36" spans="1:13" s="1" customFormat="1" ht="24" customHeight="1" x14ac:dyDescent="0.2">
      <c r="A36" s="28">
        <v>15</v>
      </c>
      <c r="B36" s="52" t="s">
        <v>66</v>
      </c>
      <c r="C36" s="18" t="s">
        <v>46</v>
      </c>
      <c r="D36" s="39" t="s">
        <v>47</v>
      </c>
      <c r="E36" s="38" t="s">
        <v>19</v>
      </c>
      <c r="F36" s="73">
        <v>406</v>
      </c>
      <c r="G36" s="31"/>
      <c r="H36" s="32">
        <f t="shared" si="0"/>
        <v>0</v>
      </c>
      <c r="I36" s="53">
        <v>0.08</v>
      </c>
      <c r="J36" s="54">
        <f t="shared" si="2"/>
        <v>0</v>
      </c>
      <c r="K36" s="35">
        <f t="shared" si="3"/>
        <v>0</v>
      </c>
      <c r="L36" s="26" t="str">
        <f t="shared" si="1"/>
        <v>podaj stawkę!</v>
      </c>
      <c r="M36" s="40">
        <f t="shared" si="4"/>
        <v>1</v>
      </c>
    </row>
    <row r="37" spans="1:13" s="1" customFormat="1" ht="18.75" x14ac:dyDescent="0.2">
      <c r="A37" s="41">
        <v>16</v>
      </c>
      <c r="B37" s="46" t="s">
        <v>48</v>
      </c>
      <c r="C37" s="18" t="s">
        <v>49</v>
      </c>
      <c r="D37" s="39" t="s">
        <v>50</v>
      </c>
      <c r="E37" s="38" t="s">
        <v>51</v>
      </c>
      <c r="F37" s="73">
        <v>134</v>
      </c>
      <c r="G37" s="31"/>
      <c r="H37" s="32">
        <f t="shared" si="0"/>
        <v>0</v>
      </c>
      <c r="I37" s="53">
        <v>0.08</v>
      </c>
      <c r="J37" s="54">
        <f t="shared" si="2"/>
        <v>0</v>
      </c>
      <c r="K37" s="35">
        <f t="shared" si="3"/>
        <v>0</v>
      </c>
      <c r="L37" s="26" t="str">
        <f t="shared" si="1"/>
        <v>podaj stawkę!</v>
      </c>
      <c r="M37" s="40">
        <f t="shared" si="4"/>
        <v>1</v>
      </c>
    </row>
    <row r="38" spans="1:13" s="1" customFormat="1" ht="18.75" x14ac:dyDescent="0.2">
      <c r="A38" s="28">
        <v>17</v>
      </c>
      <c r="B38" s="37" t="s">
        <v>48</v>
      </c>
      <c r="C38" s="18" t="s">
        <v>52</v>
      </c>
      <c r="D38" s="39" t="s">
        <v>53</v>
      </c>
      <c r="E38" s="38" t="s">
        <v>51</v>
      </c>
      <c r="F38" s="73">
        <v>92</v>
      </c>
      <c r="G38" s="31"/>
      <c r="H38" s="32">
        <f>ROUND(F38*G38,2)</f>
        <v>0</v>
      </c>
      <c r="I38" s="53">
        <v>0.08</v>
      </c>
      <c r="J38" s="54"/>
      <c r="K38" s="67"/>
      <c r="L38" s="26"/>
      <c r="M38" s="40"/>
    </row>
    <row r="39" spans="1:13" s="1" customFormat="1" ht="19.5" thickBot="1" x14ac:dyDescent="0.25">
      <c r="A39" s="28">
        <v>18</v>
      </c>
      <c r="B39" s="37" t="s">
        <v>48</v>
      </c>
      <c r="C39" s="18" t="s">
        <v>56</v>
      </c>
      <c r="D39" s="39" t="s">
        <v>53</v>
      </c>
      <c r="E39" s="38" t="s">
        <v>51</v>
      </c>
      <c r="F39" s="73">
        <v>2</v>
      </c>
      <c r="G39" s="31"/>
      <c r="H39" s="32">
        <f>ROUND(F39*G39,2)</f>
        <v>0</v>
      </c>
      <c r="I39" s="53">
        <v>0.23</v>
      </c>
      <c r="J39" s="54">
        <f>ROUND(H39*I39,2)</f>
        <v>0</v>
      </c>
      <c r="K39" s="55">
        <f>ROUND(H39+J39,2)</f>
        <v>0</v>
      </c>
      <c r="L39" s="26" t="str">
        <f>IF(AND(F39&gt;0,OR(ISBLANK(G39),G39=0)),"podaj stawkę!",IF(AND(ISBLANK(F39),G39&gt;0),"usuń stawkę","OK"))</f>
        <v>podaj stawkę!</v>
      </c>
      <c r="M39" s="40">
        <f t="shared" si="4"/>
        <v>1</v>
      </c>
    </row>
    <row r="40" spans="1:13" s="1" customFormat="1" x14ac:dyDescent="0.25">
      <c r="C40" s="2"/>
      <c r="L40" s="3"/>
      <c r="M40" s="56">
        <f>SUM(M23:M39)</f>
        <v>16</v>
      </c>
    </row>
    <row r="41" spans="1:13" s="1" customFormat="1" x14ac:dyDescent="0.25">
      <c r="C41" s="57"/>
      <c r="D41" s="58">
        <f>SUM(H23:H39)</f>
        <v>0</v>
      </c>
      <c r="L41" s="3"/>
      <c r="M41" s="4"/>
    </row>
    <row r="42" spans="1:13" s="1" customFormat="1" ht="18.75" x14ac:dyDescent="0.3">
      <c r="A42" s="57" t="s">
        <v>54</v>
      </c>
      <c r="B42" s="57"/>
      <c r="C42" s="57"/>
      <c r="D42" s="58">
        <f>SUM(K23:K39)</f>
        <v>0</v>
      </c>
      <c r="E42" s="59"/>
      <c r="F42" s="59"/>
      <c r="G42" s="59"/>
      <c r="H42" s="79"/>
      <c r="I42" s="80"/>
      <c r="J42" s="80"/>
      <c r="K42" s="81"/>
      <c r="L42" s="60"/>
      <c r="M42" s="61"/>
    </row>
    <row r="43" spans="1:13" s="1" customFormat="1" ht="18.75" x14ac:dyDescent="0.3">
      <c r="A43" s="57" t="s">
        <v>55</v>
      </c>
      <c r="B43" s="57"/>
      <c r="C43" s="2"/>
      <c r="E43" s="59"/>
      <c r="F43" s="59"/>
      <c r="G43" s="59"/>
      <c r="H43" s="82"/>
      <c r="I43" s="83"/>
      <c r="J43" s="83"/>
      <c r="K43" s="84"/>
      <c r="L43" s="60"/>
      <c r="M43" s="61"/>
    </row>
    <row r="44" spans="1:13" s="1" customFormat="1" x14ac:dyDescent="0.25">
      <c r="C44" s="2"/>
      <c r="E44" s="62"/>
      <c r="F44" s="62"/>
      <c r="G44" s="62"/>
      <c r="H44" s="82"/>
      <c r="I44" s="83"/>
      <c r="J44" s="83"/>
      <c r="K44" s="84"/>
      <c r="L44" s="3"/>
      <c r="M44" s="4"/>
    </row>
    <row r="45" spans="1:13" s="1" customFormat="1" x14ac:dyDescent="0.25">
      <c r="C45" s="63"/>
      <c r="D45"/>
      <c r="E45" s="62"/>
      <c r="F45" s="62"/>
      <c r="G45" s="62"/>
      <c r="H45" s="85"/>
      <c r="I45" s="86"/>
      <c r="J45" s="86"/>
      <c r="K45" s="87"/>
      <c r="L45" s="3"/>
      <c r="M45" s="4"/>
    </row>
    <row r="46" spans="1:13" ht="27" x14ac:dyDescent="0.35">
      <c r="D46" s="64" t="str">
        <f>IF(M40&gt;0,"Nie wypełniono wszystkich stawek lub wprowadzono niepotrzebne stawki!!!!!!","")</f>
        <v>Nie wypełniono wszystkich stawek lub wprowadzono niepotrzebne stawki!!!!!!</v>
      </c>
    </row>
  </sheetData>
  <mergeCells count="10">
    <mergeCell ref="A19:D19"/>
    <mergeCell ref="A20:K20"/>
    <mergeCell ref="C22:D22"/>
    <mergeCell ref="H42:K45"/>
    <mergeCell ref="A9:J9"/>
    <mergeCell ref="A10:E10"/>
    <mergeCell ref="A14:K14"/>
    <mergeCell ref="A16:D16"/>
    <mergeCell ref="A17:D17"/>
    <mergeCell ref="A18:D18"/>
  </mergeCells>
  <phoneticPr fontId="18" type="noConversion"/>
  <conditionalFormatting sqref="H39 H23:H37 J23:K39">
    <cfRule type="cellIs" dxfId="6" priority="7" operator="greaterThan">
      <formula>0</formula>
    </cfRule>
  </conditionalFormatting>
  <conditionalFormatting sqref="L23:L39">
    <cfRule type="cellIs" dxfId="5" priority="5" operator="notEqual">
      <formula>"OK"</formula>
    </cfRule>
    <cfRule type="cellIs" dxfId="4" priority="6" operator="equal">
      <formula>"OK"</formula>
    </cfRule>
  </conditionalFormatting>
  <conditionalFormatting sqref="H39 H23:H37">
    <cfRule type="cellIs" dxfId="3" priority="4" operator="greaterThan">
      <formula>0</formula>
    </cfRule>
  </conditionalFormatting>
  <conditionalFormatting sqref="M30 M32:M39 M23:M28">
    <cfRule type="cellIs" dxfId="2" priority="3" operator="greaterThan">
      <formula>0</formula>
    </cfRule>
  </conditionalFormatting>
  <conditionalFormatting sqref="H38">
    <cfRule type="cellIs" dxfId="1" priority="2" operator="greaterThan">
      <formula>0</formula>
    </cfRule>
  </conditionalFormatting>
  <conditionalFormatting sqref="H38">
    <cfRule type="cellIs" dxfId="0" priority="1" operator="greaterThan">
      <formula>0</formula>
    </cfRule>
  </conditionalFormatting>
  <dataValidations count="2">
    <dataValidation type="list" showInputMessage="1" showErrorMessage="1" error="Podaj właściwą stawkęVAT (8 lub 23%)" sqref="I23:I39">
      <formula1>"8%,23%"</formula1>
    </dataValidation>
    <dataValidation type="decimal" allowBlank="1" showInputMessage="1" showErrorMessage="1" errorTitle="stwka" error="Wprowadź liczbę większą od 0. Sprawdż separator części dziesiętnej (przecinek, kropka)_x000a_" promptTitle="stawka" prompt="Podaj stawkę w zł" sqref="G23:G39">
      <formula1>0</formula1>
      <formula2>100000000000</formula2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Nowakowska</dc:creator>
  <cp:lastModifiedBy>Agnieszka Wojnowska</cp:lastModifiedBy>
  <dcterms:created xsi:type="dcterms:W3CDTF">2021-07-02T13:59:32Z</dcterms:created>
  <dcterms:modified xsi:type="dcterms:W3CDTF">2021-10-08T07:37:44Z</dcterms:modified>
</cp:coreProperties>
</file>